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9C0D7D4B-1669-CA41-AF38-E8701D98DF66}" xr6:coauthVersionLast="47" xr6:coauthVersionMax="47" xr10:uidLastSave="{00000000-0000-0000-0000-000000000000}"/>
  <bookViews>
    <workbookView xWindow="0" yWindow="500" windowWidth="28800" windowHeight="17500" tabRatio="926" firstSheet="14" activeTab="26"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Construction_components!$A$2:$Y$158</definedName>
    <definedName name="_xlnm._FilterDatabase" localSheetId="29" hidden="1">Envelope_assembly!$A$2:$E$7562</definedName>
    <definedName name="_xlnm._FilterDatabase" localSheetId="27" hidden="1">Infiltration_components!$A$2:$E$20</definedName>
    <definedName name="_xlnm._FilterDatabase" localSheetId="25" hidden="1">Materials!$A$2:$M$283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4" i="9" l="1"/>
  <c r="AA50" i="9"/>
  <c r="D50" i="9" s="1"/>
  <c r="AA51" i="9"/>
  <c r="D51" i="9" s="1"/>
  <c r="AA52" i="9"/>
  <c r="D52" i="9" s="1"/>
  <c r="G69" i="25"/>
  <c r="G70" i="25"/>
  <c r="G71" i="25"/>
  <c r="G72" i="25"/>
  <c r="G73" i="25"/>
  <c r="G74" i="25"/>
  <c r="G75" i="25"/>
  <c r="G76" i="25"/>
  <c r="G77" i="25"/>
  <c r="G78" i="25"/>
  <c r="G79" i="25"/>
  <c r="G80" i="25"/>
  <c r="AB4" i="9"/>
  <c r="E4" i="9" s="1"/>
  <c r="AB5" i="9"/>
  <c r="E5" i="9" s="1"/>
  <c r="AB6" i="9"/>
  <c r="E6" i="9" s="1"/>
  <c r="AB7" i="9"/>
  <c r="E7" i="9" s="1"/>
  <c r="AB8" i="9"/>
  <c r="AB9" i="9"/>
  <c r="AB10" i="9"/>
  <c r="AB11" i="9"/>
  <c r="E11" i="9" s="1"/>
  <c r="AB12" i="9"/>
  <c r="E12" i="9" s="1"/>
  <c r="AB13" i="9"/>
  <c r="E13" i="9" s="1"/>
  <c r="AB14" i="9"/>
  <c r="E14" i="9" s="1"/>
  <c r="AB15" i="9"/>
  <c r="E15" i="9" s="1"/>
  <c r="AB16" i="9"/>
  <c r="AB17" i="9"/>
  <c r="AB18" i="9"/>
  <c r="AB19" i="9"/>
  <c r="E19" i="9" s="1"/>
  <c r="AB20" i="9"/>
  <c r="E20" i="9" s="1"/>
  <c r="AB21" i="9"/>
  <c r="E21" i="9" s="1"/>
  <c r="AB22" i="9"/>
  <c r="E22" i="9" s="1"/>
  <c r="AB23" i="9"/>
  <c r="E23" i="9" s="1"/>
  <c r="AB24" i="9"/>
  <c r="E24" i="9" s="1"/>
  <c r="AB25" i="9"/>
  <c r="E25" i="9" s="1"/>
  <c r="AB26" i="9"/>
  <c r="E26" i="9" s="1"/>
  <c r="AB27" i="9"/>
  <c r="E27" i="9" s="1"/>
  <c r="AB28" i="9"/>
  <c r="E28" i="9" s="1"/>
  <c r="AB29" i="9"/>
  <c r="E29" i="9" s="1"/>
  <c r="AB30" i="9"/>
  <c r="E30" i="9" s="1"/>
  <c r="AB31" i="9"/>
  <c r="E31" i="9" s="1"/>
  <c r="AB32" i="9"/>
  <c r="E32" i="9" s="1"/>
  <c r="AB33" i="9"/>
  <c r="AB34" i="9"/>
  <c r="E34" i="9" s="1"/>
  <c r="AB35" i="9"/>
  <c r="E35" i="9" s="1"/>
  <c r="AB36" i="9"/>
  <c r="E36" i="9" s="1"/>
  <c r="AB37" i="9"/>
  <c r="E37" i="9" s="1"/>
  <c r="AB38" i="9"/>
  <c r="E38" i="9" s="1"/>
  <c r="AB39" i="9"/>
  <c r="E39" i="9" s="1"/>
  <c r="AB40" i="9"/>
  <c r="E40" i="9" s="1"/>
  <c r="AB41" i="9"/>
  <c r="E41" i="9" s="1"/>
  <c r="AB42" i="9"/>
  <c r="E42" i="9" s="1"/>
  <c r="AB43" i="9"/>
  <c r="E43" i="9" s="1"/>
  <c r="AB44" i="9"/>
  <c r="E44" i="9" s="1"/>
  <c r="AB45" i="9"/>
  <c r="E45" i="9" s="1"/>
  <c r="AB46" i="9"/>
  <c r="E46" i="9" s="1"/>
  <c r="AB47" i="9"/>
  <c r="E47" i="9" s="1"/>
  <c r="AB48" i="9"/>
  <c r="E48" i="9" s="1"/>
  <c r="AB49" i="9"/>
  <c r="E49" i="9" s="1"/>
  <c r="AB50" i="9"/>
  <c r="E50" i="9" s="1"/>
  <c r="AB51" i="9"/>
  <c r="E51" i="9" s="1"/>
  <c r="AB52" i="9"/>
  <c r="E52" i="9" s="1"/>
  <c r="AB53" i="9"/>
  <c r="E53" i="9" s="1"/>
  <c r="AB54" i="9"/>
  <c r="E54" i="9" s="1"/>
  <c r="AB55" i="9"/>
  <c r="E55" i="9" s="1"/>
  <c r="AB56" i="9"/>
  <c r="E56" i="9" s="1"/>
  <c r="AB57" i="9"/>
  <c r="E57" i="9" s="1"/>
  <c r="AB58" i="9"/>
  <c r="E58" i="9" s="1"/>
  <c r="AB59" i="9"/>
  <c r="E59" i="9" s="1"/>
  <c r="AB60" i="9"/>
  <c r="E60" i="9" s="1"/>
  <c r="AB61" i="9"/>
  <c r="E61" i="9" s="1"/>
  <c r="AB62" i="9"/>
  <c r="E62" i="9" s="1"/>
  <c r="AB63" i="9"/>
  <c r="E63" i="9" s="1"/>
  <c r="AB64" i="9"/>
  <c r="E64" i="9" s="1"/>
  <c r="AB65" i="9"/>
  <c r="E65" i="9" s="1"/>
  <c r="AB66" i="9"/>
  <c r="E66" i="9" s="1"/>
  <c r="AB67" i="9"/>
  <c r="E67" i="9" s="1"/>
  <c r="AB68" i="9"/>
  <c r="E68" i="9" s="1"/>
  <c r="AB69" i="9"/>
  <c r="E69" i="9" s="1"/>
  <c r="AB70" i="9"/>
  <c r="E70" i="9" s="1"/>
  <c r="AB71" i="9"/>
  <c r="E71" i="9" s="1"/>
  <c r="AB72" i="9"/>
  <c r="E72" i="9" s="1"/>
  <c r="AB73" i="9"/>
  <c r="E73" i="9" s="1"/>
  <c r="AB74" i="9"/>
  <c r="E74" i="9" s="1"/>
  <c r="AB75" i="9"/>
  <c r="E75" i="9" s="1"/>
  <c r="AB76" i="9"/>
  <c r="E76" i="9" s="1"/>
  <c r="AB77" i="9"/>
  <c r="E77" i="9" s="1"/>
  <c r="AB78" i="9"/>
  <c r="E78" i="9" s="1"/>
  <c r="AB79" i="9"/>
  <c r="E79" i="9" s="1"/>
  <c r="AB80" i="9"/>
  <c r="E80" i="9" s="1"/>
  <c r="AB81" i="9"/>
  <c r="E81" i="9" s="1"/>
  <c r="AB82" i="9"/>
  <c r="E82" i="9" s="1"/>
  <c r="AB83" i="9"/>
  <c r="E83" i="9" s="1"/>
  <c r="AB84" i="9"/>
  <c r="E84" i="9" s="1"/>
  <c r="AB85" i="9"/>
  <c r="E85" i="9" s="1"/>
  <c r="AB86" i="9"/>
  <c r="E86" i="9" s="1"/>
  <c r="AB87" i="9"/>
  <c r="E87" i="9" s="1"/>
  <c r="AB88" i="9"/>
  <c r="E88" i="9" s="1"/>
  <c r="AB89" i="9"/>
  <c r="E89" i="9" s="1"/>
  <c r="AB90" i="9"/>
  <c r="E90" i="9" s="1"/>
  <c r="AB91" i="9"/>
  <c r="E91" i="9" s="1"/>
  <c r="AB3" i="9"/>
  <c r="E8" i="9"/>
  <c r="E9" i="9"/>
  <c r="E10" i="9"/>
  <c r="E16" i="9"/>
  <c r="E17" i="9"/>
  <c r="E18" i="9"/>
  <c r="E33" i="9"/>
  <c r="E92"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4" i="9"/>
  <c r="V5" i="9"/>
  <c r="V3" i="9"/>
  <c r="AA3" i="9"/>
  <c r="AA5" i="9"/>
  <c r="AA6" i="9"/>
  <c r="AA7" i="9"/>
  <c r="AA8" i="9"/>
  <c r="AA9" i="9"/>
  <c r="AA10" i="9"/>
  <c r="AA11" i="9"/>
  <c r="AA12" i="9"/>
  <c r="AA13" i="9"/>
  <c r="AA14" i="9"/>
  <c r="AA15" i="9"/>
  <c r="AA16" i="9"/>
  <c r="AA17" i="9"/>
  <c r="AA18" i="9"/>
  <c r="AA19" i="9"/>
  <c r="AA20" i="9"/>
  <c r="F50" i="9"/>
  <c r="F51" i="9"/>
  <c r="F52" i="9"/>
  <c r="AA49" i="9"/>
  <c r="D49" i="9" s="1"/>
  <c r="F49" i="9"/>
  <c r="C49" i="9"/>
  <c r="D4" i="9" l="1"/>
  <c r="D5" i="9"/>
  <c r="D6" i="9"/>
  <c r="D7" i="9"/>
  <c r="D8" i="9"/>
  <c r="D9" i="9"/>
  <c r="D10" i="9"/>
  <c r="D11" i="9"/>
  <c r="D12" i="9"/>
  <c r="D13" i="9"/>
  <c r="D14" i="9"/>
  <c r="D15" i="9"/>
  <c r="D16" i="9"/>
  <c r="D17" i="9"/>
  <c r="D18" i="9"/>
  <c r="D19" i="9"/>
  <c r="D20" i="9"/>
  <c r="AA21" i="9"/>
  <c r="D21" i="9" s="1"/>
  <c r="AA22" i="9"/>
  <c r="D22" i="9" s="1"/>
  <c r="AA23" i="9"/>
  <c r="D23" i="9" s="1"/>
  <c r="AA24" i="9"/>
  <c r="D24" i="9" s="1"/>
  <c r="AA25" i="9"/>
  <c r="D25" i="9" s="1"/>
  <c r="AA26" i="9"/>
  <c r="D26" i="9" s="1"/>
  <c r="AA27" i="9"/>
  <c r="D27" i="9" s="1"/>
  <c r="AA28" i="9"/>
  <c r="D28" i="9" s="1"/>
  <c r="AA29" i="9"/>
  <c r="D29" i="9" s="1"/>
  <c r="AA30" i="9"/>
  <c r="D30" i="9" s="1"/>
  <c r="AA31" i="9"/>
  <c r="D31" i="9" s="1"/>
  <c r="AA32" i="9"/>
  <c r="D32" i="9" s="1"/>
  <c r="AA33" i="9"/>
  <c r="D33" i="9" s="1"/>
  <c r="AA34" i="9"/>
  <c r="D34" i="9" s="1"/>
  <c r="AA35" i="9"/>
  <c r="D35" i="9" s="1"/>
  <c r="AA36" i="9"/>
  <c r="D36" i="9" s="1"/>
  <c r="AA37" i="9"/>
  <c r="D37" i="9" s="1"/>
  <c r="AA38" i="9"/>
  <c r="D38" i="9" s="1"/>
  <c r="AA39" i="9"/>
  <c r="D39" i="9" s="1"/>
  <c r="AA40" i="9"/>
  <c r="D40" i="9" s="1"/>
  <c r="AA41" i="9"/>
  <c r="D41" i="9" s="1"/>
  <c r="AA42" i="9"/>
  <c r="D42" i="9" s="1"/>
  <c r="AA43" i="9"/>
  <c r="D43" i="9" s="1"/>
  <c r="AA44" i="9"/>
  <c r="D44" i="9" s="1"/>
  <c r="AA45" i="9"/>
  <c r="D45" i="9" s="1"/>
  <c r="AA46" i="9"/>
  <c r="D46" i="9" s="1"/>
  <c r="AA47" i="9"/>
  <c r="D47" i="9" s="1"/>
  <c r="AA48" i="9"/>
  <c r="D48" i="9" s="1"/>
  <c r="AA53" i="9"/>
  <c r="D53" i="9" s="1"/>
  <c r="AA54" i="9"/>
  <c r="D54" i="9" s="1"/>
  <c r="AA55" i="9"/>
  <c r="D55" i="9" s="1"/>
  <c r="AA56" i="9"/>
  <c r="D56" i="9" s="1"/>
  <c r="AA57" i="9"/>
  <c r="D57" i="9" s="1"/>
  <c r="AA58" i="9"/>
  <c r="D58" i="9" s="1"/>
  <c r="AA59" i="9"/>
  <c r="D59" i="9" s="1"/>
  <c r="AA60" i="9"/>
  <c r="D60" i="9" s="1"/>
  <c r="AA61" i="9"/>
  <c r="D61" i="9" s="1"/>
  <c r="AA62" i="9"/>
  <c r="D62" i="9" s="1"/>
  <c r="AA63" i="9"/>
  <c r="D63" i="9" s="1"/>
  <c r="AA64" i="9"/>
  <c r="D64" i="9" s="1"/>
  <c r="AA65" i="9"/>
  <c r="D65" i="9" s="1"/>
  <c r="AA66" i="9"/>
  <c r="D66" i="9" s="1"/>
  <c r="AA67" i="9"/>
  <c r="D67" i="9" s="1"/>
  <c r="AA68" i="9"/>
  <c r="D68" i="9" s="1"/>
  <c r="AA69" i="9"/>
  <c r="D69" i="9" s="1"/>
  <c r="AA70" i="9"/>
  <c r="D70" i="9" s="1"/>
  <c r="AA71" i="9"/>
  <c r="D71" i="9" s="1"/>
  <c r="AA72" i="9"/>
  <c r="D72" i="9" s="1"/>
  <c r="AA73" i="9"/>
  <c r="D73" i="9" s="1"/>
  <c r="AA74" i="9"/>
  <c r="D74" i="9" s="1"/>
  <c r="AA75" i="9"/>
  <c r="D75" i="9" s="1"/>
  <c r="AA76" i="9"/>
  <c r="D76" i="9" s="1"/>
  <c r="AA77" i="9"/>
  <c r="D77" i="9" s="1"/>
  <c r="AA78" i="9"/>
  <c r="D78" i="9" s="1"/>
  <c r="AA79" i="9"/>
  <c r="D79" i="9" s="1"/>
  <c r="AA80" i="9"/>
  <c r="D80" i="9" s="1"/>
  <c r="AA81" i="9"/>
  <c r="D81" i="9" s="1"/>
  <c r="AA82" i="9"/>
  <c r="D82" i="9" s="1"/>
  <c r="AA83" i="9"/>
  <c r="D83" i="9" s="1"/>
  <c r="AA84" i="9"/>
  <c r="D84" i="9" s="1"/>
  <c r="AA85" i="9"/>
  <c r="D85" i="9" s="1"/>
  <c r="AA86" i="9"/>
  <c r="D86" i="9" s="1"/>
  <c r="AA87" i="9"/>
  <c r="D87" i="9" s="1"/>
  <c r="AA88" i="9"/>
  <c r="D88" i="9" s="1"/>
  <c r="AA89" i="9"/>
  <c r="D89" i="9" s="1"/>
  <c r="AA90" i="9"/>
  <c r="D90" i="9" s="1"/>
  <c r="AA91" i="9"/>
  <c r="D91" i="9" s="1"/>
  <c r="E3" i="50"/>
  <c r="D7" i="50"/>
  <c r="E7" i="50" s="1"/>
  <c r="D6" i="50"/>
  <c r="E6" i="50" s="1"/>
  <c r="D5" i="50"/>
  <c r="E5" i="50" s="1"/>
  <c r="D4" i="50"/>
  <c r="E4" i="50" s="1"/>
  <c r="B7" i="26"/>
  <c r="B8" i="26"/>
  <c r="B6" i="26"/>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E3" i="9"/>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O31" i="12"/>
  <c r="A32" i="12" s="1"/>
  <c r="O32" i="12"/>
  <c r="A33" i="12" s="1"/>
  <c r="O33" i="12"/>
  <c r="A34" i="12" s="1"/>
  <c r="O34" i="12"/>
  <c r="A35" i="12" s="1"/>
  <c r="O35" i="12"/>
  <c r="A36" i="12" s="1"/>
  <c r="O36" i="12"/>
  <c r="A37" i="12" s="1"/>
  <c r="O37" i="12"/>
  <c r="A38" i="12" s="1"/>
  <c r="O38" i="12"/>
  <c r="A39" i="12" s="1"/>
  <c r="O39" i="12"/>
  <c r="A40" i="12" s="1"/>
  <c r="O40" i="12"/>
  <c r="A41" i="12" s="1"/>
  <c r="O41" i="12"/>
  <c r="A42" i="12" s="1"/>
  <c r="O42" i="12"/>
  <c r="A43" i="12" s="1"/>
  <c r="O43" i="12"/>
  <c r="A44" i="12" s="1"/>
  <c r="O44" i="12"/>
  <c r="A45" i="12" s="1"/>
  <c r="O45" i="12"/>
  <c r="A46" i="12" s="1"/>
  <c r="O46" i="12"/>
  <c r="A47" i="12" s="1"/>
  <c r="O47" i="12"/>
  <c r="A48" i="12" s="1"/>
  <c r="O48" i="12"/>
  <c r="A49" i="12" s="1"/>
  <c r="O49" i="12"/>
  <c r="A50" i="12" s="1"/>
  <c r="O50" i="12"/>
  <c r="A51" i="12" s="1"/>
  <c r="O51" i="12"/>
  <c r="A52" i="12" s="1"/>
  <c r="O52" i="12"/>
  <c r="A53" i="12" s="1"/>
  <c r="O53" i="12"/>
  <c r="A54" i="12" s="1"/>
  <c r="O54" i="12"/>
  <c r="A55" i="12" s="1"/>
  <c r="O55" i="12"/>
  <c r="A56" i="12" s="1"/>
  <c r="O56" i="12"/>
  <c r="A57" i="12" s="1"/>
  <c r="O57" i="12"/>
  <c r="A58" i="12" s="1"/>
  <c r="O58" i="12"/>
  <c r="A59" i="12" s="1"/>
  <c r="O59" i="12"/>
  <c r="A60" i="12" s="1"/>
  <c r="O60" i="12"/>
  <c r="A61" i="12" s="1"/>
  <c r="O61" i="12"/>
  <c r="A62" i="12" s="1"/>
  <c r="O62" i="12"/>
  <c r="A63" i="12" s="1"/>
  <c r="O63" i="12"/>
  <c r="A64" i="12" s="1"/>
  <c r="O64" i="12"/>
  <c r="A65" i="12" s="1"/>
  <c r="O65" i="12"/>
  <c r="A66" i="12" s="1"/>
  <c r="O66" i="12"/>
  <c r="A67" i="12" s="1"/>
  <c r="O67" i="12"/>
  <c r="A68" i="12" s="1"/>
  <c r="O68" i="12"/>
  <c r="A69" i="12" s="1"/>
  <c r="O69" i="12"/>
  <c r="A70" i="12" s="1"/>
  <c r="O70" i="12"/>
  <c r="A71" i="12" s="1"/>
  <c r="O71" i="12"/>
  <c r="A72" i="12" s="1"/>
  <c r="O72" i="12"/>
  <c r="A73" i="12" s="1"/>
  <c r="O73" i="12"/>
  <c r="A74" i="12" s="1"/>
  <c r="O74" i="12"/>
  <c r="A75" i="12" s="1"/>
  <c r="O75" i="12"/>
  <c r="A76" i="12" s="1"/>
  <c r="O76" i="12"/>
  <c r="A77" i="12" s="1"/>
  <c r="O77" i="12"/>
  <c r="A78" i="12" s="1"/>
  <c r="O78" i="12"/>
  <c r="A79" i="12" s="1"/>
  <c r="O79" i="12"/>
  <c r="A80" i="12" s="1"/>
  <c r="O80" i="12"/>
  <c r="A81" i="12" s="1"/>
  <c r="O81" i="12"/>
  <c r="A82" i="12" s="1"/>
  <c r="O82" i="12"/>
  <c r="A83" i="12" s="1"/>
  <c r="O83" i="12"/>
  <c r="A84" i="12" s="1"/>
  <c r="O84" i="12"/>
  <c r="A85" i="12" s="1"/>
  <c r="O85" i="12"/>
  <c r="A86" i="12" s="1"/>
  <c r="O86" i="12"/>
  <c r="A87" i="12" s="1"/>
  <c r="O87" i="12"/>
  <c r="A88" i="12" s="1"/>
  <c r="O88" i="12"/>
  <c r="A89" i="12" s="1"/>
  <c r="O89" i="12"/>
  <c r="A90" i="12" s="1"/>
  <c r="O90" i="12"/>
  <c r="A91" i="12" s="1"/>
  <c r="O91" i="12"/>
  <c r="A92" i="12" s="1"/>
  <c r="O92" i="12"/>
  <c r="A93" i="12" s="1"/>
  <c r="O93" i="12"/>
  <c r="A94" i="12" s="1"/>
  <c r="O94" i="12"/>
  <c r="A95" i="12" s="1"/>
  <c r="O95" i="12"/>
  <c r="A96" i="12" s="1"/>
  <c r="O96" i="12"/>
  <c r="A97" i="12" s="1"/>
  <c r="O97" i="12"/>
  <c r="A98" i="12" s="1"/>
  <c r="O98" i="12"/>
  <c r="A99" i="12" s="1"/>
  <c r="O99" i="12"/>
  <c r="A100" i="12" s="1"/>
  <c r="O100" i="12"/>
  <c r="A101" i="12" s="1"/>
  <c r="O101" i="12"/>
  <c r="A102" i="12" s="1"/>
  <c r="O102" i="12"/>
  <c r="A103" i="12" s="1"/>
  <c r="O103" i="12"/>
  <c r="O104" i="12"/>
  <c r="O105" i="12"/>
  <c r="O106" i="12"/>
  <c r="O107" i="12"/>
  <c r="O108" i="12"/>
  <c r="O109" i="12"/>
  <c r="O110" i="12"/>
  <c r="O111" i="12"/>
  <c r="O112" i="12"/>
  <c r="O113" i="12"/>
  <c r="O114" i="12"/>
  <c r="A25" i="12"/>
  <c r="O3" i="12"/>
  <c r="A4" i="12" s="1"/>
  <c r="O4" i="12"/>
  <c r="A5" i="12" s="1"/>
  <c r="O5" i="12"/>
  <c r="A6" i="12" s="1"/>
  <c r="O6" i="12"/>
  <c r="A7" i="12" s="1"/>
  <c r="O7" i="12"/>
  <c r="A8" i="12" s="1"/>
  <c r="O8" i="12"/>
  <c r="A9" i="12" s="1"/>
  <c r="O9" i="12"/>
  <c r="A10" i="12" s="1"/>
  <c r="O10" i="12"/>
  <c r="A11" i="12" s="1"/>
  <c r="O11" i="12"/>
  <c r="A12" i="12" s="1"/>
  <c r="O12" i="12"/>
  <c r="A13" i="12" s="1"/>
  <c r="O13" i="12"/>
  <c r="A14" i="12" s="1"/>
  <c r="O14" i="12"/>
  <c r="A15" i="12" s="1"/>
  <c r="O15" i="12"/>
  <c r="A16" i="12" s="1"/>
  <c r="O16" i="12"/>
  <c r="A17" i="12" s="1"/>
  <c r="O17" i="12"/>
  <c r="A18" i="12" s="1"/>
  <c r="O18" i="12"/>
  <c r="A19" i="12" s="1"/>
  <c r="O19" i="12"/>
  <c r="A20" i="12" s="1"/>
  <c r="O20" i="12"/>
  <c r="A21" i="12" s="1"/>
  <c r="O21" i="12"/>
  <c r="A22" i="12" s="1"/>
  <c r="O22" i="12"/>
  <c r="A23" i="12" s="1"/>
  <c r="O23" i="12"/>
  <c r="A24" i="12" s="1"/>
  <c r="O24" i="12"/>
  <c r="O25" i="12"/>
  <c r="A26" i="12" s="1"/>
  <c r="O26" i="12"/>
  <c r="A27" i="12" s="1"/>
  <c r="O27" i="12"/>
  <c r="A28" i="12" s="1"/>
  <c r="O28" i="12"/>
  <c r="A29" i="12" s="1"/>
  <c r="O29" i="12"/>
  <c r="A30" i="12" s="1"/>
  <c r="O30" i="12"/>
  <c r="A31" i="12" s="1"/>
  <c r="O2" i="12"/>
  <c r="A3" i="12" s="1"/>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<sst xmlns="http://schemas.openxmlformats.org/spreadsheetml/2006/main" count="9397" uniqueCount="5806">
  <si>
    <t>Name</t>
  </si>
  <si>
    <t>Conductivity [W/m.K]</t>
  </si>
  <si>
    <t>Density [kg/m3]</t>
  </si>
  <si>
    <t>Roughness</t>
  </si>
  <si>
    <t>SpecificHeat [J/kg.K]</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</si>
  <si>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</si>
  <si>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</si>
  <si>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</si>
  <si>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</si>
  <si>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</si>
  <si>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</si>
  <si>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</si>
  <si>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</si>
  <si>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</si>
  <si>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</si>
  <si>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</si>
  <si>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</si>
  <si>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</si>
  <si>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</si>
  <si>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</si>
  <si>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</si>
  <si>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</si>
  <si>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</si>
  <si>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</si>
  <si>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</si>
  <si>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</si>
  <si>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</si>
  <si>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</si>
  <si>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</si>
  <si>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</si>
  <si>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</si>
  <si>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</si>
  <si>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</si>
  <si>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</si>
  <si>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</si>
  <si>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</si>
  <si>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</si>
  <si>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</si>
  <si>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</si>
  <si>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</si>
  <si>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</si>
  <si>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</si>
  <si>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</si>
  <si>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</si>
  <si>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</si>
  <si>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</si>
  <si>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</si>
  <si>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</si>
  <si>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</si>
  <si>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</si>
  <si>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</si>
  <si>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</si>
  <si>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</si>
  <si>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</si>
  <si>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</si>
  <si>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</si>
  <si>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</si>
  <si>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</si>
  <si>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</si>
  <si>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</si>
  <si>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</si>
  <si>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</si>
  <si>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</si>
  <si>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</si>
  <si>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</si>
  <si>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</si>
  <si>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</si>
  <si>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</si>
  <si>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</si>
  <si>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</si>
  <si>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</si>
  <si>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</si>
  <si>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</si>
  <si>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</si>
  <si>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</si>
  <si>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</si>
  <si>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</si>
  <si>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</si>
  <si>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</si>
  <si>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</si>
  <si>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</si>
  <si>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</si>
  <si>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</si>
  <si>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</si>
  <si>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</si>
  <si>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</si>
  <si>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</si>
  <si>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</si>
  <si>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</si>
  <si>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</si>
  <si>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</si>
  <si>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</si>
  <si>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</si>
  <si>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</si>
  <si>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</si>
  <si>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</si>
  <si>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</si>
  <si>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</si>
  <si>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</si>
  <si>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</si>
  <si>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</si>
  <si>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</si>
  <si>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</si>
  <si>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</si>
  <si>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</si>
  <si>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</si>
  <si>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</si>
  <si>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</si>
  <si>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</si>
  <si>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</si>
  <si>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</si>
  <si>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</si>
  <si>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</si>
  <si>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</si>
  <si>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</si>
  <si>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</si>
  <si>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</si>
  <si>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</si>
  <si>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</si>
  <si>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</si>
  <si>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</si>
  <si>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</si>
  <si>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</si>
  <si>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</si>
  <si>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</si>
  <si>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</si>
  <si>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</si>
  <si>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</si>
  <si>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</si>
  <si>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</si>
  <si>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</si>
  <si>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</si>
  <si>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</si>
  <si>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</si>
  <si>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</si>
  <si>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</si>
  <si>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</si>
  <si>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</si>
  <si>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</si>
  <si>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</si>
  <si>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</si>
  <si>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</si>
  <si>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</si>
  <si>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</si>
  <si>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</si>
  <si>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</si>
  <si>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</si>
  <si>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</si>
  <si>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</si>
  <si>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</si>
  <si>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</si>
  <si>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</si>
  <si>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</si>
  <si>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</si>
  <si>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</si>
  <si>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</si>
  <si>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</si>
  <si>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</si>
  <si>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</si>
  <si>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</si>
  <si>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</si>
  <si>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</si>
  <si>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</si>
  <si>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</si>
  <si>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</si>
  <si>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</si>
  <si>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</si>
  <si>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</si>
  <si>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</si>
  <si>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</si>
  <si>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</si>
  <si>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</si>
  <si>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</si>
  <si>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</si>
  <si>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</si>
  <si>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</si>
  <si>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</si>
  <si>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</si>
  <si>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</si>
  <si>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</si>
  <si>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</si>
  <si>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</si>
  <si>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</si>
  <si>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</si>
  <si>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</si>
  <si>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</si>
  <si>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</si>
  <si>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</si>
  <si>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</si>
  <si>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</si>
  <si>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</si>
  <si>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</si>
  <si>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</si>
  <si>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</si>
  <si>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</si>
  <si>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</si>
  <si>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</si>
  <si>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</si>
  <si>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</si>
  <si>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</si>
  <si>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</si>
  <si>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</si>
  <si>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</si>
  <si>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</si>
  <si>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</si>
  <si>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</si>
  <si>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</si>
  <si>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</si>
  <si>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</si>
  <si>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</si>
  <si>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</si>
  <si>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</si>
  <si>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</si>
  <si>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</si>
  <si>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</si>
  <si>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</si>
  <si>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</si>
  <si>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</si>
  <si>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</si>
  <si>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</si>
  <si>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</si>
  <si>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</si>
  <si>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</si>
  <si>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</si>
  <si>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</si>
  <si>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</si>
  <si>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</si>
  <si>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</si>
  <si>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</si>
  <si>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</si>
  <si>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</si>
  <si>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</si>
  <si>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</si>
  <si>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</si>
  <si>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</si>
  <si>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</si>
  <si>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</si>
  <si>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</si>
  <si>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</si>
  <si>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</si>
  <si>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</si>
  <si>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</si>
  <si>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</si>
  <si>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</si>
  <si>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</si>
  <si>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</si>
  <si>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</si>
  <si>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</si>
  <si>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</si>
  <si>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</si>
  <si>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</si>
  <si>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</si>
  <si>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</si>
  <si>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</si>
  <si>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</si>
  <si>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</si>
  <si>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</si>
  <si>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</si>
  <si>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</si>
  <si>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</si>
  <si>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</si>
  <si>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</si>
  <si>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</si>
  <si>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</si>
  <si>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</si>
  <si>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</si>
  <si>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</si>
  <si>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</si>
  <si>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</si>
  <si>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</si>
  <si>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</si>
  <si>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</si>
  <si>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</si>
  <si>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</si>
  <si>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</si>
  <si>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</si>
  <si>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</si>
  <si>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</si>
  <si>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</si>
  <si>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</si>
  <si>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</si>
  <si>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</si>
  <si>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</si>
  <si>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</si>
  <si>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</si>
  <si>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</si>
  <si>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</si>
  <si>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</si>
  <si>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</si>
  <si>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</si>
  <si>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</si>
  <si>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</si>
  <si>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</si>
  <si>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</si>
  <si>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</si>
  <si>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</si>
  <si>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</si>
  <si>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</si>
  <si>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</si>
  <si>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</si>
  <si>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</si>
  <si>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</si>
  <si>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</si>
  <si>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</si>
  <si>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</si>
  <si>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</si>
  <si>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</si>
  <si>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</si>
  <si>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</si>
  <si>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</si>
  <si>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</si>
  <si>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</si>
  <si>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</si>
  <si>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</si>
  <si>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</si>
  <si>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</si>
  <si>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</si>
  <si>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</si>
  <si>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</si>
  <si>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</si>
  <si>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</si>
  <si>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</si>
  <si>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</si>
  <si>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</si>
  <si>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</si>
  <si>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</si>
  <si>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</si>
  <si>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</si>
  <si>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</si>
  <si>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</si>
  <si>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</si>
  <si>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</si>
  <si>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</si>
  <si>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</si>
  <si>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</si>
  <si>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</si>
  <si>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</si>
  <si>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</si>
  <si>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</si>
  <si>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</si>
  <si>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</si>
  <si>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</si>
  <si>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</si>
  <si>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</si>
  <si>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</si>
  <si>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</si>
  <si>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</si>
  <si>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</si>
  <si>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</si>
  <si>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</si>
  <si>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</si>
  <si>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</si>
  <si>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</si>
  <si>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</si>
  <si>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</si>
  <si>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</si>
  <si>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</si>
  <si>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</si>
  <si>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</si>
  <si>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</si>
  <si>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</si>
  <si>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</si>
  <si>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</si>
  <si>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</si>
  <si>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</si>
  <si>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</si>
  <si>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</si>
  <si>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</si>
  <si>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</si>
  <si>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</si>
  <si>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</si>
  <si>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</si>
  <si>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</si>
  <si>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</si>
  <si>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</si>
  <si>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</si>
  <si>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</si>
  <si>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</si>
  <si>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</si>
  <si>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</si>
  <si>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</si>
  <si>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</si>
  <si>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</si>
  <si>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</si>
  <si>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</si>
  <si>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</si>
  <si>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</si>
  <si>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</si>
  <si>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</si>
  <si>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</si>
  <si>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</si>
  <si>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</si>
  <si>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</si>
  <si>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</si>
  <si>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</si>
  <si>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</si>
  <si>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</si>
  <si>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</si>
  <si>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</si>
  <si>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</si>
  <si>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</si>
  <si>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</si>
  <si>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</si>
  <si>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</si>
  <si>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</si>
  <si>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</si>
  <si>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</si>
  <si>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</si>
  <si>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</si>
  <si>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</si>
  <si>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</si>
  <si>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</si>
  <si>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</si>
  <si>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</si>
  <si>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</si>
  <si>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</si>
  <si>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</si>
  <si>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</si>
  <si>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</si>
  <si>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</si>
  <si>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</si>
  <si>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</si>
  <si>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</si>
  <si>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</si>
  <si>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</si>
  <si>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</si>
  <si>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</si>
  <si>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</si>
  <si>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</si>
  <si>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</si>
  <si>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</si>
  <si>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</si>
  <si>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</si>
  <si>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</si>
  <si>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</si>
  <si>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</si>
  <si>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</si>
  <si>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</si>
  <si>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</si>
  <si>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</si>
  <si>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</si>
  <si>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</si>
  <si>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</si>
  <si>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</si>
  <si>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</si>
  <si>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</si>
  <si>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</si>
  <si>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</si>
  <si>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</si>
  <si>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</si>
  <si>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</si>
  <si>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</si>
  <si>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</si>
  <si>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</si>
  <si>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</si>
  <si>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</si>
  <si>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</si>
  <si>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</si>
  <si>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</si>
  <si>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</si>
  <si>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</si>
  <si>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</si>
  <si>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</si>
  <si>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</si>
  <si>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</si>
  <si>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</si>
  <si>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</si>
  <si>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</si>
  <si>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</si>
  <si>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</si>
  <si>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</si>
  <si>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</si>
  <si>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</si>
  <si>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</si>
  <si>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</si>
  <si>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</si>
  <si>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</si>
  <si>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</si>
  <si>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</si>
  <si>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</si>
  <si>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</si>
  <si>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</si>
  <si>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</si>
  <si>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</si>
  <si>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</si>
  <si>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</si>
  <si>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</si>
  <si>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</si>
  <si>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</si>
  <si>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</si>
  <si>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</si>
  <si>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</si>
  <si>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</si>
  <si>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</si>
  <si>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</si>
  <si>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</si>
  <si>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</si>
  <si>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</si>
  <si>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</si>
  <si>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</si>
  <si>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</si>
  <si>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</si>
  <si>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</si>
  <si>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</si>
  <si>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</si>
  <si>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</si>
  <si>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</si>
  <si>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</si>
  <si>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</si>
  <si>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</si>
  <si>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</si>
  <si>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</si>
  <si>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</si>
  <si>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</si>
  <si>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</si>
  <si>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</si>
  <si>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</si>
  <si>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</si>
  <si>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</si>
  <si>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</si>
  <si>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</si>
  <si>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</si>
  <si>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</si>
  <si>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</si>
  <si>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</si>
  <si>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</si>
  <si>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</si>
  <si>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</si>
  <si>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</si>
  <si>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</si>
  <si>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</si>
  <si>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</si>
  <si>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</si>
  <si>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</si>
  <si>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</si>
  <si>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</si>
  <si>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</si>
  <si>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</si>
  <si>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</si>
  <si>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</si>
  <si>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</si>
  <si>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</si>
  <si>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</si>
  <si>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</si>
  <si>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</si>
  <si>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</si>
  <si>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</si>
  <si>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</si>
  <si>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</si>
  <si>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</si>
  <si>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</si>
  <si>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</si>
  <si>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</si>
  <si>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</si>
  <si>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</si>
  <si>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</si>
  <si>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</si>
  <si>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</si>
  <si>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</si>
  <si>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</si>
  <si>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</si>
  <si>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</si>
  <si>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</si>
  <si>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</si>
  <si>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</si>
  <si>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</si>
  <si>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</si>
  <si>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</si>
  <si>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</si>
  <si>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</si>
  <si>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</si>
  <si>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</si>
  <si>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</si>
  <si>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</si>
  <si>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</si>
  <si>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</si>
  <si>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</si>
  <si>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</si>
  <si>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</si>
  <si>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</si>
  <si>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</si>
  <si>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</si>
  <si>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</si>
  <si>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</si>
  <si>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</si>
  <si>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</si>
  <si>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</si>
  <si>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</si>
  <si>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</si>
  <si>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</si>
  <si>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</si>
  <si>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</si>
  <si>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</si>
  <si>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</si>
  <si>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</si>
  <si>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</si>
  <si>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</si>
  <si>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</si>
  <si>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</si>
  <si>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</si>
  <si>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</si>
  <si>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</si>
  <si>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</si>
  <si>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</si>
  <si>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</si>
  <si>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</si>
  <si>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</si>
  <si>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</si>
  <si>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</si>
  <si>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</si>
  <si>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</si>
  <si>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</si>
  <si>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</si>
  <si>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</si>
  <si>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</si>
  <si>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</si>
  <si>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</si>
  <si>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</si>
  <si>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</si>
  <si>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</si>
  <si>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</si>
  <si>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</si>
  <si>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</si>
  <si>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</si>
  <si>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</si>
  <si>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</si>
  <si>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</si>
  <si>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</si>
  <si>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</si>
  <si>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</si>
  <si>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</si>
  <si>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</si>
  <si>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</si>
  <si>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</si>
  <si>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</si>
  <si>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</si>
  <si>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</si>
  <si>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</si>
  <si>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</si>
  <si>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</si>
  <si>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</si>
  <si>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</si>
  <si>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</si>
  <si>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</si>
  <si>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</si>
  <si>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</si>
  <si>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</si>
  <si>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</si>
  <si>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</si>
  <si>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</si>
  <si>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</si>
  <si>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</si>
  <si>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</si>
  <si>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</si>
  <si>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</si>
  <si>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</si>
  <si>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</si>
  <si>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</si>
  <si>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</si>
  <si>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</si>
  <si>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</si>
  <si>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</si>
  <si>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</si>
  <si>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</si>
  <si>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</si>
  <si>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</si>
  <si>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</si>
  <si>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</si>
  <si>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</si>
  <si>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</si>
  <si>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</si>
  <si>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</si>
  <si>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</si>
  <si>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</si>
  <si>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</si>
  <si>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</si>
  <si>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</si>
  <si>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</si>
  <si>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</si>
  <si>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</si>
  <si>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</si>
  <si>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</si>
  <si>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</si>
  <si>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</si>
  <si>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</si>
  <si>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</si>
  <si>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</si>
  <si>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</si>
  <si>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</si>
  <si>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</si>
  <si>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</si>
  <si>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</si>
  <si>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</si>
  <si>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</si>
  <si>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</si>
  <si>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</si>
  <si>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</si>
  <si>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</si>
  <si>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</si>
  <si>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</si>
  <si>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</si>
  <si>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</si>
  <si>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</si>
  <si>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</si>
  <si>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</si>
  <si>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</si>
  <si>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</si>
  <si>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</si>
  <si>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</si>
  <si>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</si>
  <si>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</si>
  <si>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</si>
  <si>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</si>
  <si>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</si>
  <si>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</si>
  <si>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</si>
  <si>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</si>
  <si>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</si>
  <si>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</si>
  <si>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</si>
  <si>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</si>
  <si>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</si>
  <si>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</si>
  <si>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</si>
  <si>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</si>
  <si>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</si>
  <si>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</si>
  <si>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</si>
  <si>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</si>
  <si>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</si>
  <si>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</si>
  <si>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</si>
  <si>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</si>
  <si>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</si>
  <si>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</si>
  <si>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</si>
  <si>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</si>
  <si>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</si>
  <si>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</si>
  <si>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</si>
  <si>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</si>
  <si>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</si>
  <si>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</si>
  <si>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</si>
  <si>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</si>
  <si>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</si>
  <si>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</si>
  <si>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</si>
  <si>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</si>
  <si>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</si>
  <si>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</si>
  <si>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</si>
  <si>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</si>
  <si>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</si>
  <si>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</si>
  <si>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</si>
  <si>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</si>
  <si>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</si>
  <si>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</si>
  <si>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</si>
  <si>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</si>
  <si>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</si>
  <si>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</si>
  <si>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</si>
  <si>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</si>
  <si>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</si>
  <si>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</si>
  <si>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</si>
  <si>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</si>
  <si>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</si>
  <si>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</si>
  <si>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</si>
  <si>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</si>
  <si>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</si>
  <si>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</si>
  <si>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</si>
  <si>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</si>
  <si>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</si>
  <si>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</si>
  <si>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</si>
  <si>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</si>
  <si>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</si>
  <si>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</si>
  <si>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</si>
  <si>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</si>
  <si>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</si>
  <si>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</si>
  <si>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</si>
  <si>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</si>
  <si>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</si>
  <si>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</si>
  <si>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</si>
  <si>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</si>
  <si>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</si>
  <si>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</si>
  <si>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</si>
  <si>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</si>
  <si>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</si>
  <si>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</si>
  <si>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</si>
  <si>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</si>
  <si>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</si>
  <si>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</si>
  <si>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</si>
  <si>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</si>
  <si>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</si>
  <si>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</si>
  <si>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</si>
  <si>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</si>
  <si>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</si>
  <si>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</si>
  <si>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</si>
  <si>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</si>
  <si>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</si>
  <si>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</si>
  <si>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</si>
  <si>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</si>
  <si>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</si>
  <si>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</si>
  <si>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</si>
  <si>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</si>
  <si>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</si>
  <si>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</si>
  <si>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</si>
  <si>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</si>
  <si>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</si>
  <si>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</si>
  <si>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</si>
  <si>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</si>
  <si>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</si>
  <si>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</si>
  <si>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</si>
  <si>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</si>
  <si>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</si>
  <si>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</si>
  <si>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</si>
  <si>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</si>
  <si>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</si>
  <si>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</si>
  <si>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</si>
  <si>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</si>
  <si>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</si>
  <si>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</si>
  <si>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</si>
  <si>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</si>
  <si>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</si>
  <si>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</si>
  <si>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</si>
  <si>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</si>
  <si>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</si>
  <si>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</si>
  <si>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</si>
  <si>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</si>
  <si>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</si>
  <si>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</si>
  <si>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</si>
  <si>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</si>
  <si>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</si>
  <si>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</si>
  <si>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</si>
  <si>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</si>
  <si>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</si>
  <si>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</si>
  <si>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</si>
  <si>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</si>
  <si>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</si>
  <si>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</si>
  <si>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</si>
  <si>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</si>
  <si>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</si>
  <si>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</si>
  <si>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</si>
  <si>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</si>
  <si>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</si>
  <si>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</si>
  <si>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</si>
  <si>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</si>
  <si>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</si>
  <si>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</si>
  <si>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</si>
  <si>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</si>
  <si>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</si>
  <si>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</si>
  <si>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</si>
  <si>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</si>
  <si>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</si>
  <si>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</si>
  <si>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</si>
  <si>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</si>
  <si>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</si>
  <si>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</si>
  <si>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</si>
  <si>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</si>
  <si>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</si>
  <si>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</si>
  <si>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</si>
  <si>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</si>
  <si>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</si>
  <si>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</si>
  <si>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</si>
  <si>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</si>
  <si>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</si>
  <si>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</si>
  <si>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</si>
  <si>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</si>
  <si>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</si>
  <si>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</si>
  <si>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</si>
  <si>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</si>
  <si>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</si>
  <si>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</si>
  <si>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</si>
  <si>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</si>
  <si>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</si>
  <si>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</si>
  <si>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</si>
  <si>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</si>
  <si>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</si>
  <si>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</si>
  <si>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</si>
  <si>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</si>
  <si>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</si>
  <si>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</si>
  <si>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</si>
  <si>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</si>
  <si>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</si>
  <si>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</si>
  <si>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</si>
  <si>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</si>
  <si>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</si>
  <si>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</si>
  <si>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</si>
  <si>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</si>
  <si>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</si>
  <si>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</si>
  <si>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</si>
  <si>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</si>
  <si>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</si>
  <si>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</si>
  <si>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</si>
  <si>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</si>
  <si>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</si>
  <si>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</si>
  <si>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</si>
  <si>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</si>
  <si>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</si>
  <si>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</si>
  <si>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</si>
  <si>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</si>
  <si>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</si>
  <si>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</si>
  <si>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</si>
  <si>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</si>
  <si>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</si>
  <si>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</si>
  <si>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</si>
  <si>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</si>
  <si>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</si>
  <si>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</si>
  <si>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</si>
  <si>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</si>
  <si>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</si>
  <si>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</si>
  <si>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</si>
  <si>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</si>
  <si>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</si>
  <si>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</si>
  <si>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</si>
  <si>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</si>
  <si>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</si>
  <si>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</si>
  <si>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</si>
  <si>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</si>
  <si>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</si>
  <si>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</si>
  <si>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</si>
  <si>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</si>
  <si>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</si>
  <si>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</si>
  <si>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</si>
  <si>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</si>
  <si>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</si>
  <si>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</si>
  <si>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</si>
  <si>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</si>
  <si>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</si>
  <si>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</si>
  <si>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</si>
  <si>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</si>
  <si>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</si>
  <si>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</si>
  <si>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</si>
  <si>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</si>
  <si>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</si>
  <si>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</si>
  <si>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</si>
  <si>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</si>
  <si>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</si>
  <si>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</si>
  <si>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</si>
  <si>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</si>
  <si>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</si>
  <si>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</si>
  <si>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</si>
  <si>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</si>
  <si>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</si>
  <si>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</si>
  <si>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</si>
  <si>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</si>
  <si>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</si>
  <si>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</si>
  <si>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</si>
  <si>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</si>
  <si>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</si>
  <si>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</si>
  <si>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</si>
  <si>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</si>
  <si>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</si>
  <si>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</si>
  <si>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</si>
  <si>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</si>
  <si>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</si>
  <si>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</si>
  <si>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</si>
  <si>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</si>
  <si>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</si>
  <si>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</si>
  <si>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</si>
  <si>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</si>
  <si>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</si>
  <si>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</si>
  <si>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</si>
  <si>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</si>
  <si>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</si>
  <si>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</si>
  <si>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</si>
  <si>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</si>
  <si>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</si>
  <si>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</si>
  <si>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</si>
  <si>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</si>
  <si>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</si>
  <si>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</si>
  <si>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</si>
  <si>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</si>
  <si>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</si>
  <si>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</si>
  <si>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</si>
  <si>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</si>
  <si>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</si>
  <si>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</si>
  <si>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</si>
  <si>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</si>
  <si>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</si>
  <si>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</si>
  <si>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</si>
  <si>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</si>
  <si>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</si>
  <si>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</si>
  <si>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</si>
  <si>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</si>
  <si>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</si>
  <si>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</si>
  <si>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</si>
  <si>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</si>
  <si>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</si>
  <si>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</si>
  <si>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</si>
  <si>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</si>
  <si>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</si>
  <si>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</si>
  <si>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</si>
  <si>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</si>
  <si>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</si>
  <si>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</si>
  <si>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</si>
  <si>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</si>
  <si>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</si>
  <si>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</si>
  <si>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</si>
  <si>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</si>
  <si>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</si>
  <si>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</si>
  <si>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</si>
  <si>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</si>
  <si>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</si>
  <si>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</si>
  <si>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</si>
  <si>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</si>
  <si>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</si>
  <si>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</si>
  <si>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</si>
  <si>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</si>
  <si>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</si>
  <si>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</si>
  <si>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</si>
  <si>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</si>
  <si>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</si>
  <si>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</si>
  <si>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</si>
  <si>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</si>
  <si>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</si>
  <si>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</si>
  <si>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</si>
  <si>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</si>
  <si>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</si>
  <si>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</si>
  <si>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</si>
  <si>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</si>
  <si>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</si>
  <si>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</si>
  <si>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</si>
  <si>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</si>
  <si>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</si>
  <si>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</si>
  <si>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</si>
  <si>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</si>
  <si>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</si>
  <si>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</si>
  <si>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</si>
  <si>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</si>
  <si>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</si>
  <si>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</si>
  <si>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</si>
  <si>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</si>
  <si>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</si>
  <si>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</si>
  <si>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</si>
  <si>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</si>
  <si>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</si>
  <si>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</si>
  <si>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</si>
  <si>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</si>
  <si>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</si>
  <si>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</si>
  <si>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</si>
  <si>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</si>
  <si>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</si>
  <si>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</si>
  <si>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</si>
  <si>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</si>
  <si>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</si>
  <si>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</si>
  <si>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</si>
  <si>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</si>
  <si>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</si>
  <si>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</si>
  <si>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</si>
  <si>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</si>
  <si>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</si>
  <si>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</si>
  <si>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</si>
  <si>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</si>
  <si>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</si>
  <si>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</si>
  <si>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</si>
  <si>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</si>
  <si>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</si>
  <si>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</si>
  <si>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</si>
  <si>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</si>
  <si>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</si>
  <si>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</si>
  <si>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</si>
  <si>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</si>
  <si>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</si>
  <si>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</si>
  <si>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</si>
  <si>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</si>
  <si>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</si>
  <si>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</si>
  <si>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</si>
  <si>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</si>
  <si>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</si>
  <si>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</si>
  <si>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</si>
  <si>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</si>
  <si>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</si>
  <si>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</si>
  <si>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</si>
  <si>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</si>
  <si>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</si>
  <si>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</si>
  <si>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</si>
  <si>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</si>
  <si>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</si>
  <si>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</si>
  <si>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</si>
  <si>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</si>
  <si>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</si>
  <si>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</si>
  <si>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</si>
  <si>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</si>
  <si>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</si>
  <si>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</si>
  <si>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</si>
  <si>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</si>
  <si>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</si>
  <si>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</si>
  <si>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</si>
  <si>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</si>
  <si>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</si>
  <si>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</si>
  <si>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</si>
  <si>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</si>
  <si>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</si>
  <si>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</si>
  <si>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</si>
  <si>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</si>
  <si>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</si>
  <si>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</si>
  <si>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</si>
  <si>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</si>
  <si>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</si>
  <si>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</si>
  <si>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</si>
  <si>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</si>
  <si>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</si>
  <si>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</si>
  <si>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</si>
  <si>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</si>
  <si>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</si>
  <si>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</si>
  <si>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</si>
  <si>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</si>
  <si>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</si>
  <si>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</si>
  <si>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</si>
  <si>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</si>
  <si>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</si>
  <si>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</si>
  <si>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</si>
  <si>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</si>
  <si>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</si>
  <si>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</si>
  <si>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</si>
  <si>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</si>
  <si>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</si>
  <si>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</si>
  <si>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</si>
  <si>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</si>
  <si>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</si>
  <si>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</si>
  <si>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</si>
  <si>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</si>
  <si>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</si>
  <si>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</si>
  <si>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</si>
  <si>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</si>
  <si>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</si>
  <si>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</si>
  <si>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</si>
  <si>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</si>
  <si>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</si>
  <si>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</si>
  <si>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</si>
  <si>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</si>
  <si>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</si>
  <si>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</si>
  <si>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</si>
  <si>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</si>
  <si>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</si>
  <si>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</si>
  <si>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</si>
  <si>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</si>
  <si>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</si>
  <si>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</si>
  <si>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</si>
  <si>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</si>
  <si>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</si>
  <si>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</si>
  <si>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</si>
  <si>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</si>
  <si>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</si>
  <si>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</si>
  <si>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</si>
  <si>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</si>
  <si>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</si>
  <si>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</si>
  <si>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</si>
  <si>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</si>
  <si>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</si>
  <si>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</si>
  <si>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</si>
  <si>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</si>
  <si>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</si>
  <si>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</si>
  <si>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</si>
  <si>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</si>
  <si>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</si>
  <si>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</si>
  <si>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</si>
  <si>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</si>
  <si>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</si>
  <si>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</si>
  <si>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</si>
  <si>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</si>
  <si>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</si>
  <si>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</si>
  <si>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</si>
  <si>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</si>
  <si>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</si>
  <si>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</si>
  <si>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</si>
  <si>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</si>
  <si>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</si>
  <si>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</si>
  <si>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</si>
  <si>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</si>
  <si>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</si>
  <si>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</si>
  <si>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</si>
  <si>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</si>
  <si>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</si>
  <si>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</si>
  <si>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</si>
  <si>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</si>
  <si>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</si>
  <si>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</si>
  <si>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</si>
  <si>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</si>
  <si>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</si>
  <si>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</si>
  <si>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</si>
  <si>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</si>
  <si>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</si>
  <si>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</si>
  <si>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</si>
  <si>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</si>
  <si>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</si>
  <si>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</si>
  <si>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</si>
  <si>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</si>
  <si>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</si>
  <si>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</si>
  <si>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</si>
  <si>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</si>
  <si>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</si>
  <si>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</si>
  <si>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</si>
  <si>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</si>
  <si>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</si>
  <si>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</si>
  <si>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</si>
  <si>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</si>
  <si>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</si>
  <si>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</si>
  <si>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</si>
  <si>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</si>
  <si>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</si>
  <si>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</si>
  <si>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</si>
  <si>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</si>
  <si>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</si>
  <si>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</si>
  <si>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</si>
  <si>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</si>
  <si>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</si>
  <si>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</si>
  <si>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</si>
  <si>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</si>
  <si>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</si>
  <si>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</si>
  <si>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</si>
  <si>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</si>
  <si>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</si>
  <si>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</si>
  <si>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</si>
  <si>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</si>
  <si>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</si>
  <si>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</si>
  <si>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</si>
  <si>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</si>
  <si>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</si>
  <si>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</si>
  <si>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</si>
  <si>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</si>
  <si>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</si>
  <si>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</si>
  <si>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</si>
  <si>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</si>
  <si>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</si>
  <si>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</si>
  <si>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</si>
  <si>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</si>
  <si>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</si>
  <si>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</si>
  <si>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</si>
  <si>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</si>
  <si>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</si>
  <si>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</si>
  <si>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</si>
  <si>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</si>
  <si>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</si>
  <si>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</si>
  <si>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</si>
  <si>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</si>
  <si>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</si>
  <si>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</si>
  <si>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</si>
  <si>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</si>
  <si>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</si>
  <si>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</si>
  <si>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</si>
  <si>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</si>
  <si>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</si>
  <si>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</si>
  <si>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</si>
  <si>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</si>
  <si>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</si>
  <si>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</si>
  <si>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</si>
  <si>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</si>
  <si>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</si>
  <si>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</si>
  <si>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</si>
  <si>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</si>
  <si>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</si>
  <si>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</si>
  <si>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</si>
  <si>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</si>
  <si>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</si>
  <si>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</si>
  <si>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</si>
  <si>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</si>
  <si>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</si>
  <si>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</si>
  <si>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</si>
  <si>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</si>
  <si>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</si>
  <si>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</si>
  <si>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</si>
  <si>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</si>
  <si>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</si>
  <si>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</si>
  <si>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</si>
  <si>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</si>
  <si>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</si>
  <si>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</si>
  <si>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</si>
  <si>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</si>
  <si>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</si>
  <si>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</si>
  <si>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</si>
  <si>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</si>
  <si>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</si>
  <si>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</si>
  <si>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</si>
  <si>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</si>
  <si>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</si>
  <si>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</si>
  <si>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</si>
  <si>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</si>
  <si>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</si>
  <si>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</si>
  <si>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</si>
  <si>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</si>
  <si>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</si>
  <si>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</si>
  <si>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</si>
  <si>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</si>
  <si>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</si>
  <si>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</si>
  <si>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</si>
  <si>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</si>
  <si>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</si>
  <si>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</si>
  <si>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</si>
  <si>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</si>
  <si>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</si>
  <si>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</si>
  <si>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</si>
  <si>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</si>
  <si>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</si>
  <si>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</si>
  <si>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</si>
  <si>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</si>
  <si>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</si>
  <si>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</si>
  <si>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</si>
  <si>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</si>
  <si>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</si>
  <si>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</si>
  <si>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</si>
  <si>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</si>
  <si>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</si>
  <si>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</si>
  <si>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</si>
  <si>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</si>
  <si>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</si>
  <si>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</si>
  <si>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</si>
  <si>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</si>
  <si>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</si>
  <si>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</si>
  <si>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</si>
  <si>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</si>
  <si>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</si>
  <si>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</si>
  <si>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</si>
  <si>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</si>
  <si>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</si>
  <si>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</si>
  <si>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</si>
  <si>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</si>
  <si>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</si>
  <si>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</si>
  <si>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</si>
  <si>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</si>
  <si>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</si>
  <si>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</si>
  <si>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</si>
  <si>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</si>
  <si>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</si>
  <si>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</si>
  <si>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</si>
  <si>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</si>
  <si>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</si>
  <si>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</si>
  <si>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</si>
  <si>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</si>
  <si>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</si>
  <si>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</si>
  <si>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</si>
  <si>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</si>
  <si>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</si>
  <si>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</si>
  <si>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</si>
  <si>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</si>
  <si>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</si>
  <si>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</si>
  <si>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</si>
  <si>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</si>
  <si>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</si>
  <si>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</si>
  <si>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</si>
  <si>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</si>
  <si>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</si>
  <si>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</si>
  <si>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</si>
  <si>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</si>
  <si>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</si>
  <si>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</si>
  <si>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</si>
  <si>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</si>
  <si>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</si>
  <si>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</si>
  <si>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</si>
  <si>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</si>
  <si>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</si>
  <si>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</si>
  <si>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</si>
  <si>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</si>
  <si>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</si>
  <si>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</si>
  <si>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</si>
  <si>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</si>
  <si>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</si>
  <si>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</si>
  <si>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</si>
  <si>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</si>
  <si>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</si>
  <si>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</si>
  <si>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</si>
  <si>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</si>
  <si>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</si>
  <si>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</si>
  <si>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</si>
  <si>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</si>
  <si>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</si>
  <si>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</si>
  <si>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</si>
  <si>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</si>
  <si>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</si>
  <si>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</si>
  <si>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</si>
  <si>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</si>
  <si>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</si>
  <si>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</si>
  <si>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</si>
  <si>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</si>
  <si>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</si>
  <si>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</si>
  <si>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</si>
  <si>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</si>
  <si>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</si>
  <si>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</si>
  <si>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</si>
  <si>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</si>
  <si>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</si>
  <si>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</si>
  <si>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</si>
  <si>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</si>
  <si>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</si>
  <si>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</si>
  <si>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</si>
  <si>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</si>
  <si>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</si>
  <si>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</si>
  <si>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</si>
  <si>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</si>
  <si>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</si>
  <si>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</si>
  <si>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</si>
  <si>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</si>
  <si>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</si>
  <si>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</si>
  <si>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</si>
  <si>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</si>
  <si>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</si>
  <si>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</si>
  <si>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</si>
  <si>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</si>
  <si>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</si>
  <si>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</si>
  <si>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</si>
  <si>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</si>
  <si>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</si>
  <si>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</si>
  <si>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</si>
  <si>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</si>
  <si>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</si>
  <si>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</si>
  <si>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</si>
  <si>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</si>
  <si>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</si>
  <si>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</si>
  <si>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</si>
  <si>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</si>
  <si>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</si>
  <si>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</si>
  <si>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</si>
  <si>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</si>
  <si>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</si>
  <si>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</si>
  <si>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</si>
  <si>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</si>
  <si>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</si>
  <si>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</si>
  <si>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</si>
  <si>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</si>
  <si>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</si>
  <si>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</si>
  <si>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</si>
  <si>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</si>
  <si>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</si>
  <si>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</si>
  <si>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</si>
  <si>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</si>
  <si>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</si>
  <si>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</si>
  <si>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</si>
  <si>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</si>
  <si>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</si>
  <si>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</si>
  <si>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</si>
  <si>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</si>
  <si>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</si>
  <si>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</si>
  <si>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</si>
  <si>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</si>
  <si>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</si>
  <si>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</si>
  <si>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</si>
  <si>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</si>
  <si>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</si>
  <si>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</si>
  <si>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</si>
  <si>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</si>
  <si>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</si>
  <si>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</si>
  <si>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</si>
  <si>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</si>
  <si>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</si>
  <si>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</si>
  <si>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</si>
  <si>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</si>
  <si>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</si>
  <si>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</si>
  <si>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</si>
  <si>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</si>
  <si>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</si>
  <si>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</si>
  <si>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</si>
  <si>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</si>
  <si>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</si>
  <si>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</si>
  <si>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</si>
  <si>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</si>
  <si>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</si>
  <si>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</si>
  <si>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</si>
  <si>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</si>
  <si>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</si>
  <si>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</si>
  <si>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</si>
  <si>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</si>
  <si>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</si>
  <si>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</si>
  <si>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</si>
  <si>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</si>
  <si>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</si>
  <si>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</si>
  <si>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</si>
  <si>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</si>
  <si>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</si>
  <si>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</si>
  <si>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</si>
  <si>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</si>
  <si>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</si>
  <si>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</si>
  <si>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</si>
  <si>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</si>
  <si>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</si>
  <si>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</si>
  <si>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</si>
  <si>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</si>
  <si>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</si>
  <si>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</si>
  <si>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</si>
  <si>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</si>
  <si>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</si>
  <si>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</si>
  <si>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</si>
  <si>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</si>
  <si>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</si>
  <si>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</si>
  <si>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</si>
  <si>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</si>
  <si>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</si>
  <si>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</si>
  <si>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</si>
  <si>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</si>
  <si>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</si>
  <si>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</si>
  <si>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</si>
  <si>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</si>
  <si>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</si>
  <si>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</si>
  <si>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</si>
  <si>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</si>
  <si>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</si>
  <si>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</si>
  <si>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</si>
  <si>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</si>
  <si>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</si>
  <si>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</si>
  <si>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</si>
  <si>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</si>
  <si>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</si>
  <si>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</si>
  <si>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</si>
  <si>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</si>
  <si>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</si>
  <si>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</si>
  <si>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</si>
  <si>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</si>
  <si>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</si>
  <si>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</si>
  <si>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</si>
  <si>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</si>
  <si>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</si>
  <si>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</si>
  <si>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</si>
  <si>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</si>
  <si>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</si>
  <si>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</si>
  <si>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</si>
  <si>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</si>
  <si>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</si>
  <si>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</si>
  <si>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</si>
  <si>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</si>
  <si>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</si>
  <si>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</si>
  <si>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</si>
  <si>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</si>
  <si>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</si>
  <si>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</si>
  <si>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</si>
  <si>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</si>
  <si>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</si>
  <si>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</si>
  <si>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</si>
  <si>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</si>
  <si>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</si>
  <si>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</si>
  <si>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</si>
  <si>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</si>
  <si>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</si>
  <si>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</si>
  <si>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</si>
  <si>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</si>
  <si>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</si>
  <si>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</si>
  <si>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</si>
  <si>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</si>
  <si>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</si>
  <si>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</si>
  <si>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</si>
  <si>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</si>
  <si>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</si>
  <si>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</si>
  <si>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</si>
  <si>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</si>
  <si>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</si>
  <si>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</si>
  <si>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</si>
  <si>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</si>
  <si>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</si>
  <si>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</si>
  <si>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</si>
  <si>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</si>
  <si>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</si>
  <si>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</si>
  <si>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</si>
  <si>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</si>
  <si>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</si>
  <si>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</si>
  <si>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</si>
  <si>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</si>
  <si>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</si>
  <si>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</si>
  <si>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</si>
  <si>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</si>
  <si>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</si>
  <si>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</si>
  <si>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</si>
  <si>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</si>
  <si>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</si>
  <si>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</si>
  <si>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</si>
  <si>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</si>
  <si>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</si>
  <si>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</si>
  <si>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</si>
  <si>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</si>
  <si>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</si>
  <si>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</si>
  <si>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</si>
  <si>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</si>
  <si>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</si>
  <si>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</si>
  <si>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</si>
  <si>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</si>
  <si>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</si>
  <si>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</si>
  <si>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</si>
  <si>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</si>
  <si>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</si>
  <si>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</si>
  <si>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</si>
  <si>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</si>
  <si>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</si>
  <si>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</si>
  <si>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</si>
  <si>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</si>
  <si>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</si>
  <si>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</si>
  <si>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</si>
  <si>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</si>
  <si>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</si>
  <si>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</si>
  <si>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</si>
  <si>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</si>
  <si>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</si>
  <si>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</si>
  <si>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</si>
  <si>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</si>
  <si>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</si>
  <si>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</si>
  <si>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</si>
  <si>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</si>
  <si>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</si>
  <si>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</si>
  <si>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</si>
  <si>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</si>
  <si>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</si>
  <si>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</si>
  <si>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</si>
  <si>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</si>
  <si>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</si>
  <si>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</si>
  <si>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</si>
  <si>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</si>
  <si>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</si>
  <si>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</si>
  <si>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</si>
  <si>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</si>
  <si>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</si>
  <si>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</si>
  <si>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</si>
  <si>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</si>
  <si>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</si>
  <si>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</si>
  <si>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</si>
  <si>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</si>
  <si>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</si>
  <si>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</si>
  <si>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</si>
  <si>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</si>
  <si>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</si>
  <si>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</si>
  <si>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</si>
  <si>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</si>
  <si>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</si>
  <si>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</si>
  <si>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</si>
  <si>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</si>
  <si>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</si>
  <si>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</si>
  <si>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</si>
  <si>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</si>
  <si>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</si>
  <si>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</si>
  <si>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</si>
  <si>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</si>
  <si>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</si>
  <si>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</si>
  <si>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</si>
  <si>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</si>
  <si>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</si>
  <si>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</si>
  <si>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</si>
  <si>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</si>
  <si>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</si>
  <si>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</si>
  <si>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</si>
  <si>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</si>
  <si>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</si>
  <si>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</si>
  <si>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</si>
  <si>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</si>
  <si>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</si>
  <si>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</si>
  <si>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</si>
  <si>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</si>
  <si>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</si>
  <si>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</si>
  <si>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</si>
  <si>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</si>
  <si>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</si>
  <si>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</si>
  <si>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</si>
  <si>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</si>
  <si>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</si>
  <si>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</si>
  <si>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</si>
  <si>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</si>
  <si>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</si>
  <si>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</si>
  <si>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</si>
  <si>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</si>
  <si>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</si>
  <si>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</si>
  <si>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</si>
  <si>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</si>
  <si>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</si>
  <si>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</si>
  <si>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</si>
  <si>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</si>
  <si>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</si>
  <si>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</si>
  <si>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</si>
  <si>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</si>
  <si>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</si>
  <si>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</si>
  <si>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</si>
  <si>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</si>
  <si>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</si>
  <si>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</si>
  <si>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</si>
  <si>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</si>
  <si>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</si>
  <si>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</si>
  <si>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</si>
  <si>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</si>
  <si>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</si>
  <si>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</si>
  <si>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</si>
  <si>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</si>
  <si>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</si>
  <si>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</si>
  <si>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</si>
  <si>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</si>
  <si>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</si>
  <si>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</si>
  <si>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</si>
  <si>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</si>
  <si>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</si>
  <si>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</si>
  <si>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</si>
  <si>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</si>
  <si>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</si>
  <si>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</si>
  <si>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</si>
  <si>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</si>
  <si>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</si>
  <si>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</si>
  <si>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</si>
  <si>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</si>
  <si>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</si>
  <si>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</si>
  <si>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</si>
  <si>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</si>
  <si>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</si>
  <si>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</si>
  <si>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</si>
  <si>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</si>
  <si>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</si>
  <si>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</si>
  <si>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</si>
  <si>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</si>
  <si>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</si>
  <si>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</si>
  <si>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</si>
  <si>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</si>
  <si>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</si>
  <si>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</si>
  <si>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</si>
  <si>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</si>
  <si>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</si>
  <si>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</si>
  <si>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</si>
  <si>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</si>
  <si>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</si>
  <si>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</si>
  <si>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</si>
  <si>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</si>
  <si>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</si>
  <si>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</si>
  <si>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</si>
  <si>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</si>
  <si>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</si>
  <si>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</si>
  <si>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</si>
  <si>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</si>
  <si>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</si>
  <si>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</si>
  <si>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</si>
  <si>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</si>
  <si>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</si>
  <si>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</si>
  <si>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</si>
  <si>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</si>
  <si>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</si>
  <si>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</si>
  <si>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</si>
  <si>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</si>
  <si>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</si>
  <si>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</si>
  <si>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</si>
  <si>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</si>
  <si>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</si>
  <si>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</si>
  <si>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</si>
  <si>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</si>
  <si>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</si>
  <si>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</si>
  <si>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</si>
  <si>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</si>
  <si>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</si>
  <si>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</si>
  <si>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</si>
  <si>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</si>
  <si>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</si>
  <si>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</si>
  <si>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</si>
  <si>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</si>
  <si>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</si>
  <si>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</si>
  <si>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</si>
  <si>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</si>
  <si>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</si>
  <si>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</si>
  <si>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</si>
  <si>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</si>
  <si>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</si>
  <si>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</si>
  <si>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</si>
  <si>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</si>
  <si>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</si>
  <si>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</si>
  <si>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</si>
  <si>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</si>
  <si>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</si>
  <si>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</si>
  <si>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</si>
  <si>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</si>
  <si>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</si>
  <si>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</si>
  <si>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</si>
  <si>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</si>
  <si>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</si>
  <si>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</si>
  <si>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</si>
  <si>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</si>
  <si>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</si>
  <si>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</si>
  <si>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</si>
  <si>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</si>
  <si>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</si>
  <si>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</si>
  <si>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</si>
  <si>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</si>
  <si>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</si>
  <si>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</si>
  <si>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</si>
  <si>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</si>
  <si>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</si>
  <si>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</si>
  <si>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</si>
  <si>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</si>
  <si>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</si>
  <si>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</si>
  <si>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</si>
  <si>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</si>
  <si>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</si>
  <si>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</si>
  <si>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</si>
  <si>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</si>
  <si>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</si>
  <si>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</si>
  <si>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</si>
  <si>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</si>
  <si>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</si>
  <si>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</si>
  <si>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</si>
  <si>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</si>
  <si>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</si>
  <si>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</si>
  <si>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</si>
  <si>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</si>
  <si>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</si>
  <si>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</si>
  <si>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</si>
  <si>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</si>
  <si>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</si>
  <si>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</si>
  <si>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</si>
  <si>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</si>
  <si>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</si>
  <si>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</si>
  <si>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</si>
  <si>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</si>
  <si>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</si>
  <si>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</si>
  <si>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</si>
  <si>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</si>
  <si>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</si>
  <si>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</si>
  <si>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</si>
  <si>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</si>
  <si>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</si>
  <si>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</si>
  <si>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</si>
  <si>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</si>
  <si>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</si>
  <si>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</si>
  <si>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</si>
  <si>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</si>
  <si>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</si>
  <si>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</si>
  <si>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</si>
  <si>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</si>
  <si>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</si>
  <si>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</si>
  <si>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</si>
  <si>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</si>
  <si>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</si>
  <si>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</si>
  <si>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</si>
  <si>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</si>
  <si>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</si>
  <si>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</si>
  <si>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</si>
  <si>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</si>
  <si>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</si>
  <si>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</si>
  <si>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</si>
  <si>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</si>
  <si>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</si>
  <si>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</si>
  <si>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</si>
  <si>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</si>
  <si>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</si>
  <si>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</si>
  <si>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</si>
  <si>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</si>
  <si>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</si>
  <si>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</si>
  <si>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</si>
  <si>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</si>
  <si>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</si>
  <si>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</si>
  <si>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</si>
  <si>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</si>
  <si>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</si>
  <si>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</si>
  <si>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</si>
  <si>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</si>
  <si>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</si>
  <si>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</si>
  <si>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</si>
  <si>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</si>
  <si>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</si>
  <si>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</si>
  <si>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</si>
  <si>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</si>
  <si>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</si>
  <si>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</si>
  <si>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</si>
  <si>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</si>
  <si>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</si>
  <si>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</si>
  <si>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</si>
  <si>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</si>
  <si>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</si>
  <si>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</si>
  <si>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</si>
  <si>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</si>
  <si>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</si>
  <si>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</si>
  <si>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</si>
  <si>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</si>
  <si>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</si>
  <si>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</si>
  <si>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</si>
  <si>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</si>
  <si>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</si>
  <si>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</si>
  <si>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</si>
  <si>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</si>
  <si>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</si>
  <si>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</si>
  <si>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</si>
  <si>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</si>
  <si>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</si>
  <si>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</si>
  <si>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</si>
  <si>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</si>
  <si>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</si>
  <si>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</si>
  <si>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</si>
  <si>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</si>
  <si>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</si>
  <si>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</si>
  <si>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</si>
  <si>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</si>
  <si>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</si>
  <si>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</si>
  <si>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</si>
  <si>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</si>
  <si>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</si>
  <si>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</si>
  <si>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</si>
  <si>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</si>
  <si>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</si>
  <si>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</si>
  <si>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</si>
  <si>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</si>
  <si>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</si>
  <si>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</si>
  <si>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</si>
  <si>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</si>
  <si>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</si>
  <si>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</si>
  <si>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</si>
  <si>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</si>
  <si>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</si>
  <si>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</si>
  <si>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</si>
  <si>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</si>
  <si>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</si>
  <si>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</si>
  <si>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</si>
  <si>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</si>
  <si>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</si>
  <si>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</si>
  <si>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</si>
  <si>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</si>
  <si>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</si>
  <si>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</si>
  <si>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</si>
  <si>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</si>
  <si>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</si>
  <si>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</si>
  <si>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</si>
  <si>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</si>
  <si>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</si>
  <si>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</si>
  <si>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</si>
  <si>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</si>
  <si>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</si>
  <si>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</si>
  <si>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</si>
  <si>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</si>
  <si>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</si>
  <si>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</si>
  <si>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</si>
  <si>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</si>
  <si>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</si>
  <si>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</si>
  <si>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</si>
  <si>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</si>
  <si>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</si>
  <si>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</si>
  <si>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</si>
  <si>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</si>
  <si>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</si>
  <si>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</si>
  <si>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</si>
  <si>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</si>
  <si>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</si>
  <si>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</si>
  <si>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</si>
  <si>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</si>
  <si>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</si>
  <si>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</si>
  <si>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</si>
  <si>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</si>
  <si>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</si>
  <si>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</si>
  <si>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</si>
  <si>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</si>
  <si>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</si>
  <si>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</si>
  <si>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</si>
  <si>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</si>
  <si>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</si>
  <si>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</si>
  <si>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</si>
  <si>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</si>
  <si>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</si>
  <si>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</si>
  <si>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</si>
  <si>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</si>
  <si>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</si>
  <si>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</si>
  <si>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</si>
  <si>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</si>
  <si>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</si>
  <si>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</si>
  <si>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</si>
  <si>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</si>
  <si>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</si>
  <si>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</si>
  <si>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</si>
  <si>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</si>
  <si>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</si>
  <si>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</si>
  <si>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</si>
  <si>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</si>
  <si>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</si>
  <si>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</si>
  <si>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</si>
  <si>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</si>
  <si>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</si>
  <si>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</si>
  <si>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</si>
  <si>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</si>
  <si>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</si>
  <si>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</si>
  <si>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</si>
  <si>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</si>
  <si>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</si>
  <si>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</si>
  <si>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</si>
  <si>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</si>
  <si>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</si>
  <si>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</si>
  <si>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</si>
  <si>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</si>
  <si>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</si>
  <si>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</si>
  <si>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</si>
  <si>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</si>
  <si>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</si>
  <si>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</si>
  <si>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</si>
  <si>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</si>
  <si>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</si>
  <si>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</si>
  <si>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</si>
  <si>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</si>
  <si>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</si>
  <si>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</si>
  <si>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</si>
  <si>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</si>
  <si>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</si>
  <si>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</si>
  <si>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</si>
  <si>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</si>
  <si>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</si>
  <si>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</si>
  <si>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</si>
  <si>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</si>
  <si>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</si>
  <si>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</si>
  <si>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</si>
  <si>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</si>
  <si>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</si>
  <si>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</si>
  <si>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</si>
  <si>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</si>
  <si>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</si>
  <si>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</si>
  <si>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</si>
  <si>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</si>
  <si>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</si>
  <si>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</si>
  <si>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</si>
  <si>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</si>
  <si>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</si>
  <si>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</si>
  <si>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</si>
  <si>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</si>
  <si>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</si>
  <si>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</si>
  <si>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</si>
  <si>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</si>
  <si>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</si>
  <si>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</si>
  <si>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</si>
  <si>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</si>
  <si>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</si>
  <si>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</si>
  <si>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</si>
  <si>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</si>
  <si>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</si>
  <si>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</si>
  <si>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</si>
  <si>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</si>
  <si>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</si>
  <si>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</si>
  <si>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</si>
  <si>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</si>
  <si>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</si>
  <si>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</si>
  <si>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</si>
  <si>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</si>
  <si>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</si>
  <si>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</si>
  <si>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</si>
  <si>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</si>
  <si>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</si>
  <si>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</si>
  <si>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</si>
  <si>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</si>
  <si>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</si>
  <si>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</si>
  <si>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</si>
  <si>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</si>
  <si>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</si>
  <si>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</si>
  <si>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</si>
  <si>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</si>
  <si>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</si>
  <si>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</si>
  <si>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</si>
  <si>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</si>
  <si>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</si>
  <si>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</si>
  <si>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</si>
  <si>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</si>
  <si>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</si>
  <si>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</si>
  <si>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</si>
  <si>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</si>
  <si>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</si>
  <si>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</si>
  <si>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</si>
  <si>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</si>
  <si>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</si>
  <si>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</si>
  <si>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</si>
  <si>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</si>
  <si>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</si>
  <si>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</si>
  <si>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</si>
  <si>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</si>
  <si>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</si>
  <si>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</si>
  <si>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</si>
  <si>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</si>
  <si>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</si>
  <si>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</si>
  <si>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</si>
  <si>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</si>
  <si>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</si>
  <si>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</si>
  <si>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</si>
  <si>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</si>
  <si>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</si>
  <si>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</si>
  <si>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</si>
  <si>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</si>
  <si>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</si>
  <si>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</si>
  <si>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</si>
  <si>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</si>
  <si>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</si>
  <si>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</si>
  <si>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</si>
  <si>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</si>
  <si>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</si>
  <si>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</si>
  <si>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</si>
  <si>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</si>
  <si>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</si>
  <si>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</si>
  <si>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</si>
  <si>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</si>
  <si>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</si>
  <si>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</si>
  <si>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</si>
  <si>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</si>
  <si>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</si>
  <si>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</si>
  <si>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</si>
  <si>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</si>
  <si>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</si>
  <si>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</si>
  <si>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</si>
  <si>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</si>
  <si>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</si>
  <si>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</si>
  <si>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</si>
  <si>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</si>
  <si>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</si>
  <si>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</si>
  <si>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</si>
  <si>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</si>
  <si>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</si>
  <si>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</si>
  <si>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</si>
  <si>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</si>
  <si>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</si>
  <si>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</si>
  <si>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</si>
  <si>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</si>
  <si>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</si>
  <si>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</si>
  <si>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</si>
  <si>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</si>
  <si>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</si>
  <si>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</si>
  <si>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</si>
  <si>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</si>
  <si>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</si>
  <si>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</si>
  <si>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</si>
  <si>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</si>
  <si>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</si>
  <si>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</si>
  <si>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</si>
  <si>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</si>
  <si>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</si>
  <si>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</si>
  <si>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</si>
  <si>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</si>
  <si>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</si>
  <si>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</si>
  <si>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</si>
  <si>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</si>
  <si>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</si>
  <si>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</si>
  <si>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</si>
  <si>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</si>
  <si>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</si>
  <si>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</si>
  <si>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</si>
  <si>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</si>
  <si>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</si>
  <si>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</si>
  <si>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</si>
  <si>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</si>
  <si>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</si>
  <si>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</si>
  <si>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</si>
  <si>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</si>
  <si>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</si>
  <si>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</si>
  <si>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</si>
  <si>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</si>
  <si>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</si>
  <si>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</si>
  <si>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</si>
  <si>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</si>
  <si>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</si>
  <si>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</si>
  <si>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</si>
  <si>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</si>
  <si>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</si>
  <si>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</si>
  <si>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</si>
  <si>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</si>
  <si>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</si>
  <si>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</si>
  <si>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</si>
  <si>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</si>
  <si>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</si>
  <si>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</si>
  <si>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</si>
  <si>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</si>
  <si>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</si>
  <si>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</si>
  <si>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</si>
  <si>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</si>
  <si>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</si>
  <si>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</si>
  <si>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</si>
  <si>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</si>
  <si>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</si>
  <si>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</si>
  <si>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</si>
  <si>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</si>
  <si>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</si>
  <si>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</si>
  <si>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</si>
  <si>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</si>
  <si>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</si>
  <si>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</si>
  <si>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</si>
  <si>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</si>
  <si>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</si>
  <si>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</si>
  <si>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</si>
  <si>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</si>
  <si>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</si>
  <si>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</si>
  <si>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</si>
  <si>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</si>
  <si>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</si>
  <si>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</si>
  <si>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</si>
  <si>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</si>
  <si>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</si>
  <si>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</si>
  <si>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</si>
  <si>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</si>
  <si>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</si>
  <si>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</si>
  <si>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</si>
  <si>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</si>
  <si>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</si>
  <si>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</si>
  <si>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</si>
  <si>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</si>
  <si>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</si>
  <si>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</si>
  <si>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</si>
  <si>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</si>
  <si>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</si>
  <si>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</si>
  <si>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</si>
  <si>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</si>
  <si>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</si>
  <si>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</si>
  <si>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</si>
  <si>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</si>
  <si>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</si>
  <si>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</si>
  <si>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</si>
  <si>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</si>
  <si>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</si>
  <si>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</si>
  <si>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</si>
  <si>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</si>
  <si>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</si>
  <si>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</si>
  <si>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</si>
  <si>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</si>
  <si>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</si>
  <si>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</si>
  <si>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</si>
  <si>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</si>
  <si>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</si>
  <si>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</si>
  <si>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</si>
  <si>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</si>
  <si>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</si>
  <si>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</si>
  <si>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</si>
  <si>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</si>
  <si>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</si>
  <si>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</si>
  <si>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</si>
  <si>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</si>
  <si>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</si>
  <si>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</si>
  <si>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</si>
  <si>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</si>
  <si>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</si>
  <si>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</si>
  <si>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</si>
  <si>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</si>
  <si>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</si>
  <si>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</si>
  <si>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</si>
  <si>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</si>
  <si>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</si>
  <si>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</si>
  <si>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</si>
  <si>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</si>
  <si>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</si>
  <si>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</si>
  <si>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</si>
  <si>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</si>
  <si>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</si>
  <si>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</si>
  <si>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</si>
  <si>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</si>
  <si>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</si>
  <si>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</si>
  <si>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</si>
  <si>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</si>
  <si>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</si>
  <si>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</si>
  <si>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</si>
  <si>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</si>
  <si>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</si>
  <si>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</si>
  <si>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</si>
  <si>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</si>
  <si>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</si>
  <si>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</si>
  <si>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</si>
  <si>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</si>
  <si>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</si>
  <si>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</si>
  <si>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</si>
  <si>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</si>
  <si>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</si>
  <si>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</si>
  <si>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</si>
  <si>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</si>
  <si>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</si>
  <si>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</si>
  <si>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</si>
  <si>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</si>
  <si>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</si>
  <si>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</si>
  <si>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</si>
  <si>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</si>
  <si>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</si>
  <si>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</si>
  <si>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</si>
  <si>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</si>
  <si>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</si>
  <si>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</si>
  <si>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</si>
  <si>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</si>
  <si>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</si>
  <si>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</si>
  <si>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</si>
  <si>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</si>
  <si>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</si>
  <si>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</si>
  <si>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</si>
  <si>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</si>
  <si>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</si>
  <si>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</si>
  <si>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</si>
  <si>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</si>
  <si>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</si>
  <si>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</si>
  <si>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</si>
  <si>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</si>
  <si>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</si>
  <si>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</si>
  <si>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</si>
  <si>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</si>
  <si>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</si>
  <si>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</si>
  <si>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</si>
  <si>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</si>
  <si>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</si>
  <si>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</si>
  <si>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</si>
  <si>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</si>
  <si>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</si>
  <si>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</si>
  <si>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</si>
  <si>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</si>
  <si>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</si>
  <si>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</si>
  <si>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</si>
  <si>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</si>
  <si>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</si>
  <si>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</si>
  <si>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</si>
  <si>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</si>
  <si>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</si>
  <si>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</si>
  <si>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</si>
  <si>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</si>
  <si>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</si>
  <si>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</si>
  <si>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</si>
  <si>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</si>
  <si>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</si>
  <si>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</si>
  <si>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</si>
  <si>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</si>
  <si>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</si>
  <si>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</si>
  <si>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</si>
  <si>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</si>
  <si>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</si>
  <si>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</si>
  <si>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</si>
  <si>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</si>
  <si>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</si>
  <si>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</si>
  <si>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</si>
  <si>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</si>
  <si>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</si>
  <si>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</si>
  <si>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</si>
  <si>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</si>
  <si>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</si>
  <si>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</si>
  <si>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</si>
  <si>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</si>
  <si>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</si>
  <si>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</si>
  <si>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</si>
  <si>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</si>
  <si>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</si>
  <si>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</si>
  <si>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</si>
  <si>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</si>
  <si>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</si>
  <si>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</si>
  <si>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</si>
  <si>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</si>
  <si>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</si>
  <si>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</si>
  <si>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</si>
  <si>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</si>
  <si>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</si>
  <si>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</si>
  <si>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</si>
  <si>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</si>
  <si>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</si>
  <si>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</si>
  <si>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</si>
  <si>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</si>
  <si>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</si>
  <si>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</si>
  <si>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</si>
  <si>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</si>
  <si>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</si>
  <si>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</si>
  <si>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</si>
  <si>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</si>
  <si>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</si>
  <si>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</si>
  <si>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</si>
  <si>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</si>
  <si>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</si>
  <si>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</si>
  <si>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</si>
  <si>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</si>
  <si>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</si>
  <si>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</si>
  <si>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</si>
  <si>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</si>
  <si>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</si>
  <si>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</si>
  <si>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</si>
  <si>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</si>
  <si>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</si>
  <si>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</si>
  <si>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</si>
  <si>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</si>
  <si>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</si>
  <si>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</si>
  <si>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</si>
  <si>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</si>
  <si>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</si>
  <si>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</si>
  <si>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</si>
  <si>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</si>
  <si>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</si>
  <si>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</si>
  <si>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</si>
  <si>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</si>
  <si>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</si>
  <si>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</si>
  <si>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</si>
  <si>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</si>
  <si>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</si>
  <si>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</si>
  <si>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</si>
  <si>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</si>
  <si>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</si>
  <si>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</si>
  <si>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</si>
  <si>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</si>
  <si>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</si>
  <si>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</si>
  <si>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</si>
  <si>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</si>
  <si>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</si>
  <si>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</si>
  <si>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</si>
  <si>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</si>
  <si>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</si>
  <si>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</si>
  <si>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</si>
  <si>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</si>
  <si>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</si>
  <si>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</si>
  <si>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</si>
  <si>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</si>
  <si>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</si>
  <si>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</si>
  <si>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</si>
  <si>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</si>
  <si>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</si>
  <si>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</si>
  <si>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</si>
  <si>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</si>
  <si>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</si>
  <si>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</si>
  <si>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</si>
  <si>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</si>
  <si>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</si>
  <si>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</si>
  <si>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</si>
  <si>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</si>
  <si>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</si>
  <si>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</si>
  <si>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</si>
  <si>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</si>
  <si>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</si>
  <si>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</si>
  <si>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</si>
  <si>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</si>
  <si>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</si>
  <si>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</si>
  <si>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</si>
  <si>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</si>
  <si>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</si>
  <si>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</si>
  <si>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</si>
  <si>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</si>
  <si>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</si>
  <si>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</si>
  <si>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</si>
  <si>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</si>
  <si>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</si>
  <si>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</si>
  <si>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</si>
  <si>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</si>
  <si>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</si>
  <si>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</si>
  <si>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</si>
  <si>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</si>
  <si>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</si>
  <si>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</si>
  <si>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</si>
  <si>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</si>
  <si>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</si>
  <si>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</si>
  <si>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</si>
  <si>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</si>
  <si>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</si>
  <si>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</si>
  <si>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</si>
  <si>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</si>
  <si>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</si>
  <si>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</si>
  <si>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</si>
  <si>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</si>
  <si>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</si>
  <si>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</si>
  <si>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</si>
  <si>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</si>
  <si>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</si>
  <si>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</si>
  <si>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</si>
  <si>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</si>
  <si>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</si>
  <si>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</si>
  <si>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</si>
  <si>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</si>
  <si>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</si>
  <si>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</si>
  <si>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</si>
  <si>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</si>
  <si>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</si>
  <si>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</si>
  <si>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</si>
  <si>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</si>
  <si>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</si>
  <si>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</si>
  <si>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</si>
  <si>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</si>
  <si>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</si>
  <si>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</si>
  <si>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</si>
  <si>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</si>
  <si>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</si>
  <si>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</si>
  <si>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</si>
  <si>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</si>
  <si>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</si>
  <si>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</si>
  <si>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</si>
  <si>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</si>
  <si>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</si>
  <si>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</si>
  <si>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</si>
  <si>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</si>
  <si>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</si>
  <si>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</si>
  <si>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</si>
  <si>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</si>
  <si>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</si>
  <si>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</si>
  <si>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</si>
  <si>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</si>
  <si>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</si>
  <si>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</si>
  <si>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</si>
  <si>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</si>
  <si>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</si>
  <si>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</si>
  <si>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</si>
  <si>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</si>
  <si>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</si>
  <si>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</si>
  <si>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</si>
  <si>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</si>
  <si>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</si>
  <si>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</si>
  <si>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</si>
  <si>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</si>
  <si>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</si>
  <si>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</si>
  <si>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</si>
  <si>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</si>
  <si>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</si>
  <si>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</si>
  <si>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</si>
  <si>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</si>
  <si>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</si>
  <si>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</si>
  <si>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</si>
  <si>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</si>
  <si>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</si>
  <si>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</si>
  <si>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</si>
  <si>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</si>
  <si>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</si>
  <si>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</si>
  <si>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</si>
  <si>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</si>
  <si>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</si>
  <si>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</si>
  <si>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</si>
  <si>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</si>
  <si>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</si>
  <si>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</si>
  <si>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</si>
  <si>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</si>
  <si>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</si>
  <si>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</si>
  <si>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</si>
  <si>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</si>
  <si>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</si>
  <si>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</si>
  <si>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</si>
  <si>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</si>
  <si>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</si>
  <si>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</si>
  <si>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</si>
  <si>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</si>
  <si>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</si>
  <si>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</si>
  <si>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</si>
  <si>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</si>
  <si>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</si>
  <si>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</si>
  <si>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</si>
  <si>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</si>
  <si>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</si>
  <si>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</si>
  <si>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</si>
  <si>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</si>
  <si>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</si>
  <si>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</si>
  <si>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</si>
  <si>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</si>
  <si>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</si>
  <si>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</si>
  <si>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</si>
  <si>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</si>
  <si>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</si>
  <si>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</si>
  <si>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</si>
  <si>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</si>
  <si>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</si>
  <si>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</si>
  <si>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</si>
  <si>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</si>
  <si>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</si>
  <si>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</si>
  <si>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</si>
  <si>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</si>
  <si>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</si>
  <si>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</si>
  <si>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</si>
  <si>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</si>
  <si>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</si>
  <si>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</si>
  <si>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</si>
  <si>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</si>
  <si>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</si>
  <si>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</si>
  <si>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</si>
  <si>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</si>
  <si>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</si>
  <si>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</si>
  <si>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</si>
  <si>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</si>
  <si>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</si>
  <si>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</si>
  <si>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</si>
  <si>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</si>
  <si>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</si>
  <si>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</si>
  <si>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</si>
  <si>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</si>
  <si>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</si>
  <si>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</si>
  <si>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</si>
  <si>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</si>
  <si>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</si>
  <si>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</si>
  <si>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</si>
  <si>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</si>
  <si>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</si>
  <si>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</si>
  <si>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</si>
  <si>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</si>
  <si>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</si>
  <si>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</si>
  <si>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</si>
  <si>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</si>
  <si>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</si>
  <si>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</si>
  <si>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</si>
  <si>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</si>
  <si>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</si>
  <si>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</si>
  <si>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</si>
  <si>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</si>
  <si>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</si>
  <si>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</si>
  <si>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</si>
  <si>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</si>
  <si>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</si>
  <si>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</si>
  <si>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</si>
  <si>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</si>
  <si>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</si>
  <si>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</si>
  <si>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</si>
  <si>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</si>
  <si>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</si>
  <si>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</si>
  <si>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</si>
  <si>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</si>
  <si>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</si>
  <si>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</si>
  <si>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</si>
  <si>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</si>
  <si>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</si>
  <si>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</si>
  <si>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</si>
  <si>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</si>
  <si>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</si>
  <si>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</si>
  <si>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</si>
  <si>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</si>
  <si>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</si>
  <si>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</si>
  <si>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</si>
  <si>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</si>
  <si>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</si>
  <si>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</si>
  <si>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</si>
  <si>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</si>
  <si>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</si>
  <si>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</si>
  <si>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</si>
  <si>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</si>
  <si>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</si>
  <si>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</si>
  <si>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</si>
  <si>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</si>
  <si>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</si>
  <si>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</si>
  <si>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</si>
  <si>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</si>
  <si>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</si>
  <si>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</si>
  <si>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</si>
  <si>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</si>
  <si>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</si>
  <si>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</si>
  <si>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</si>
  <si>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</si>
  <si>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</si>
  <si>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</si>
  <si>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</si>
  <si>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</si>
  <si>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</si>
  <si>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</si>
  <si>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</si>
  <si>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</si>
  <si>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</si>
  <si>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</si>
  <si>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</si>
  <si>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</si>
  <si>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</si>
  <si>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</si>
  <si>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</si>
  <si>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</si>
  <si>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</si>
  <si>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</si>
  <si>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</si>
  <si>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</si>
  <si>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</si>
  <si>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</si>
  <si>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</si>
  <si>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</si>
  <si>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</si>
  <si>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</si>
  <si>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</si>
  <si>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</si>
  <si>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</si>
  <si>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</si>
  <si>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</si>
  <si>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</si>
  <si>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</si>
  <si>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</si>
  <si>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</si>
  <si>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</si>
  <si>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</si>
  <si>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</si>
  <si>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</si>
  <si>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</si>
  <si>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</si>
  <si>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</si>
  <si>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</si>
  <si>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</si>
  <si>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</si>
  <si>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</si>
  <si>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</si>
  <si>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</si>
  <si>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</si>
  <si>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</si>
  <si>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</si>
  <si>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</si>
  <si>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</si>
  <si>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</si>
  <si>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</si>
  <si>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</si>
  <si>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</si>
  <si>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</si>
  <si>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</si>
  <si>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</si>
  <si>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</si>
  <si>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</si>
  <si>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</si>
  <si>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</si>
  <si>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</si>
  <si>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</si>
  <si>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</si>
  <si>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</si>
  <si>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</si>
  <si>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</si>
  <si>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</si>
  <si>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</si>
  <si>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</si>
  <si>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</si>
  <si>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</si>
  <si>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</si>
  <si>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</si>
  <si>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</si>
  <si>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</si>
  <si>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</si>
  <si>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</si>
  <si>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</si>
  <si>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</si>
  <si>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</si>
  <si>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</si>
  <si>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</si>
  <si>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</si>
  <si>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</si>
  <si>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</si>
  <si>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</si>
  <si>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</si>
  <si>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</si>
  <si>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</si>
  <si>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</si>
  <si>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</si>
  <si>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</si>
  <si>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</si>
  <si>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</si>
  <si>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</si>
  <si>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</si>
  <si>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</si>
  <si>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</si>
  <si>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</si>
  <si>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</si>
  <si>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</si>
  <si>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</si>
  <si>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</si>
  <si>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</si>
  <si>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</si>
  <si>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</si>
  <si>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</si>
  <si>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</si>
  <si>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</si>
  <si>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</si>
  <si>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</si>
  <si>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</si>
  <si>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</si>
  <si>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</si>
  <si>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</si>
  <si>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</si>
  <si>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</si>
  <si>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</si>
  <si>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</si>
  <si>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</si>
  <si>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</si>
  <si>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</si>
  <si>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</si>
  <si>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</si>
  <si>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</si>
  <si>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</si>
  <si>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</si>
  <si>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</si>
  <si>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</si>
  <si>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</si>
  <si>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</si>
  <si>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</si>
  <si>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</si>
  <si>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</si>
  <si>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</si>
  <si>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</si>
  <si>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</si>
  <si>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</si>
  <si>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</si>
  <si>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</si>
  <si>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</si>
  <si>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</si>
  <si>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</si>
  <si>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</si>
  <si>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</si>
  <si>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</si>
  <si>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</si>
  <si>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</si>
  <si>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</si>
  <si>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</si>
  <si>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</si>
  <si>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</si>
  <si>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</si>
  <si>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</si>
  <si>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</si>
  <si>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</si>
  <si>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</si>
  <si>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</si>
  <si>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</si>
  <si>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</si>
  <si>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</si>
  <si>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</si>
  <si>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</si>
  <si>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</si>
  <si>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</si>
  <si>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</si>
  <si>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</si>
  <si>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</si>
  <si>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</si>
  <si>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</si>
  <si>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</si>
  <si>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</si>
  <si>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</si>
  <si>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</si>
  <si>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</si>
  <si>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</si>
  <si>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</si>
  <si>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</si>
  <si>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</si>
  <si>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</si>
  <si>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</si>
  <si>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</si>
  <si>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</si>
  <si>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</si>
  <si>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</si>
  <si>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</si>
  <si>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</si>
  <si>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</si>
  <si>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</si>
  <si>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</si>
  <si>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</si>
  <si>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</si>
  <si>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</si>
  <si>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</si>
  <si>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</si>
  <si>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</si>
  <si>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</si>
  <si>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</si>
  <si>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</si>
  <si>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</si>
  <si>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</si>
  <si>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</si>
  <si>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</si>
  <si>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</si>
  <si>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</si>
  <si>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</si>
  <si>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</si>
  <si>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</si>
  <si>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</si>
  <si>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</si>
  <si>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</si>
  <si>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</si>
  <si>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</si>
  <si>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</si>
  <si>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</si>
  <si>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</si>
  <si>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</si>
  <si>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</si>
  <si>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</si>
  <si>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</si>
  <si>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</si>
  <si>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</si>
  <si>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</si>
  <si>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</si>
  <si>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</si>
  <si>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</si>
  <si>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</si>
  <si>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</si>
  <si>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</si>
  <si>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</si>
  <si>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</si>
  <si>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</si>
  <si>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</si>
  <si>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</si>
  <si>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</si>
  <si>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</si>
  <si>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</si>
  <si>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</si>
  <si>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</si>
  <si>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</si>
  <si>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</si>
  <si>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</si>
  <si>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</si>
  <si>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</si>
  <si>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</si>
  <si>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</si>
  <si>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</si>
  <si>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</si>
  <si>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</si>
  <si>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</si>
  <si>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</si>
  <si>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</si>
  <si>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</si>
  <si>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</si>
  <si>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</si>
  <si>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</si>
  <si>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</si>
  <si>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</si>
  <si>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</si>
  <si>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</si>
  <si>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</si>
  <si>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</si>
  <si>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</si>
  <si>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</si>
  <si>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</si>
  <si>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</si>
  <si>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</si>
  <si>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</si>
  <si>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</si>
  <si>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</si>
  <si>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</si>
  <si>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</si>
  <si>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</si>
  <si>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</si>
  <si>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</si>
  <si>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</si>
  <si>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</si>
  <si>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</si>
  <si>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</si>
  <si>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</si>
  <si>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</si>
  <si>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</si>
  <si>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</si>
  <si>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</si>
  <si>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</si>
  <si>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</si>
  <si>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</si>
  <si>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</si>
  <si>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</si>
  <si>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</si>
  <si>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</si>
  <si>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</si>
  <si>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</si>
  <si>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</si>
  <si>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</si>
  <si>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</si>
  <si>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</si>
  <si>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</si>
  <si>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</si>
  <si>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</si>
  <si>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</si>
  <si>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</si>
  <si>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</si>
  <si>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</si>
  <si>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</si>
  <si>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</si>
  <si>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</si>
  <si>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</si>
  <si>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</si>
  <si>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</si>
  <si>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</si>
  <si>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</si>
  <si>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</si>
  <si>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</si>
  <si>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</si>
  <si>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</si>
  <si>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</si>
  <si>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</si>
  <si>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</si>
  <si>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</si>
  <si>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</si>
  <si>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</si>
  <si>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</si>
  <si>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</si>
  <si>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</si>
  <si>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</si>
  <si>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</si>
  <si>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</si>
  <si>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</si>
  <si>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</si>
  <si>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</si>
  <si>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</si>
  <si>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</si>
  <si>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</si>
  <si>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</si>
  <si>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</si>
  <si>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</si>
  <si>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</si>
  <si>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</si>
  <si>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</si>
  <si>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</si>
  <si>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</si>
  <si>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</si>
  <si>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</si>
  <si>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</si>
  <si>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</si>
  <si>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</si>
  <si>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</si>
  <si>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</si>
  <si>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</si>
  <si>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</si>
  <si>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</si>
  <si>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</si>
  <si>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</si>
  <si>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</si>
  <si>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</si>
  <si>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</si>
  <si>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</si>
  <si>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</si>
  <si>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</si>
  <si>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</si>
  <si>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</si>
  <si>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</si>
  <si>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</si>
  <si>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</si>
  <si>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</si>
  <si>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</si>
  <si>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</si>
  <si>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</si>
  <si>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</si>
  <si>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</si>
  <si>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</si>
  <si>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</si>
  <si>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</si>
  <si>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</si>
  <si>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</si>
  <si>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</si>
  <si>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</si>
  <si>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</si>
  <si>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</si>
  <si>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</si>
  <si>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</si>
  <si>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</si>
  <si>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</si>
  <si>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</si>
  <si>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</si>
  <si>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</si>
  <si>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</si>
  <si>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</si>
  <si>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</si>
  <si>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</si>
  <si>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</si>
  <si>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</si>
  <si>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</si>
  <si>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</si>
  <si>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</si>
  <si>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</si>
  <si>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</si>
  <si>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</si>
  <si>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</si>
  <si>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</si>
  <si>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</si>
  <si>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</si>
  <si>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</si>
  <si>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</si>
  <si>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</si>
  <si>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</si>
  <si>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</si>
  <si>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</si>
  <si>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</si>
  <si>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</si>
  <si>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</si>
  <si>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</si>
  <si>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</si>
  <si>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</si>
  <si>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</si>
  <si>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</si>
  <si>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</si>
  <si>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</si>
  <si>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</si>
  <si>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</si>
  <si>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</si>
  <si>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</si>
  <si>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</si>
  <si>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</si>
  <si>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</si>
  <si>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</si>
  <si>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</si>
  <si>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</si>
  <si>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</si>
  <si>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</si>
  <si>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</si>
  <si>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</si>
  <si>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</si>
  <si>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</si>
  <si>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</si>
  <si>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</si>
  <si>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</si>
  <si>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</si>
  <si>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</si>
  <si>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</si>
  <si>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</si>
  <si>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</si>
  <si>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</si>
  <si>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</si>
  <si>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</si>
  <si>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</si>
  <si>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</si>
  <si>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</si>
  <si>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</si>
  <si>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</si>
  <si>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</si>
  <si>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</si>
  <si>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</si>
  <si>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</si>
  <si>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</si>
  <si>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</si>
  <si>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</si>
  <si>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</si>
  <si>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</si>
  <si>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</si>
  <si>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</si>
  <si>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</si>
  <si>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</si>
  <si>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</si>
  <si>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</si>
  <si>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</si>
  <si>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</si>
  <si>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</si>
  <si>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</si>
  <si>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</si>
  <si>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</si>
  <si>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</si>
  <si>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</si>
  <si>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</si>
  <si>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</si>
  <si>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</si>
  <si>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</si>
  <si>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</si>
  <si>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</si>
  <si>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</si>
  <si>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</si>
  <si>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</si>
  <si>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</si>
  <si>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</si>
  <si>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</si>
  <si>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</si>
  <si>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</si>
  <si>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</si>
  <si>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</si>
  <si>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</si>
  <si>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</si>
  <si>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</si>
  <si>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</si>
  <si>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</si>
  <si>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</si>
  <si>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</si>
  <si>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</si>
  <si>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</si>
  <si>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</si>
  <si>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</si>
  <si>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</si>
  <si>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</si>
  <si>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</si>
  <si>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</si>
  <si>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</si>
  <si>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</si>
  <si>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</si>
  <si>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</si>
  <si>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</si>
  <si>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</si>
  <si>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</si>
  <si>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</si>
  <si>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</si>
  <si>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</si>
  <si>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</si>
  <si>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</si>
  <si>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</si>
  <si>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</si>
  <si>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</si>
  <si>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</si>
  <si>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</si>
  <si>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</si>
  <si>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</si>
  <si>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</si>
  <si>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</si>
  <si>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</si>
  <si>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</si>
  <si>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</si>
  <si>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</si>
  <si>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</si>
  <si>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</si>
  <si>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</si>
  <si>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</si>
  <si>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</si>
  <si>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</si>
  <si>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</si>
  <si>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</si>
  <si>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</si>
  <si>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</si>
  <si>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</si>
  <si>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</si>
  <si>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</si>
  <si>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</si>
  <si>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</si>
  <si>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</si>
  <si>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</si>
  <si>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</si>
  <si>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</si>
  <si>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</si>
  <si>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</si>
  <si>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</si>
  <si>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</si>
  <si>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</si>
  <si>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</si>
  <si>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</si>
  <si>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</si>
  <si>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</si>
  <si>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</si>
  <si>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</si>
  <si>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</si>
  <si>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</si>
  <si>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</si>
  <si>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</si>
  <si>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</si>
  <si>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</si>
  <si>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</si>
  <si>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</si>
  <si>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</si>
  <si>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</si>
  <si>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</si>
  <si>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</si>
  <si>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</si>
  <si>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</si>
  <si>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</si>
  <si>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</si>
  <si>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</si>
  <si>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</si>
  <si>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</si>
  <si>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</si>
  <si>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</si>
  <si>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</si>
  <si>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</si>
  <si>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</si>
  <si>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</si>
  <si>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</si>
  <si>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</si>
  <si>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</si>
  <si>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</si>
  <si>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</si>
  <si>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</si>
  <si>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</si>
  <si>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</si>
  <si>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</si>
  <si>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</si>
  <si>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</si>
  <si>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</si>
  <si>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</si>
  <si>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</si>
  <si>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</si>
  <si>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</si>
  <si>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</si>
  <si>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</si>
  <si>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</si>
  <si>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</si>
  <si>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</si>
  <si>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</si>
  <si>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</si>
  <si>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</si>
  <si>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</si>
  <si>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</si>
  <si>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</si>
  <si>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</si>
  <si>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</si>
  <si>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</si>
  <si>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</si>
  <si>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</si>
  <si>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</si>
  <si>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</si>
  <si>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</si>
  <si>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</si>
  <si>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</si>
  <si>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</si>
  <si>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</si>
  <si>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</si>
  <si>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</si>
  <si>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</si>
  <si>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</si>
  <si>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</si>
  <si>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</si>
  <si>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</si>
  <si>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</si>
  <si>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</si>
  <si>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</si>
  <si>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</si>
  <si>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</si>
  <si>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</si>
  <si>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</si>
  <si>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</si>
  <si>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</si>
  <si>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</si>
  <si>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</si>
  <si>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</si>
  <si>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</si>
  <si>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</si>
  <si>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</si>
  <si>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</si>
  <si>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</si>
  <si>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</si>
  <si>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</si>
  <si>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</si>
  <si>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</si>
  <si>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</si>
  <si>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</si>
  <si>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</si>
  <si>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</si>
  <si>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</si>
  <si>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</si>
  <si>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</si>
  <si>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</si>
  <si>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</si>
  <si>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</si>
  <si>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</si>
  <si>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</si>
  <si>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</si>
  <si>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</si>
  <si>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</si>
  <si>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</si>
  <si>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</si>
  <si>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</si>
  <si>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</si>
  <si>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</si>
  <si>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</si>
  <si>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</si>
  <si>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</si>
  <si>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</si>
  <si>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</si>
  <si>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</si>
  <si>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</si>
  <si>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</si>
  <si>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</si>
  <si>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</si>
  <si>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</si>
  <si>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</si>
  <si>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</si>
  <si>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</si>
  <si>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</si>
  <si>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</si>
  <si>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</si>
  <si>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</si>
  <si>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</si>
  <si>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</si>
  <si>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</si>
  <si>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</si>
  <si>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</si>
  <si>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</si>
  <si>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</si>
  <si>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</si>
  <si>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</si>
  <si>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</si>
  <si>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</si>
  <si>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</si>
  <si>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</si>
  <si>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</si>
  <si>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</si>
  <si>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</si>
  <si>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</si>
  <si>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</si>
  <si>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</si>
  <si>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</si>
  <si>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</si>
  <si>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</si>
  <si>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</si>
  <si>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</si>
  <si>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</si>
  <si>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</si>
  <si>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</si>
  <si>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</si>
  <si>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</si>
  <si>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</si>
  <si>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</si>
  <si>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</si>
  <si>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</si>
  <si>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</si>
  <si>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</si>
  <si>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</si>
  <si>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</si>
  <si>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</si>
  <si>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</si>
  <si>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</si>
  <si>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</si>
  <si>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</si>
  <si>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</si>
  <si>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</si>
  <si>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</si>
  <si>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</si>
  <si>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</si>
  <si>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</si>
  <si>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</si>
  <si>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</si>
  <si>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</si>
  <si>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</si>
  <si>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</si>
  <si>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</si>
  <si>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</si>
  <si>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</si>
  <si>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</si>
  <si>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</si>
  <si>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</si>
  <si>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</si>
  <si>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</si>
  <si>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</si>
  <si>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</si>
  <si>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</si>
  <si>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</si>
  <si>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</si>
  <si>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</si>
  <si>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</si>
  <si>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</si>
  <si>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</si>
  <si>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</si>
  <si>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</si>
  <si>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</si>
  <si>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</si>
  <si>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</si>
  <si>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</si>
  <si>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</si>
  <si>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</si>
  <si>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</si>
  <si>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</si>
  <si>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</si>
  <si>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</si>
  <si>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</si>
  <si>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</si>
  <si>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</si>
  <si>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</si>
  <si>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</si>
  <si>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</si>
  <si>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</si>
  <si>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</si>
  <si>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</si>
  <si>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</si>
  <si>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</si>
  <si>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</si>
  <si>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</si>
  <si>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</si>
  <si>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</si>
  <si>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</si>
  <si>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</si>
  <si>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</si>
  <si>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</si>
  <si>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</si>
  <si>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</si>
  <si>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</si>
  <si>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</si>
  <si>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</si>
  <si>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</si>
  <si>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</si>
  <si>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</si>
  <si>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</si>
  <si>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</si>
  <si>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</si>
  <si>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</si>
  <si>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</si>
  <si>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</si>
  <si>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</si>
  <si>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</si>
  <si>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</si>
  <si>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</si>
  <si>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</si>
  <si>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</si>
  <si>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</si>
  <si>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</si>
  <si>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</si>
  <si>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</si>
  <si>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</si>
  <si>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</si>
  <si>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</si>
  <si>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</si>
  <si>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</si>
  <si>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</si>
  <si>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</si>
  <si>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</si>
  <si>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</si>
  <si>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</si>
  <si>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</si>
  <si>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</si>
  <si>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</si>
  <si>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</si>
  <si>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</si>
  <si>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</si>
  <si>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</si>
  <si>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</si>
  <si>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</si>
  <si>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</si>
  <si>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</si>
  <si>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</si>
  <si>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</si>
  <si>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</si>
  <si>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</si>
  <si>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</si>
  <si>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</si>
  <si>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</si>
  <si>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</si>
  <si>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</si>
  <si>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</si>
  <si>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</si>
  <si>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</si>
  <si>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</si>
  <si>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</si>
  <si>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</si>
  <si>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</si>
  <si>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</si>
  <si>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</si>
  <si>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</si>
  <si>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</si>
  <si>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</si>
  <si>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</si>
  <si>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</si>
  <si>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</si>
  <si>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</si>
  <si>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</si>
  <si>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</si>
  <si>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</si>
  <si>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</si>
  <si>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</si>
  <si>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</si>
  <si>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</si>
  <si>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</si>
  <si>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</si>
  <si>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</si>
  <si>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</si>
  <si>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</si>
  <si>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</si>
  <si>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</si>
  <si>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</si>
  <si>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</si>
  <si>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</si>
  <si>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</si>
  <si>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</si>
  <si>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</si>
  <si>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</si>
  <si>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</si>
  <si>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</si>
  <si>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</si>
  <si>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</si>
  <si>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</si>
  <si>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</si>
  <si>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</si>
  <si>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</si>
  <si>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</si>
  <si>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</si>
  <si>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</si>
  <si>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</si>
  <si>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</si>
  <si>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</si>
  <si>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</si>
  <si>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</si>
  <si>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</si>
  <si>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</si>
  <si>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</si>
  <si>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</si>
  <si>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</si>
  <si>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</si>
  <si>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</si>
  <si>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</si>
  <si>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</si>
  <si>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</si>
  <si>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</si>
  <si>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</si>
  <si>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</si>
  <si>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</si>
  <si>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</si>
  <si>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</si>
  <si>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</si>
  <si>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</si>
  <si>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</si>
  <si>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</si>
  <si>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</si>
  <si>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</si>
  <si>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</si>
  <si>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</si>
  <si>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</si>
  <si>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</si>
  <si>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</si>
  <si>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</si>
  <si>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</si>
  <si>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</si>
  <si>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</si>
  <si>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</si>
  <si>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</si>
  <si>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</si>
  <si>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</si>
  <si>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</si>
  <si>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</si>
  <si>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</si>
  <si>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</si>
  <si>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</si>
  <si>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</si>
  <si>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</si>
  <si>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</si>
  <si>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</si>
  <si>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</si>
  <si>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</si>
  <si>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</si>
  <si>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</si>
  <si>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</si>
  <si>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</si>
  <si>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</si>
  <si>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</si>
  <si>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</si>
  <si>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</si>
  <si>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</si>
  <si>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</si>
  <si>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</si>
  <si>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</si>
  <si>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</si>
  <si>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</si>
  <si>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</si>
  <si>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</si>
  <si>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</si>
  <si>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</si>
  <si>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</si>
  <si>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</si>
  <si>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</si>
  <si>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</si>
  <si>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</si>
  <si>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</si>
  <si>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</si>
  <si>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</si>
  <si>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</si>
  <si>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</si>
  <si>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</si>
  <si>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</si>
  <si>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</si>
  <si>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</si>
  <si>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</si>
  <si>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</si>
  <si>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</si>
  <si>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</si>
  <si>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</si>
  <si>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</si>
  <si>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</si>
  <si>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</si>
  <si>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</si>
  <si>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</si>
  <si>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</si>
  <si>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</si>
  <si>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</si>
  <si>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</si>
  <si>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</si>
  <si>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</si>
  <si>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</si>
  <si>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</si>
  <si>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</si>
  <si>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</si>
  <si>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</si>
  <si>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</si>
  <si>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</si>
  <si>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</si>
  <si>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</si>
  <si>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</si>
  <si>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</si>
  <si>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</si>
  <si>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</si>
  <si>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</si>
  <si>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</si>
  <si>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</si>
  <si>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</si>
  <si>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</si>
  <si>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</si>
  <si>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</si>
  <si>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</si>
  <si>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</si>
  <si>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</si>
  <si>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</si>
  <si>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</si>
  <si>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</si>
  <si>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</si>
  <si>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</si>
  <si>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</si>
  <si>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</si>
  <si>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</si>
  <si>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</si>
  <si>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</si>
  <si>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</si>
  <si>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</si>
  <si>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</si>
  <si>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</si>
  <si>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</si>
  <si>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</si>
  <si>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</si>
  <si>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</si>
  <si>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</si>
  <si>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</si>
  <si>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</si>
  <si>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</si>
  <si>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</si>
  <si>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</si>
  <si>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</si>
  <si>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</si>
  <si>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</si>
  <si>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</si>
  <si>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</si>
  <si>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</si>
  <si>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</si>
  <si>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</si>
  <si>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</si>
  <si>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</si>
  <si>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</si>
  <si>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</si>
  <si>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</si>
  <si>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</si>
  <si>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</si>
  <si>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</si>
  <si>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</si>
  <si>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</si>
  <si>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</si>
  <si>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</si>
  <si>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</si>
  <si>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</si>
  <si>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</si>
  <si>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</si>
  <si>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</si>
  <si>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</si>
  <si>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</si>
  <si>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</si>
  <si>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</si>
  <si>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</si>
  <si>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</si>
  <si>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</si>
  <si>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</si>
  <si>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</si>
  <si>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</si>
  <si>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</si>
  <si>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</si>
  <si>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</si>
  <si>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</si>
  <si>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</si>
  <si>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</si>
  <si>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</si>
  <si>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</si>
  <si>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</si>
  <si>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</si>
  <si>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</si>
  <si>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</si>
  <si>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</si>
  <si>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</si>
  <si>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</si>
  <si>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</si>
  <si>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</si>
  <si>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</si>
  <si>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</si>
  <si>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</si>
  <si>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</si>
  <si>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</si>
  <si>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</si>
  <si>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</si>
  <si>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</si>
  <si>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</si>
  <si>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</si>
  <si>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</si>
  <si>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</si>
  <si>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</si>
  <si>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</si>
  <si>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</si>
  <si>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</si>
  <si>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</si>
  <si>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</si>
  <si>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</si>
  <si>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</si>
  <si>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</si>
  <si>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</si>
  <si>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</si>
  <si>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</si>
  <si>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</si>
  <si>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</si>
  <si>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</si>
  <si>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</si>
  <si>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</si>
  <si>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</si>
  <si>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</si>
  <si>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</si>
  <si>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</si>
  <si>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</si>
  <si>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</si>
  <si>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</si>
  <si>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</si>
  <si>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</si>
  <si>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</si>
  <si>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</si>
  <si>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</si>
  <si>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</si>
  <si>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</si>
  <si>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</si>
  <si>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</si>
  <si>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</si>
  <si>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</si>
  <si>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</si>
  <si>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</si>
  <si>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</si>
  <si>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</si>
  <si>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</si>
  <si>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</si>
  <si>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</si>
  <si>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</si>
  <si>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</si>
  <si>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</si>
  <si>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</si>
  <si>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</si>
  <si>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</si>
  <si>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</si>
  <si>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</si>
  <si>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</si>
  <si>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</si>
  <si>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</si>
  <si>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</si>
  <si>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</si>
  <si>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</si>
  <si>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</si>
  <si>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</si>
  <si>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</si>
  <si>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</si>
  <si>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</si>
  <si>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</si>
  <si>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</si>
  <si>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</si>
  <si>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</si>
  <si>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</si>
  <si>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</si>
  <si>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</si>
  <si>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</si>
  <si>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</si>
  <si>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</si>
  <si>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</si>
  <si>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</si>
  <si>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</si>
  <si>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</si>
  <si>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</si>
  <si>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</si>
  <si>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</si>
  <si>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</si>
  <si>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</si>
  <si>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</si>
  <si>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</si>
  <si>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</si>
  <si>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</si>
  <si>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</si>
  <si>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</si>
  <si>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</si>
  <si>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</si>
  <si>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</si>
  <si>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</si>
  <si>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</si>
  <si>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</si>
  <si>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</si>
  <si>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</si>
  <si>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</si>
  <si>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</si>
  <si>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</si>
  <si>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</si>
  <si>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</si>
  <si>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</si>
  <si>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</si>
  <si>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</si>
  <si>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</si>
  <si>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</si>
  <si>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</si>
  <si>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</si>
  <si>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</si>
  <si>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</si>
  <si>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</si>
  <si>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</si>
  <si>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</si>
  <si>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</si>
  <si>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</si>
  <si>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</si>
  <si>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</si>
  <si>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</si>
  <si>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</si>
  <si>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</si>
  <si>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</si>
  <si>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</si>
  <si>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</si>
  <si>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</si>
  <si>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</si>
  <si>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</si>
  <si>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</si>
  <si>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</si>
  <si>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</si>
  <si>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</si>
  <si>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</si>
  <si>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</si>
  <si>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</si>
  <si>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</si>
  <si>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</si>
  <si>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</si>
  <si>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</si>
  <si>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</si>
  <si>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</si>
  <si>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</si>
  <si>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</si>
  <si>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</si>
  <si>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</si>
  <si>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</si>
  <si>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</si>
  <si>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</si>
  <si>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</si>
  <si>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</si>
  <si>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</si>
  <si>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</si>
  <si>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</si>
  <si>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</si>
  <si>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</si>
  <si>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</si>
  <si>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</si>
  <si>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</si>
  <si>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</si>
  <si>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</si>
  <si>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</si>
  <si>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</si>
  <si>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</si>
  <si>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</si>
  <si>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</si>
  <si>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</si>
  <si>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</si>
  <si>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</si>
  <si>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</si>
  <si>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</si>
  <si>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</si>
  <si>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</si>
  <si>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</si>
  <si>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</si>
  <si>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</si>
  <si>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</si>
  <si>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</si>
  <si>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</si>
  <si>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</si>
  <si>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</si>
  <si>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</si>
  <si>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</si>
  <si>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</si>
  <si>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</si>
  <si>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</si>
  <si>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</si>
  <si>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</si>
  <si>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</si>
  <si>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</si>
  <si>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</si>
  <si>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</si>
  <si>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</si>
  <si>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</si>
  <si>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</si>
  <si>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</si>
  <si>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</si>
  <si>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</si>
  <si>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</si>
  <si>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</si>
  <si>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</si>
  <si>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</si>
  <si>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</si>
  <si>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</si>
  <si>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</si>
  <si>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</si>
  <si>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</si>
  <si>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</si>
  <si>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</si>
  <si>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</si>
  <si>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</si>
  <si>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</si>
  <si>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</si>
  <si>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</si>
  <si>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</si>
  <si>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</si>
  <si>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</si>
  <si>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</si>
  <si>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</si>
  <si>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</si>
  <si>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</si>
  <si>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</si>
  <si>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</si>
  <si>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</si>
  <si>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</si>
  <si>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</si>
  <si>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</si>
  <si>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</si>
  <si>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</si>
  <si>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</si>
  <si>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</si>
  <si>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</si>
  <si>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</si>
  <si>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</si>
  <si>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</si>
  <si>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</si>
  <si>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</si>
  <si>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</si>
  <si>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</si>
  <si>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</si>
  <si>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</si>
  <si>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</si>
  <si>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</si>
  <si>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</si>
  <si>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</si>
  <si>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</si>
  <si>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</si>
  <si>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</si>
  <si>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</si>
  <si>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</si>
  <si>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</si>
  <si>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</si>
  <si>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</si>
  <si>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</si>
  <si>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</si>
  <si>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</si>
  <si>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</si>
  <si>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</si>
  <si>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</si>
  <si>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</si>
  <si>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</si>
  <si>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</si>
  <si>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</si>
  <si>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</si>
  <si>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</si>
  <si>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</si>
  <si>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</si>
  <si>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</si>
  <si>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</si>
  <si>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</si>
  <si>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</si>
  <si>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</si>
  <si>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</si>
  <si>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</si>
  <si>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</si>
  <si>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</si>
  <si>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</si>
  <si>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</si>
  <si>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</si>
  <si>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</si>
  <si>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</si>
  <si>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</si>
  <si>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</si>
  <si>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</si>
  <si>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</si>
  <si>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</si>
  <si>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</si>
  <si>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</si>
  <si>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</si>
  <si>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</si>
  <si>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</si>
  <si>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</si>
  <si>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</si>
  <si>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</si>
  <si>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</si>
  <si>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</si>
  <si>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</si>
  <si>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</si>
  <si>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</si>
  <si>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</si>
  <si>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</si>
  <si>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</si>
  <si>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</si>
  <si>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</si>
  <si>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</si>
  <si>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</si>
  <si>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</si>
  <si>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</si>
  <si>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</si>
  <si>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</si>
  <si>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</si>
  <si>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</si>
  <si>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</si>
  <si>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</si>
  <si>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</si>
  <si>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</si>
  <si>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</si>
  <si>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</si>
  <si>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</si>
  <si>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</si>
  <si>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</si>
  <si>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</si>
  <si>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</si>
  <si>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</si>
  <si>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</si>
  <si>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</si>
  <si>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</si>
  <si>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</si>
  <si>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</si>
  <si>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</si>
  <si>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</si>
  <si>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</si>
  <si>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</si>
  <si>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</si>
  <si>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</si>
  <si>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</si>
  <si>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</si>
  <si>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</si>
  <si>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</si>
  <si>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</si>
  <si>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</si>
  <si>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</si>
  <si>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</si>
  <si>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</si>
  <si>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</si>
  <si>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</si>
  <si>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</si>
  <si>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</si>
  <si>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</si>
  <si>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</si>
  <si>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</si>
  <si>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</si>
  <si>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</si>
  <si>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</si>
  <si>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</si>
  <si>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</si>
  <si>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</si>
  <si>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</si>
  <si>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</si>
  <si>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</si>
  <si>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</si>
  <si>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</si>
  <si>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</si>
  <si>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</si>
  <si>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</si>
  <si>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</si>
  <si>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</si>
  <si>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</si>
  <si>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</si>
  <si>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</si>
  <si>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</si>
  <si>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</si>
  <si>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</si>
  <si>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</si>
  <si>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</si>
  <si>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</si>
  <si>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</si>
  <si>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</si>
  <si>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</si>
  <si>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</si>
  <si>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</si>
  <si>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</si>
  <si>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</si>
  <si>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</si>
  <si>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</si>
  <si>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</si>
  <si>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</si>
  <si>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</si>
  <si>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</si>
  <si>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</si>
  <si>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</si>
  <si>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</si>
  <si>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</si>
  <si>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</si>
  <si>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</si>
  <si>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</si>
  <si>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</si>
  <si>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</si>
  <si>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</si>
  <si>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</si>
  <si>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</si>
  <si>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</si>
  <si>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</si>
  <si>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</si>
  <si>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</si>
  <si>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</si>
  <si>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</si>
  <si>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</si>
  <si>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</si>
  <si>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</si>
  <si>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</si>
  <si>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</si>
  <si>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</si>
  <si>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</si>
  <si>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</si>
  <si>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</si>
  <si>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</si>
  <si>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</si>
  <si>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</si>
  <si>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</si>
  <si>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</si>
  <si>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</si>
  <si>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</si>
  <si>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</si>
  <si>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</si>
  <si>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</si>
  <si>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</si>
  <si>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</si>
  <si>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</si>
  <si>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</si>
  <si>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</si>
  <si>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</si>
  <si>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</si>
  <si>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</si>
  <si>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</si>
  <si>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</si>
  <si>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</si>
  <si>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</si>
  <si>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</si>
  <si>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</si>
  <si>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</si>
  <si>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</si>
  <si>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</si>
  <si>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</si>
  <si>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</si>
  <si>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</si>
  <si>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</si>
  <si>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</si>
  <si>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</si>
  <si>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</si>
  <si>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</si>
  <si>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</si>
  <si>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</si>
  <si>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</si>
  <si>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</si>
  <si>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</si>
  <si>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</si>
  <si>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</si>
  <si>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</si>
  <si>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</si>
  <si>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</si>
  <si>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</si>
  <si>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</si>
  <si>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</si>
  <si>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</si>
  <si>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</si>
  <si>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</si>
  <si>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</si>
  <si>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</si>
  <si>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</si>
  <si>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</si>
  <si>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</si>
  <si>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</si>
  <si>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</si>
  <si>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</si>
  <si>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</si>
  <si>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</si>
  <si>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</si>
  <si>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</si>
  <si>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</si>
  <si>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</si>
  <si>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</si>
  <si>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</si>
  <si>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</si>
  <si>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</si>
  <si>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</si>
  <si>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</si>
  <si>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</si>
  <si>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</si>
  <si>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</si>
  <si>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</si>
  <si>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</si>
  <si>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</si>
  <si>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</si>
  <si>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</si>
  <si>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</si>
  <si>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</si>
  <si>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</si>
  <si>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</si>
  <si>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</si>
  <si>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</si>
  <si>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</si>
  <si>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</si>
  <si>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</si>
  <si>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</si>
  <si>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</si>
  <si>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</si>
  <si>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</si>
  <si>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</si>
  <si>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</si>
  <si>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</si>
  <si>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</si>
  <si>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</si>
  <si>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</si>
  <si>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</si>
  <si>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</si>
  <si>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</si>
  <si>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</si>
  <si>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</si>
  <si>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</si>
  <si>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</si>
  <si>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</si>
  <si>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</si>
  <si>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</si>
  <si>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</si>
  <si>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</si>
  <si>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</si>
  <si>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</si>
  <si>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</si>
  <si>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</si>
  <si>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</si>
  <si>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</si>
  <si>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</si>
  <si>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</si>
  <si>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</si>
  <si>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</si>
  <si>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</si>
  <si>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</si>
  <si>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</si>
  <si>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</si>
  <si>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</si>
  <si>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</si>
  <si>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</si>
  <si>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</si>
  <si>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</si>
  <si>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</si>
  <si>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</si>
  <si>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</si>
  <si>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</si>
  <si>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</si>
  <si>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</si>
  <si>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</si>
  <si>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</si>
  <si>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</si>
  <si>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</si>
  <si>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</si>
  <si>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</si>
  <si>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</si>
  <si>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</si>
  <si>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</si>
  <si>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</si>
  <si>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</si>
  <si>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</si>
  <si>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</si>
  <si>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</si>
  <si>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</si>
  <si>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</si>
  <si>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</si>
  <si>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</si>
  <si>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</si>
  <si>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</si>
  <si>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</si>
  <si>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</si>
  <si>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</si>
  <si>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</si>
  <si>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</si>
  <si>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</si>
  <si>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</si>
  <si>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</si>
  <si>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</si>
  <si>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</si>
  <si>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</si>
  <si>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</si>
  <si>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</si>
  <si>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</si>
  <si>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</si>
  <si>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</si>
  <si>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</si>
  <si>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</si>
  <si>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</si>
  <si>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</si>
  <si>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</si>
  <si>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</si>
  <si>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</si>
  <si>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</si>
  <si>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</si>
  <si>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</si>
  <si>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</si>
  <si>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</si>
  <si>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</si>
  <si>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</si>
  <si>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</si>
  <si>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</si>
  <si>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</si>
  <si>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</si>
  <si>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</si>
  <si>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</si>
  <si>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</si>
  <si>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</si>
  <si>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</si>
  <si>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</si>
  <si>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</si>
  <si>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</si>
  <si>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</si>
  <si>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</si>
  <si>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</si>
  <si>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</si>
  <si>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</si>
  <si>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</si>
  <si>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</si>
  <si>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</si>
  <si>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</si>
  <si>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</si>
  <si>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</si>
  <si>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</si>
  <si>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</si>
  <si>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</si>
  <si>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</si>
  <si>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</si>
  <si>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</si>
  <si>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</si>
  <si>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</si>
  <si>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</si>
  <si>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</si>
  <si>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</si>
  <si>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</si>
  <si>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</si>
  <si>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</si>
  <si>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</si>
  <si>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</si>
  <si>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</si>
  <si>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</si>
  <si>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</si>
  <si>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</si>
  <si>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</si>
  <si>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</si>
  <si>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</si>
  <si>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</si>
  <si>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</si>
  <si>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</si>
  <si>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</si>
  <si>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</si>
  <si>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</si>
  <si>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</si>
  <si>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</si>
  <si>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</si>
  <si>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</si>
  <si>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</si>
  <si>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</si>
  <si>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</si>
  <si>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</si>
  <si>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</si>
  <si>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</si>
  <si>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</si>
  <si>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</si>
  <si>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</si>
  <si>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</si>
  <si>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</si>
  <si>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</si>
  <si>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</si>
  <si>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</si>
  <si>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</si>
  <si>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</si>
  <si>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</si>
  <si>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</si>
  <si>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</si>
  <si>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</si>
  <si>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</si>
  <si>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</si>
  <si>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</si>
  <si>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</si>
  <si>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</si>
  <si>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</si>
  <si>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</si>
  <si>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</si>
  <si>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</si>
  <si>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</si>
  <si>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</si>
  <si>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</si>
  <si>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</si>
  <si>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</si>
  <si>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</si>
  <si>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</si>
  <si>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</si>
  <si>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</si>
  <si>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</si>
  <si>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</si>
  <si>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</si>
  <si>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</si>
  <si>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</si>
  <si>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</si>
  <si>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</si>
  <si>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</si>
  <si>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</si>
  <si>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</si>
  <si>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</si>
  <si>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</si>
  <si>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</si>
  <si>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</si>
  <si>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</si>
  <si>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</si>
  <si>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</si>
  <si>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</si>
  <si>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</si>
  <si>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</si>
  <si>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</si>
  <si>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</si>
  <si>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</si>
  <si>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</si>
  <si>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</si>
  <si>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</si>
  <si>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</si>
  <si>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</si>
  <si>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</si>
  <si>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</si>
  <si>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</si>
  <si>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</si>
  <si>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</si>
  <si>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</si>
  <si>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</si>
  <si>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</si>
  <si>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</si>
  <si>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</si>
  <si>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</si>
  <si>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</si>
  <si>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</si>
  <si>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</si>
  <si>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</si>
  <si>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</si>
  <si>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</si>
  <si>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</si>
  <si>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</si>
  <si>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</si>
  <si>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</si>
  <si>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</si>
  <si>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</si>
  <si>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</si>
  <si>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</si>
  <si>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</si>
  <si>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</si>
  <si>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</si>
  <si>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</si>
  <si>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</si>
  <si>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</si>
  <si>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</si>
  <si>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</si>
  <si>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</si>
  <si>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</si>
  <si>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</si>
  <si>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</si>
  <si>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</si>
  <si>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</si>
  <si>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</si>
  <si>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</si>
  <si>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</si>
  <si>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</si>
  <si>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</si>
  <si>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</si>
  <si>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</si>
  <si>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</si>
  <si>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</si>
  <si>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</si>
  <si>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</si>
  <si>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</si>
  <si>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</si>
  <si>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</si>
  <si>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</si>
  <si>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</si>
  <si>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</si>
  <si>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</si>
  <si>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</si>
  <si>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</si>
  <si>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</si>
  <si>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</si>
  <si>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</si>
  <si>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</si>
  <si>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</si>
  <si>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</si>
  <si>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</si>
  <si>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</si>
  <si>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</si>
  <si>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</si>
  <si>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</si>
  <si>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</si>
  <si>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</si>
  <si>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</si>
  <si>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</si>
  <si>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</si>
  <si>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</si>
  <si>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</si>
  <si>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</si>
  <si>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</si>
  <si>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</si>
  <si>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</si>
  <si>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</si>
  <si>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</si>
  <si>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</si>
  <si>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</si>
  <si>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</si>
  <si>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</si>
  <si>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</si>
  <si>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</si>
  <si>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</si>
  <si>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</si>
  <si>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</si>
  <si>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</si>
  <si>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</si>
  <si>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</si>
  <si>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</si>
  <si>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</si>
  <si>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</si>
  <si>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</si>
  <si>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</si>
  <si>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</si>
  <si>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</si>
  <si>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</si>
  <si>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</si>
  <si>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</si>
  <si>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</si>
  <si>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</si>
  <si>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</si>
  <si>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</si>
  <si>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</si>
  <si>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</si>
  <si>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</si>
  <si>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</si>
  <si>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</si>
  <si>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</si>
  <si>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</si>
  <si>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</si>
  <si>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</si>
  <si>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</si>
  <si>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</si>
  <si>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</si>
  <si>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</si>
  <si>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</si>
  <si>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</si>
  <si>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</si>
  <si>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</si>
  <si>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</si>
  <si>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</si>
  <si>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</si>
  <si>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</si>
  <si>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</si>
  <si>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</si>
  <si>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</si>
  <si>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</si>
  <si>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</si>
  <si>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</si>
  <si>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</si>
  <si>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</si>
  <si>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</si>
  <si>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</si>
  <si>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</si>
  <si>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</si>
  <si>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</si>
  <si>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</si>
  <si>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</si>
  <si>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</si>
  <si>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</si>
  <si>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</si>
  <si>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</si>
  <si>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</si>
  <si>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</si>
  <si>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</si>
  <si>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</si>
  <si>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</si>
  <si>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</si>
  <si>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</si>
  <si>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</si>
  <si>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</si>
  <si>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</si>
  <si>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</si>
  <si>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</si>
  <si>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</si>
  <si>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</si>
  <si>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</si>
  <si>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</si>
  <si>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</si>
  <si>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</si>
  <si>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</si>
  <si>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</si>
  <si>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</si>
  <si>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</si>
  <si>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</si>
  <si>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</si>
  <si>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</si>
  <si>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</si>
  <si>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</si>
  <si>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</si>
  <si>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</si>
  <si>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</si>
  <si>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</si>
  <si>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</si>
  <si>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</si>
  <si>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</si>
  <si>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</si>
  <si>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</si>
  <si>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</si>
  <si>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</si>
  <si>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</si>
  <si>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</si>
  <si>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</si>
  <si>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</si>
  <si>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</si>
  <si>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</si>
  <si>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</si>
  <si>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</si>
  <si>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</si>
  <si>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</si>
  <si>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</si>
  <si>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</si>
  <si>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</si>
  <si>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</si>
  <si>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</si>
  <si>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</si>
  <si>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</si>
  <si>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</si>
  <si>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</si>
  <si>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</si>
  <si>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</si>
  <si>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</si>
  <si>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</si>
  <si>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</si>
  <si>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</si>
  <si>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</si>
  <si>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</si>
  <si>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</si>
  <si>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</si>
  <si>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</si>
  <si>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</si>
  <si>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</si>
  <si>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</si>
  <si>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</si>
  <si>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</si>
  <si>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</si>
  <si>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</si>
  <si>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</si>
  <si>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</si>
  <si>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</si>
  <si>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</si>
  <si>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</si>
  <si>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</si>
  <si>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</si>
  <si>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</si>
  <si>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</si>
  <si>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</si>
  <si>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</si>
  <si>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</si>
  <si>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</si>
  <si>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</si>
  <si>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</si>
  <si>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</si>
  <si>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</si>
  <si>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</si>
  <si>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</si>
  <si>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</si>
  <si>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</si>
  <si>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</si>
  <si>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</si>
  <si>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</si>
  <si>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</si>
  <si>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</si>
  <si>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</si>
  <si>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</si>
  <si>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</si>
  <si>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</si>
  <si>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</si>
  <si>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</si>
  <si>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</si>
  <si>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</si>
  <si>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</si>
  <si>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</si>
  <si>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</si>
  <si>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</si>
  <si>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</si>
  <si>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</si>
  <si>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</si>
  <si>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</si>
  <si>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</si>
  <si>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</si>
  <si>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</si>
  <si>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</si>
  <si>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</si>
  <si>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</si>
  <si>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</si>
  <si>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</si>
  <si>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</si>
  <si>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</si>
  <si>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</si>
  <si>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</si>
  <si>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</si>
  <si>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</si>
  <si>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</si>
  <si>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</si>
  <si>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</si>
  <si>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</si>
  <si>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</si>
  <si>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</si>
  <si>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</si>
  <si>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</si>
  <si>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</si>
  <si>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</si>
  <si>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</si>
  <si>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</si>
  <si>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</si>
  <si>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</si>
  <si>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</si>
  <si>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</si>
  <si>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</si>
  <si>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</si>
  <si>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</si>
  <si>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</si>
  <si>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</si>
  <si>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</si>
  <si>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</si>
  <si>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</si>
  <si>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</si>
  <si>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</si>
  <si>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</si>
  <si>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</si>
  <si>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</si>
  <si>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</si>
  <si>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</si>
  <si>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</si>
  <si>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</si>
  <si>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</si>
  <si>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</si>
  <si>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</si>
  <si>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</si>
  <si>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</si>
  <si>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</si>
  <si>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</si>
  <si>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</si>
  <si>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</si>
  <si>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</si>
  <si>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</si>
  <si>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</si>
  <si>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</si>
  <si>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</si>
  <si>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</si>
  <si>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</si>
  <si>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</si>
  <si>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</si>
  <si>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</si>
  <si>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</si>
  <si>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</si>
  <si>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</si>
  <si>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</si>
  <si>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</si>
  <si>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</si>
  <si>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</si>
  <si>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</si>
  <si>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</si>
  <si>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</si>
  <si>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</si>
  <si>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</si>
  <si>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</si>
  <si>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</si>
  <si>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</si>
  <si>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</si>
  <si>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</si>
  <si>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</si>
  <si>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</si>
  <si>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</si>
  <si>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</si>
  <si>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</si>
  <si>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</si>
  <si>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</si>
  <si>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</si>
  <si>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</si>
  <si>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</si>
  <si>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</si>
  <si>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</si>
  <si>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</si>
  <si>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</si>
  <si>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</si>
  <si>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</si>
  <si>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</si>
  <si>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</si>
  <si>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</si>
  <si>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</si>
  <si>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</si>
  <si>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</si>
  <si>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</si>
  <si>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</si>
  <si>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</si>
  <si>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</si>
  <si>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</si>
  <si>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</si>
  <si>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</si>
  <si>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</si>
  <si>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</si>
  <si>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</si>
  <si>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</si>
  <si>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</si>
  <si>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</si>
  <si>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</si>
  <si>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</si>
  <si>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</si>
  <si>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</si>
  <si>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</si>
  <si>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</si>
  <si>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</si>
  <si>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</si>
  <si>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</si>
  <si>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</si>
  <si>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</si>
  <si>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</si>
  <si>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</si>
  <si>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</si>
  <si>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</si>
  <si>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</si>
  <si>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</si>
  <si>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</si>
  <si>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</si>
  <si>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</si>
  <si>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</si>
  <si>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</si>
  <si>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</si>
  <si>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</si>
  <si>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</si>
  <si>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</si>
  <si>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</si>
  <si>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</si>
  <si>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</si>
  <si>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</si>
  <si>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</si>
  <si>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</si>
  <si>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</si>
  <si>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</si>
  <si>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</si>
  <si>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</si>
  <si>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</si>
  <si>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</si>
  <si>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</si>
  <si>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</si>
  <si>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</si>
  <si>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</si>
  <si>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</si>
  <si>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</si>
  <si>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</si>
  <si>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</si>
  <si>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</si>
  <si>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</si>
  <si>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</si>
  <si>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</si>
  <si>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</si>
  <si>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</si>
  <si>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</si>
  <si>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</si>
  <si>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</si>
  <si>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</si>
  <si>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</si>
  <si>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</si>
  <si>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</si>
  <si>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</si>
  <si>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</si>
  <si>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</si>
  <si>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</si>
  <si>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</si>
  <si>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</si>
  <si>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</si>
  <si>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</si>
  <si>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</si>
  <si>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</si>
  <si>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</si>
  <si>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</si>
  <si>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</si>
  <si>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</si>
  <si>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</si>
  <si>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</si>
  <si>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</si>
  <si>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</si>
  <si>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</si>
  <si>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</si>
  <si>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</si>
  <si>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</si>
  <si>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</si>
  <si>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</si>
  <si>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</si>
  <si>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</si>
  <si>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</si>
  <si>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</si>
  <si>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</si>
  <si>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</si>
  <si>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</si>
  <si>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</si>
  <si>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</si>
  <si>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</si>
  <si>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</si>
  <si>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</si>
  <si>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</si>
  <si>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</si>
  <si>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</si>
  <si>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</si>
  <si>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</si>
  <si>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</si>
  <si>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</si>
  <si>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</si>
  <si>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</si>
  <si>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</si>
  <si>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</si>
  <si>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</si>
  <si>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</si>
  <si>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</si>
  <si>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</si>
  <si>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</si>
  <si>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</si>
  <si>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</si>
  <si>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</si>
  <si>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</si>
  <si>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</si>
  <si>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</si>
  <si>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</si>
  <si>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</si>
  <si>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</si>
  <si>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</si>
  <si>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</si>
  <si>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</si>
  <si>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</si>
  <si>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</si>
  <si>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</si>
  <si>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</si>
  <si>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</si>
  <si>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</si>
  <si>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</si>
  <si>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</si>
  <si>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</si>
  <si>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</si>
  <si>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</si>
  <si>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</si>
  <si>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</si>
  <si>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</si>
  <si>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</si>
  <si>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</si>
  <si>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</si>
  <si>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</si>
  <si>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</si>
  <si>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</si>
  <si>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</si>
  <si>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</si>
  <si>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</si>
  <si>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</si>
  <si>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</si>
  <si>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</si>
  <si>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</si>
  <si>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</si>
  <si>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</si>
  <si>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</si>
  <si>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</si>
  <si>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</si>
  <si>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</si>
  <si>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</si>
  <si>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</si>
  <si>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</si>
  <si>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</si>
  <si>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</si>
  <si>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</si>
  <si>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</si>
  <si>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</si>
  <si>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</si>
  <si>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</si>
  <si>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</si>
  <si>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</si>
  <si>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</si>
  <si>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</si>
  <si>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</si>
  <si>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</si>
  <si>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</si>
  <si>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</si>
  <si>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</si>
  <si>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</si>
  <si>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</si>
  <si>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</si>
  <si>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</si>
  <si>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</si>
  <si>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</si>
  <si>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</si>
  <si>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</si>
  <si>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</si>
  <si>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</si>
  <si>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</si>
  <si>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</si>
  <si>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</si>
  <si>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</si>
  <si>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</si>
  <si>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</si>
  <si>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</si>
  <si>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</si>
  <si>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</si>
  <si>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</si>
  <si>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</si>
  <si>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</si>
  <si>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</si>
  <si>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</si>
  <si>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</si>
  <si>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</si>
  <si>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</si>
  <si>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</si>
  <si>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</si>
  <si>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</si>
  <si>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</si>
  <si>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</si>
  <si>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</si>
  <si>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</si>
  <si>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</si>
  <si>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</si>
  <si>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</si>
  <si>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</si>
  <si>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</si>
  <si>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</si>
  <si>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</si>
  <si>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</si>
  <si>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</si>
  <si>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</si>
  <si>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</si>
  <si>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</si>
  <si>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</si>
  <si>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</si>
  <si>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</si>
  <si>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</si>
  <si>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</si>
  <si>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</si>
  <si>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</si>
  <si>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</si>
  <si>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</si>
  <si>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</si>
  <si>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</si>
  <si>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</si>
  <si>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</si>
  <si>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</si>
  <si>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</si>
  <si>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</si>
  <si>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</si>
  <si>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</si>
  <si>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</si>
  <si>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</si>
  <si>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</si>
  <si>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</si>
  <si>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</si>
  <si>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</si>
  <si>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</si>
  <si>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</si>
  <si>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</si>
  <si>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</si>
  <si>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</si>
  <si>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</si>
  <si>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</si>
  <si>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</si>
  <si>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</si>
  <si>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</si>
  <si>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</si>
  <si>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</si>
  <si>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</si>
  <si>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</si>
  <si>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</si>
  <si>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</si>
  <si>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</si>
  <si>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</si>
  <si>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</si>
  <si>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</si>
  <si>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</si>
  <si>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</si>
  <si>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</si>
  <si>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</si>
  <si>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</si>
  <si>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</si>
  <si>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</si>
  <si>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</si>
  <si>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</si>
  <si>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</si>
  <si>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</si>
  <si>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</si>
  <si>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</si>
  <si>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</si>
  <si>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</si>
  <si>
    <t>MA_SFH_pre_1975_InsulatedRoof</t>
  </si>
  <si>
    <t>MA_SFH_btw_1975_2003_InsulatedRoof</t>
  </si>
  <si>
    <t>MA_SFH_post_2003_InsulatedRoof</t>
  </si>
  <si>
    <t>MA_MFH_pre_1975_InsulatedRoof</t>
  </si>
  <si>
    <t>MA_MFH_btw_1975_2003_InsulatedRoof</t>
  </si>
  <si>
    <t>MA_MFH_post_2003_InsulatedRoof</t>
  </si>
  <si>
    <t>Wood rafter</t>
  </si>
  <si>
    <t>Material_7</t>
  </si>
  <si>
    <t>Thickness_7</t>
  </si>
  <si>
    <t>MA_SFH_NoInsulation</t>
  </si>
  <si>
    <t>MA_SFH_Insulated</t>
  </si>
  <si>
    <t>MA_SFH_HighlyInsulated</t>
  </si>
  <si>
    <t>MA_MFH_NoInsulation</t>
  </si>
  <si>
    <t>MA_MFH_Insulated</t>
  </si>
  <si>
    <t>MA_MFH_HighlyInsulated</t>
  </si>
  <si>
    <t>MA_SFH_Insulated_AtticFloor</t>
  </si>
  <si>
    <t>Wood joist</t>
  </si>
  <si>
    <t>Polyethylene</t>
  </si>
  <si>
    <t>Roof felt</t>
  </si>
  <si>
    <t>EPDM</t>
  </si>
  <si>
    <t>Modified Bitumin</t>
  </si>
  <si>
    <t>Drywall</t>
  </si>
  <si>
    <t>Synthetic felt</t>
  </si>
  <si>
    <t>Vapor Retarder</t>
  </si>
  <si>
    <t>Timber</t>
  </si>
  <si>
    <t>MA_MiniSplitsCooling_HotWaterUninsulated</t>
  </si>
  <si>
    <t>MA_MiniSplitsCooling_HotWaterInsulated</t>
  </si>
  <si>
    <t>MA_MiniSplitsCooling_AirDuctsUninsulated</t>
  </si>
  <si>
    <t>MA_MiniSplitsCooling_AirDuctsConditionedUninsulated</t>
  </si>
  <si>
    <t>MA_MiniSplitsCooling_AirDuctsInsulated</t>
  </si>
  <si>
    <t>MA_MiniSplitsCooling_Steam</t>
  </si>
  <si>
    <t>MA_MiniSplitsHeating_HotWaterUninsulated</t>
  </si>
  <si>
    <t>MA_MiniSplitsHeating_HotWaterInsulated</t>
  </si>
  <si>
    <t>MA_MiniSplitsHeating_AirDuctsUninsulated</t>
  </si>
  <si>
    <t>MA_MiniSplitsHeating_AirDuctsConditionedUninsulated</t>
  </si>
  <si>
    <t>MA_MiniSplitsHeating_AirDuctsInsulated</t>
  </si>
  <si>
    <t>MA_MiniSplitsHeating_Steam</t>
  </si>
  <si>
    <t>MA_SFH_InsulatedWalls_LeakyEnvelope</t>
  </si>
  <si>
    <t>MA_SFH_InsulatedWalls_LeakyEnvelope_Basement</t>
  </si>
  <si>
    <t>Basement</t>
  </si>
  <si>
    <t>MA_SFH_InsulatedWalls_SomewhatLeakyEnvelope</t>
  </si>
  <si>
    <t>MA_SFH_InsulatedWalls_SomewhatLeakyEnvelope_Basement</t>
  </si>
  <si>
    <t>MA_SFH_InsulatedWalls_TightEnvelope</t>
  </si>
  <si>
    <t>MA_SFH_InsulatedWalls_TightEnvelope_Basement</t>
  </si>
  <si>
    <t>MA_SFH_InsulatedWalls_TightEnvelopeHRV</t>
  </si>
  <si>
    <t>MA_SFH_InsulatedWalls_TightEnvelopeHRV_Basement</t>
  </si>
  <si>
    <t>MA_MFH_InsulatedWalls_LeakyEnvelope</t>
  </si>
  <si>
    <t>MA_MFH_InsulatedWalls_LeakyEnvelope_Basement</t>
  </si>
  <si>
    <t>MA_MFH_InsulatedWalls_SomewhatLeakyEnvelope</t>
  </si>
  <si>
    <t>MA_MFH_InsulatedWalls_SomewhatLeakyEnvelope_Basement</t>
  </si>
  <si>
    <t>MA_MFH_InsulatedWalls_TightEnvelope</t>
  </si>
  <si>
    <t>MA_MFH_InsulatedWalls_TightEnvelope_Basement</t>
  </si>
  <si>
    <t>MA_MFH_InsulatedWalls_TightEnvelopeHRV</t>
  </si>
  <si>
    <t>MA_MFH_InsulatedWalls_TightEnvelopeHRV_Basement</t>
  </si>
  <si>
    <t>MA_SFH_UninsulatedWalls_LeakyEnvelope</t>
  </si>
  <si>
    <t>MA_SFH_UninsulatedWalls_LeakyEnvelope_Basement</t>
  </si>
  <si>
    <t>MA_SFH_UninsulatedWalls_SomewhatLeakyEnvelope</t>
  </si>
  <si>
    <t>MA_SFH_UninsulatedWalls_SomewhatLeakyEnvelope_Basement</t>
  </si>
  <si>
    <t>MA_SFH_UninsulatedWalls_TightEnvelope</t>
  </si>
  <si>
    <t>MA_SFH_UninsulatedWalls_TightEnvelope_Basement</t>
  </si>
  <si>
    <t>MA_SFH_UninsulatedWalls_TightEnvelopeHRV</t>
  </si>
  <si>
    <t>MA_SFH_UninsulatedWalls_TightEnvelopeHRV_Basement</t>
  </si>
  <si>
    <t>MA_MFH_UninsulatedWalls_LeakyEnvelope</t>
  </si>
  <si>
    <t>MA_MFH_UninsulatedWalls_LeakyEnvelope_Basement</t>
  </si>
  <si>
    <t>MA_MFH_UninsulatedWalls_SomewhatLeakyEnvelope</t>
  </si>
  <si>
    <t>MA_MFH_UninsulatedWalls_SomewhatLeakyEnvelope_Basement</t>
  </si>
  <si>
    <t>MA_MFH_UninsulatedWalls_TightEnvelope</t>
  </si>
  <si>
    <t>MA_MFH_UninsulatedWalls_TightEnvelope_Basement</t>
  </si>
  <si>
    <t>MA_MFH_UninsulatedWalls_TightEnvelopeHRV</t>
  </si>
  <si>
    <t>MA_MFH_UninsulatedWalls_TightEnvelopeHRV_Basement</t>
  </si>
  <si>
    <t>MA_SFH_LeakyEnvelope_Main</t>
  </si>
  <si>
    <t>MA_SFH_SomewhatLeakyEnvelope_Main</t>
  </si>
  <si>
    <t>MA_SFH_TightEnvelope_Main</t>
  </si>
  <si>
    <t>MA_SFH_TightEnvelopeHRV</t>
  </si>
  <si>
    <t>MA_SFH_TightEnvelopeHRV_Main</t>
  </si>
  <si>
    <t>MA_MFH_LeakyEnvelope_Main</t>
  </si>
  <si>
    <t>MA_MFH_SomewhatLeakyEnvelope_Main</t>
  </si>
  <si>
    <t>MA_MFH_TightEnvelope_Main</t>
  </si>
  <si>
    <t>MA_MFH_TightEnvelopeHRV</t>
  </si>
  <si>
    <t>MA_MFH_TightEnvelopeHRV_Main</t>
  </si>
  <si>
    <t>MA_SFH_UnventilatedAttic_LeakyEnvelope_Attic</t>
  </si>
  <si>
    <t>MA_SFH_UnventilatedAttic_SomewhatLeakyEnvelope_Attic</t>
  </si>
  <si>
    <t>MA_SFH_UnventilatedAttic_TightEnvelope_Attic</t>
  </si>
  <si>
    <t>MA_SFH_UnventilatedAttic_TightEnvelopeHRV</t>
  </si>
  <si>
    <t>MA_SFH_UnventilatedAttic_TightEnvelopeHRV_Attic</t>
  </si>
  <si>
    <t>MA_SFH_VentilatedAttic_LeakyEnvelope_Attic</t>
  </si>
  <si>
    <t>MA_SFH_VentilatedAttic_SomewhatLeakyEnvelope_Attic</t>
  </si>
  <si>
    <t>MA_SFH_VentilatedAttic_TightEnvelope_Attic</t>
  </si>
  <si>
    <t>MA_SFH_VentilatedAttic_TightEnvelopeHRV</t>
  </si>
  <si>
    <t>MA_SFH_VentilatedAttic_TightEnvelopeHRV_Attic</t>
  </si>
  <si>
    <t>MA_MFH_UnventilatedAttic_LeakyEnvelope_Attic</t>
  </si>
  <si>
    <t>MA_MFH_UnventilatedAttic_SomewhatLeakyEnvelope_Attic</t>
  </si>
  <si>
    <t>MA_MFH_UnventilatedAttic_TightEnvelope_Attic</t>
  </si>
  <si>
    <t>MA_MFH_UnventilatedAttic_TightEnvelopeHRV</t>
  </si>
  <si>
    <t>MA_MFH_UnventilatedAttic_TightEnvelopeHRV_Attic</t>
  </si>
  <si>
    <t>MA_MFH_VentilatedAttic_LeakyEnvelope_Attic</t>
  </si>
  <si>
    <t>MA_MFH_VentilatedAttic_SomewhatLeakyEnvelope_Attic</t>
  </si>
  <si>
    <t>MA_MFH_VentilatedAttic_TightEnvelope_Attic</t>
  </si>
  <si>
    <t>MA_MFH_VentilatedAttic_TightEnvelopeHRV</t>
  </si>
  <si>
    <t>MA_MFH_VentilatedAttic_TightEnvelopeHRV_Attic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</si>
</sst>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11" fillId="3" borderId="7" xfId="0" applyFont="1" applyFill="1" applyBorder="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1" builtinId="21" customBuiltin="1"/>
    <cellStyle name="Berechnung" xfId="12" builtinId="22" customBuiltin="1"/>
    <cellStyle name="Eingabe" xfId="10" builtinId="20" customBuiltin="1"/>
    <cellStyle name="Ergebnis" xfId="17" builtinId="25" customBuiltin="1"/>
    <cellStyle name="Erklärender Text" xfId="16" builtinId="53" customBuiltin="1"/>
    <cellStyle name="Gut" xfId="7" builtinId="26" customBuiltin="1"/>
    <cellStyle name="Link" xfId="1" builtinId="8"/>
    <cellStyle name="Neutral" xfId="9" builtinId="28" customBuiltin="1"/>
    <cellStyle name="Normal 2" xfId="42" xr:uid="{44E744C9-7E53-4B7D-9201-05FA88D067B2}"/>
    <cellStyle name="Note 2" xfId="43" xr:uid="{DFA1A970-0951-4CB3-BA69-FC6583862B99}"/>
    <cellStyle name="Schlecht" xfId="8" builtinId="27" customBuiltin="1"/>
    <cellStyle name="Standard" xfId="0" builtinId="0"/>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88">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F18" sqref="F18"/>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315</v>
      </c>
      <c r="B2" s="14"/>
      <c r="C2" s="14"/>
      <c r="D2" s="14"/>
      <c r="E2" s="14"/>
      <c r="F2" s="14"/>
      <c r="G2" s="15" t="s">
        <v>394</v>
      </c>
      <c r="H2" s="14"/>
      <c r="I2" s="14"/>
      <c r="J2" s="16"/>
    </row>
    <row r="3" spans="1:11" x14ac:dyDescent="0.2">
      <c r="B3" s="26" t="s">
        <v>699</v>
      </c>
      <c r="C3" s="26" t="s">
        <v>700</v>
      </c>
      <c r="D3" s="26"/>
      <c r="G3" s="114" t="s">
        <v>393</v>
      </c>
      <c r="H3" s="114"/>
      <c r="I3" s="114"/>
      <c r="J3" s="115"/>
      <c r="K3" s="89"/>
    </row>
    <row r="4" spans="1:11" x14ac:dyDescent="0.2">
      <c r="A4" s="18" t="s">
        <v>698</v>
      </c>
      <c r="B4" s="19" t="s">
        <v>672</v>
      </c>
      <c r="C4" s="17" t="s">
        <v>675</v>
      </c>
      <c r="G4" s="28" t="s">
        <v>396</v>
      </c>
      <c r="J4" s="20"/>
    </row>
    <row r="5" spans="1:11" x14ac:dyDescent="0.2">
      <c r="B5" s="19" t="s">
        <v>303</v>
      </c>
      <c r="C5" s="17" t="s">
        <v>678</v>
      </c>
      <c r="G5" s="28" t="s">
        <v>395</v>
      </c>
      <c r="J5" s="20"/>
    </row>
    <row r="6" spans="1:11" x14ac:dyDescent="0.2">
      <c r="B6" s="19" t="s">
        <v>364</v>
      </c>
      <c r="C6" s="17" t="s">
        <v>677</v>
      </c>
      <c r="G6" s="64" t="s">
        <v>521</v>
      </c>
      <c r="J6" s="20"/>
    </row>
    <row r="7" spans="1:11" x14ac:dyDescent="0.2">
      <c r="B7" s="19" t="s">
        <v>676</v>
      </c>
      <c r="C7" s="17" t="s">
        <v>692</v>
      </c>
      <c r="G7" s="28" t="s">
        <v>522</v>
      </c>
      <c r="J7" s="20"/>
    </row>
    <row r="8" spans="1:11" x14ac:dyDescent="0.2">
      <c r="G8" s="64" t="s">
        <v>523</v>
      </c>
      <c r="J8" s="20"/>
    </row>
    <row r="9" spans="1:11" x14ac:dyDescent="0.2">
      <c r="G9" s="28" t="s">
        <v>524</v>
      </c>
      <c r="J9" s="20"/>
    </row>
    <row r="10" spans="1:11" x14ac:dyDescent="0.2">
      <c r="G10" s="28" t="s">
        <v>525</v>
      </c>
      <c r="J10" s="20"/>
    </row>
    <row r="11" spans="1:11" x14ac:dyDescent="0.2">
      <c r="A11" s="116" t="s">
        <v>696</v>
      </c>
      <c r="B11" s="19" t="s">
        <v>316</v>
      </c>
      <c r="G11" s="28" t="s">
        <v>526</v>
      </c>
      <c r="J11" s="20"/>
    </row>
    <row r="12" spans="1:11" x14ac:dyDescent="0.2">
      <c r="A12" s="116"/>
      <c r="B12" s="19" t="s">
        <v>317</v>
      </c>
      <c r="J12" s="20"/>
    </row>
    <row r="13" spans="1:11" x14ac:dyDescent="0.2">
      <c r="B13" s="19" t="s">
        <v>387</v>
      </c>
      <c r="J13" s="20"/>
    </row>
    <row r="14" spans="1:11" x14ac:dyDescent="0.2">
      <c r="B14" s="19" t="s">
        <v>693</v>
      </c>
      <c r="J14" s="20"/>
    </row>
    <row r="15" spans="1:11" x14ac:dyDescent="0.2">
      <c r="A15" s="19"/>
      <c r="B15" s="19" t="s">
        <v>460</v>
      </c>
      <c r="G15" s="26" t="s">
        <v>397</v>
      </c>
      <c r="J15" s="20"/>
    </row>
    <row r="16" spans="1:11" x14ac:dyDescent="0.2">
      <c r="A16" s="19"/>
      <c r="B16" s="19" t="s">
        <v>694</v>
      </c>
      <c r="G16" s="27" t="s">
        <v>458</v>
      </c>
      <c r="J16" s="20"/>
    </row>
    <row r="17" spans="1:10" x14ac:dyDescent="0.2">
      <c r="A17" s="19"/>
      <c r="B17" s="19" t="s">
        <v>695</v>
      </c>
      <c r="G17" s="26" t="s">
        <v>318</v>
      </c>
      <c r="J17" s="20"/>
    </row>
    <row r="18" spans="1:10" x14ac:dyDescent="0.2">
      <c r="A18" s="19"/>
      <c r="G18" s="21"/>
      <c r="H18" s="17" t="s">
        <v>319</v>
      </c>
      <c r="J18" s="20"/>
    </row>
    <row r="19" spans="1:10" x14ac:dyDescent="0.2">
      <c r="A19" s="19"/>
      <c r="G19" s="22"/>
      <c r="H19" s="17" t="s">
        <v>320</v>
      </c>
      <c r="J19" s="20"/>
    </row>
    <row r="20" spans="1:10" x14ac:dyDescent="0.2">
      <c r="A20" s="18" t="s">
        <v>321</v>
      </c>
      <c r="B20" s="17" t="s">
        <v>697</v>
      </c>
      <c r="G20"/>
      <c r="H20" s="17" t="s">
        <v>563</v>
      </c>
      <c r="J20" s="20"/>
    </row>
    <row r="21" spans="1:10" x14ac:dyDescent="0.2">
      <c r="A21" s="19"/>
      <c r="G21" s="87"/>
      <c r="H21" s="17" t="s">
        <v>564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658</v>
      </c>
    </row>
  </sheetData>
  <mergeCells count="2">
    <mergeCell ref="G3:J3"/>
    <mergeCell ref="A11:A12"/>
  </mergeCells>
  <conditionalFormatting sqref="G20">
    <cfRule type="containsBlanks" dxfId="87"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388</v>
      </c>
      <c r="B1" s="126"/>
      <c r="C1" s="126"/>
      <c r="D1" s="126"/>
      <c r="E1" s="126"/>
      <c r="F1" s="126"/>
      <c r="G1" s="126"/>
      <c r="H1" s="126"/>
      <c r="I1" s="126"/>
      <c r="J1" s="127"/>
    </row>
    <row r="2" spans="1:23" x14ac:dyDescent="0.2">
      <c r="A2" s="32" t="s">
        <v>409</v>
      </c>
      <c r="B2" s="33" t="s">
        <v>282</v>
      </c>
      <c r="C2" s="33" t="s">
        <v>408</v>
      </c>
      <c r="D2" s="34"/>
      <c r="E2" s="34"/>
      <c r="F2" s="34"/>
      <c r="G2" s="34"/>
      <c r="H2" s="34"/>
      <c r="I2" s="34"/>
      <c r="J2" s="35"/>
    </row>
    <row r="3" spans="1:23" ht="17" customHeight="1" x14ac:dyDescent="0.2">
      <c r="A3" s="29" t="s">
        <v>389</v>
      </c>
      <c r="B3"/>
      <c r="C3" s="128" t="s">
        <v>400</v>
      </c>
      <c r="D3" s="128"/>
      <c r="E3" s="128"/>
      <c r="F3" s="128"/>
      <c r="G3" s="128"/>
      <c r="H3" s="128"/>
      <c r="I3" s="128"/>
      <c r="J3" s="129"/>
      <c r="O3" s="31" t="s">
        <v>406</v>
      </c>
      <c r="P3" s="3"/>
      <c r="Q3" s="3"/>
      <c r="R3" s="3"/>
      <c r="S3" s="3"/>
      <c r="T3" s="3"/>
      <c r="U3" s="3"/>
      <c r="V3" s="4"/>
    </row>
    <row r="4" spans="1:23" ht="17" customHeight="1" x14ac:dyDescent="0.2">
      <c r="A4" s="29" t="s">
        <v>391</v>
      </c>
      <c r="B4"/>
      <c r="C4" s="128" t="s">
        <v>401</v>
      </c>
      <c r="D4" s="128"/>
      <c r="E4" s="128"/>
      <c r="F4" s="128"/>
      <c r="G4" s="128"/>
      <c r="H4" s="128"/>
      <c r="I4" s="128"/>
      <c r="J4" s="129"/>
      <c r="O4" s="119" t="s">
        <v>407</v>
      </c>
      <c r="P4" s="120"/>
      <c r="Q4" s="120"/>
      <c r="R4" s="120"/>
      <c r="S4" s="120"/>
      <c r="T4" s="120"/>
      <c r="U4" s="120"/>
      <c r="V4" s="121"/>
      <c r="W4" s="85"/>
    </row>
    <row r="5" spans="1:23" ht="17" customHeight="1" x14ac:dyDescent="0.2">
      <c r="A5" s="29" t="s">
        <v>399</v>
      </c>
      <c r="B5"/>
      <c r="C5" s="128" t="s">
        <v>402</v>
      </c>
      <c r="D5" s="128"/>
      <c r="E5" s="128"/>
      <c r="F5" s="128"/>
      <c r="G5" s="128"/>
      <c r="H5" s="128"/>
      <c r="I5" s="128"/>
      <c r="J5" s="129"/>
      <c r="O5" s="119"/>
      <c r="P5" s="120"/>
      <c r="Q5" s="120"/>
      <c r="R5" s="120"/>
      <c r="S5" s="120"/>
      <c r="T5" s="120"/>
      <c r="U5" s="120"/>
      <c r="V5" s="121"/>
    </row>
    <row r="6" spans="1:23" ht="35.25" customHeight="1" x14ac:dyDescent="0.2">
      <c r="A6" s="29" t="s">
        <v>390</v>
      </c>
      <c r="B6"/>
      <c r="C6" s="128" t="s">
        <v>403</v>
      </c>
      <c r="D6" s="128"/>
      <c r="E6" s="128"/>
      <c r="F6" s="128"/>
      <c r="G6" s="128"/>
      <c r="H6" s="128"/>
      <c r="I6" s="128"/>
      <c r="J6" s="129"/>
      <c r="O6" s="119"/>
      <c r="P6" s="120"/>
      <c r="Q6" s="120"/>
      <c r="R6" s="120"/>
      <c r="S6" s="120"/>
      <c r="T6" s="120"/>
      <c r="U6" s="120"/>
      <c r="V6" s="121"/>
    </row>
    <row r="7" spans="1:23" ht="15.75" customHeight="1" x14ac:dyDescent="0.2">
      <c r="A7" s="29" t="s">
        <v>398</v>
      </c>
      <c r="B7"/>
      <c r="C7" s="128" t="s">
        <v>405</v>
      </c>
      <c r="D7" s="128"/>
      <c r="E7" s="128"/>
      <c r="F7" s="128"/>
      <c r="G7" s="128"/>
      <c r="H7" s="128"/>
      <c r="I7" s="128"/>
      <c r="J7" s="129"/>
      <c r="O7" s="119"/>
      <c r="P7" s="120"/>
      <c r="Q7" s="120"/>
      <c r="R7" s="120"/>
      <c r="S7" s="120"/>
      <c r="T7" s="120"/>
      <c r="U7" s="120"/>
      <c r="V7" s="121"/>
    </row>
    <row r="8" spans="1:23" x14ac:dyDescent="0.2">
      <c r="A8" s="91" t="s">
        <v>392</v>
      </c>
      <c r="B8"/>
      <c r="C8" s="130" t="s">
        <v>679</v>
      </c>
      <c r="D8" s="128"/>
      <c r="E8" s="128"/>
      <c r="F8" s="128"/>
      <c r="G8" s="128"/>
      <c r="H8" s="128"/>
      <c r="I8" s="128"/>
      <c r="J8" s="129"/>
      <c r="O8" s="119"/>
      <c r="P8" s="120"/>
      <c r="Q8" s="120"/>
      <c r="R8" s="120"/>
      <c r="S8" s="120"/>
      <c r="T8" s="120"/>
      <c r="U8" s="120"/>
      <c r="V8" s="121"/>
    </row>
    <row r="9" spans="1:23" x14ac:dyDescent="0.2">
      <c r="A9" s="92" t="s">
        <v>404</v>
      </c>
      <c r="B9" s="93"/>
      <c r="C9" s="117" t="s">
        <v>680</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86"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T7"/>
  <sheetViews>
    <sheetView zoomScaleNormal="100" workbookViewId="0">
      <selection activeCell="F16" sqref="F16"/>
    </sheetView>
  </sheetViews>
  <sheetFormatPr baseColWidth="10" defaultColWidth="11.5" defaultRowHeight="16" x14ac:dyDescent="0.2"/>
  <cols>
    <col min="3" max="5" width="16.1640625" customWidth="1"/>
    <col min="6" max="10" width="32" customWidth="1"/>
    <col min="11" max="11" width="24.83203125" customWidth="1"/>
    <col min="12" max="12" width="29.6640625" customWidth="1"/>
    <col min="13" max="13" width="32.33203125" customWidth="1"/>
    <col min="14" max="14" width="19.83203125" customWidth="1"/>
    <col min="15" max="15" width="14.5" customWidth="1"/>
    <col min="16" max="16" width="32.6640625" customWidth="1"/>
    <col min="17" max="17" width="29.6640625" customWidth="1"/>
    <col min="18" max="18" width="22.6640625" customWidth="1"/>
  </cols>
  <sheetData>
    <row r="1" spans="1:20" x14ac:dyDescent="0.2">
      <c r="A1" s="1" t="s">
        <v>774</v>
      </c>
      <c r="B1" s="1" t="s">
        <v>775</v>
      </c>
      <c r="C1" s="1" t="s">
        <v>776</v>
      </c>
      <c r="D1" s="1" t="s">
        <v>5647</v>
      </c>
      <c r="E1" s="1"/>
      <c r="F1" s="1" t="s">
        <v>5662</v>
      </c>
      <c r="G1" s="1" t="s">
        <v>5646</v>
      </c>
      <c r="H1" s="1" t="s">
        <v>5654</v>
      </c>
      <c r="I1" s="1" t="s">
        <v>5657</v>
      </c>
      <c r="J1" s="1" t="s">
        <v>5659</v>
      </c>
      <c r="K1" s="1" t="s">
        <v>779</v>
      </c>
      <c r="L1" s="1" t="s">
        <v>780</v>
      </c>
      <c r="M1" s="1" t="s">
        <v>381</v>
      </c>
      <c r="N1" s="1" t="s">
        <v>371</v>
      </c>
      <c r="O1" s="1" t="s">
        <v>483</v>
      </c>
      <c r="P1" s="1" t="s">
        <v>781</v>
      </c>
      <c r="Q1" s="1" t="s">
        <v>304</v>
      </c>
      <c r="R1" s="1" t="s">
        <v>648</v>
      </c>
      <c r="S1" s="1" t="s">
        <v>649</v>
      </c>
      <c r="T1" s="1" t="s">
        <v>790</v>
      </c>
    </row>
    <row r="2" spans="1:20" x14ac:dyDescent="0.2">
      <c r="A2" t="s">
        <v>782</v>
      </c>
      <c r="B2" t="s">
        <v>783</v>
      </c>
      <c r="C2" t="s">
        <v>785</v>
      </c>
      <c r="D2" t="s">
        <v>5648</v>
      </c>
      <c r="F2" t="s">
        <v>5650</v>
      </c>
      <c r="G2" t="s">
        <v>5652</v>
      </c>
      <c r="H2" t="s">
        <v>5655</v>
      </c>
      <c r="I2" t="s">
        <v>5455</v>
      </c>
      <c r="J2" t="s">
        <v>5660</v>
      </c>
      <c r="K2" t="s">
        <v>5452</v>
      </c>
      <c r="L2" t="s">
        <v>5455</v>
      </c>
      <c r="M2" t="s">
        <v>5459</v>
      </c>
      <c r="N2" t="s">
        <v>5463</v>
      </c>
      <c r="O2" t="s">
        <v>5469</v>
      </c>
      <c r="P2" t="s">
        <v>789</v>
      </c>
      <c r="Q2" t="s">
        <v>5475</v>
      </c>
      <c r="R2" t="s">
        <v>5478</v>
      </c>
      <c r="S2" t="s">
        <v>791</v>
      </c>
      <c r="T2" t="s">
        <v>792</v>
      </c>
    </row>
    <row r="3" spans="1:20" x14ac:dyDescent="0.2">
      <c r="B3" t="s">
        <v>784</v>
      </c>
      <c r="C3" t="s">
        <v>786</v>
      </c>
      <c r="D3" t="s">
        <v>5649</v>
      </c>
      <c r="F3" t="s">
        <v>5451</v>
      </c>
      <c r="G3" t="s">
        <v>5653</v>
      </c>
      <c r="H3" t="s">
        <v>5656</v>
      </c>
      <c r="I3" t="s">
        <v>5658</v>
      </c>
      <c r="J3" t="s">
        <v>5661</v>
      </c>
      <c r="K3" t="s">
        <v>5453</v>
      </c>
      <c r="L3" t="s">
        <v>5456</v>
      </c>
      <c r="M3" t="s">
        <v>5460</v>
      </c>
      <c r="N3" t="s">
        <v>5464</v>
      </c>
      <c r="O3" t="s">
        <v>5470</v>
      </c>
      <c r="P3" t="s">
        <v>5465</v>
      </c>
      <c r="Q3" t="s">
        <v>5476</v>
      </c>
      <c r="R3" t="s">
        <v>5479</v>
      </c>
      <c r="S3" t="s">
        <v>793</v>
      </c>
      <c r="T3" t="s">
        <v>794</v>
      </c>
    </row>
    <row r="4" spans="1:20" x14ac:dyDescent="0.2">
      <c r="C4" t="s">
        <v>787</v>
      </c>
      <c r="F4" t="s">
        <v>5651</v>
      </c>
      <c r="G4" t="s">
        <v>5687</v>
      </c>
      <c r="K4" t="s">
        <v>5454</v>
      </c>
      <c r="L4" t="s">
        <v>788</v>
      </c>
      <c r="M4" t="s">
        <v>5461</v>
      </c>
      <c r="N4" t="s">
        <v>5466</v>
      </c>
      <c r="O4" t="s">
        <v>5471</v>
      </c>
      <c r="P4" t="s">
        <v>5468</v>
      </c>
      <c r="Q4" t="s">
        <v>5477</v>
      </c>
    </row>
    <row r="5" spans="1:20" x14ac:dyDescent="0.2">
      <c r="L5" t="s">
        <v>5457</v>
      </c>
      <c r="M5" t="s">
        <v>5462</v>
      </c>
      <c r="N5" t="s">
        <v>5467</v>
      </c>
      <c r="O5" t="s">
        <v>5535</v>
      </c>
      <c r="P5" t="s">
        <v>5472</v>
      </c>
      <c r="Q5" t="s">
        <v>721</v>
      </c>
    </row>
    <row r="6" spans="1:20" x14ac:dyDescent="0.2">
      <c r="L6" t="s">
        <v>5458</v>
      </c>
      <c r="N6" t="s">
        <v>5533</v>
      </c>
      <c r="O6" t="s">
        <v>5536</v>
      </c>
      <c r="P6" t="s">
        <v>5473</v>
      </c>
    </row>
    <row r="7" spans="1:20" x14ac:dyDescent="0.2">
      <c r="N7" t="s">
        <v>5534</v>
      </c>
      <c r="P7" t="s">
        <v>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G17" sqref="G17"/>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808</v>
      </c>
      <c r="B1" s="1" t="s">
        <v>774</v>
      </c>
      <c r="C1" s="1" t="s">
        <v>775</v>
      </c>
      <c r="D1" s="1" t="s">
        <v>776</v>
      </c>
      <c r="E1" s="1" t="s">
        <v>5647</v>
      </c>
      <c r="F1" s="1" t="s">
        <v>5662</v>
      </c>
      <c r="G1" s="1" t="s">
        <v>5646</v>
      </c>
      <c r="H1" s="1" t="s">
        <v>5654</v>
      </c>
      <c r="I1" s="1" t="s">
        <v>5657</v>
      </c>
      <c r="J1" s="1" t="s">
        <v>5659</v>
      </c>
      <c r="K1" s="1" t="s">
        <v>779</v>
      </c>
      <c r="L1" s="1" t="s">
        <v>780</v>
      </c>
      <c r="M1" s="1" t="s">
        <v>381</v>
      </c>
      <c r="N1" s="1" t="s">
        <v>371</v>
      </c>
      <c r="O1" s="1" t="s">
        <v>483</v>
      </c>
      <c r="P1" s="1" t="s">
        <v>781</v>
      </c>
      <c r="Q1" s="1" t="s">
        <v>304</v>
      </c>
      <c r="R1" s="1" t="s">
        <v>648</v>
      </c>
      <c r="S1" s="1" t="s">
        <v>790</v>
      </c>
      <c r="T1" s="1" t="s">
        <v>649</v>
      </c>
    </row>
    <row r="2" spans="1:20" x14ac:dyDescent="0.2">
      <c r="A2" s="1" t="s">
        <v>656</v>
      </c>
    </row>
    <row r="3" spans="1:20" x14ac:dyDescent="0.2">
      <c r="A3" t="s">
        <v>631</v>
      </c>
      <c r="B3" t="s">
        <v>795</v>
      </c>
      <c r="C3" t="s">
        <v>795</v>
      </c>
    </row>
    <row r="4" spans="1:20" x14ac:dyDescent="0.2">
      <c r="A4" t="s">
        <v>649</v>
      </c>
      <c r="B4" t="s">
        <v>795</v>
      </c>
      <c r="C4" t="s">
        <v>795</v>
      </c>
      <c r="T4" t="s">
        <v>795</v>
      </c>
    </row>
    <row r="5" spans="1:20" x14ac:dyDescent="0.2">
      <c r="A5" t="s">
        <v>777</v>
      </c>
      <c r="B5" t="s">
        <v>795</v>
      </c>
      <c r="C5" t="s">
        <v>795</v>
      </c>
      <c r="R5" t="s">
        <v>795</v>
      </c>
    </row>
    <row r="6" spans="1:20" x14ac:dyDescent="0.2">
      <c r="A6" t="s">
        <v>790</v>
      </c>
      <c r="B6" t="s">
        <v>795</v>
      </c>
      <c r="S6" t="s">
        <v>795</v>
      </c>
    </row>
    <row r="7" spans="1:20" x14ac:dyDescent="0.2">
      <c r="A7" t="s">
        <v>778</v>
      </c>
      <c r="B7" t="s">
        <v>795</v>
      </c>
      <c r="C7" t="s">
        <v>795</v>
      </c>
    </row>
    <row r="8" spans="1:20" x14ac:dyDescent="0.2">
      <c r="A8" s="1" t="s">
        <v>799</v>
      </c>
      <c r="B8" t="s">
        <v>795</v>
      </c>
      <c r="C8" t="s">
        <v>795</v>
      </c>
      <c r="N8" t="s">
        <v>795</v>
      </c>
      <c r="O8" t="s">
        <v>795</v>
      </c>
      <c r="P8" t="s">
        <v>795</v>
      </c>
      <c r="Q8" t="s">
        <v>795</v>
      </c>
    </row>
    <row r="9" spans="1:20" x14ac:dyDescent="0.2">
      <c r="A9" t="s">
        <v>796</v>
      </c>
      <c r="B9" t="s">
        <v>795</v>
      </c>
      <c r="N9" t="s">
        <v>795</v>
      </c>
      <c r="O9" t="s">
        <v>795</v>
      </c>
      <c r="P9" t="s">
        <v>795</v>
      </c>
    </row>
    <row r="10" spans="1:20" x14ac:dyDescent="0.2">
      <c r="A10" t="s">
        <v>371</v>
      </c>
      <c r="B10" t="s">
        <v>795</v>
      </c>
      <c r="N10" t="s">
        <v>795</v>
      </c>
      <c r="P10" t="s">
        <v>795</v>
      </c>
    </row>
    <row r="11" spans="1:20" x14ac:dyDescent="0.2">
      <c r="A11" t="s">
        <v>483</v>
      </c>
      <c r="B11" t="s">
        <v>795</v>
      </c>
      <c r="O11" t="s">
        <v>795</v>
      </c>
      <c r="P11" t="s">
        <v>795</v>
      </c>
    </row>
    <row r="12" spans="1:20" x14ac:dyDescent="0.2">
      <c r="A12" t="s">
        <v>797</v>
      </c>
      <c r="B12" t="s">
        <v>795</v>
      </c>
      <c r="C12" t="s">
        <v>795</v>
      </c>
      <c r="K12" t="s">
        <v>795</v>
      </c>
    </row>
    <row r="13" spans="1:20" x14ac:dyDescent="0.2">
      <c r="A13" t="s">
        <v>798</v>
      </c>
      <c r="B13" t="s">
        <v>795</v>
      </c>
      <c r="C13" t="s">
        <v>795</v>
      </c>
      <c r="Q13" t="s">
        <v>795</v>
      </c>
    </row>
    <row r="14" spans="1:20" x14ac:dyDescent="0.2">
      <c r="A14" s="1" t="s">
        <v>800</v>
      </c>
    </row>
    <row r="15" spans="1:20" x14ac:dyDescent="0.2">
      <c r="A15" s="36" t="s">
        <v>655</v>
      </c>
    </row>
    <row r="16" spans="1:20" ht="17" customHeight="1" x14ac:dyDescent="0.2">
      <c r="A16" s="36" t="s">
        <v>5637</v>
      </c>
      <c r="B16" t="s">
        <v>795</v>
      </c>
      <c r="C16" t="s">
        <v>795</v>
      </c>
      <c r="D16" t="s">
        <v>795</v>
      </c>
      <c r="F16" t="s">
        <v>795</v>
      </c>
    </row>
    <row r="17" spans="1:13" ht="17" customHeight="1" x14ac:dyDescent="0.2">
      <c r="A17" s="36" t="s">
        <v>5640</v>
      </c>
      <c r="B17" t="s">
        <v>795</v>
      </c>
      <c r="C17" t="s">
        <v>795</v>
      </c>
      <c r="D17" t="s">
        <v>795</v>
      </c>
      <c r="F17" t="s">
        <v>795</v>
      </c>
    </row>
    <row r="18" spans="1:13" ht="17" customHeight="1" x14ac:dyDescent="0.2">
      <c r="A18" s="36" t="s">
        <v>5639</v>
      </c>
      <c r="B18" t="s">
        <v>795</v>
      </c>
      <c r="C18" t="s">
        <v>795</v>
      </c>
      <c r="G18" t="s">
        <v>795</v>
      </c>
    </row>
    <row r="19" spans="1:13" x14ac:dyDescent="0.2">
      <c r="A19" s="36" t="s">
        <v>265</v>
      </c>
      <c r="B19" t="s">
        <v>795</v>
      </c>
      <c r="C19" t="s">
        <v>795</v>
      </c>
      <c r="D19" t="s">
        <v>795</v>
      </c>
      <c r="L19" t="s">
        <v>795</v>
      </c>
    </row>
    <row r="20" spans="1:13" x14ac:dyDescent="0.2">
      <c r="A20" s="36" t="s">
        <v>262</v>
      </c>
      <c r="B20" t="s">
        <v>795</v>
      </c>
      <c r="C20" t="s">
        <v>795</v>
      </c>
    </row>
    <row r="21" spans="1:13" x14ac:dyDescent="0.2">
      <c r="A21" s="36" t="s">
        <v>736</v>
      </c>
      <c r="B21" t="s">
        <v>795</v>
      </c>
      <c r="C21" t="s">
        <v>795</v>
      </c>
      <c r="I21" t="s">
        <v>795</v>
      </c>
    </row>
    <row r="22" spans="1:13" x14ac:dyDescent="0.2">
      <c r="A22" s="36" t="s">
        <v>5480</v>
      </c>
      <c r="B22" t="s">
        <v>795</v>
      </c>
      <c r="C22" t="s">
        <v>795</v>
      </c>
      <c r="J22" t="s">
        <v>795</v>
      </c>
    </row>
    <row r="23" spans="1:13" x14ac:dyDescent="0.2">
      <c r="A23" s="36" t="s">
        <v>5638</v>
      </c>
      <c r="B23" t="s">
        <v>795</v>
      </c>
      <c r="C23" t="s">
        <v>795</v>
      </c>
      <c r="H23" t="s">
        <v>795</v>
      </c>
    </row>
    <row r="24" spans="1:13" x14ac:dyDescent="0.2">
      <c r="A24" s="36" t="s">
        <v>5645</v>
      </c>
      <c r="B24" t="s">
        <v>795</v>
      </c>
      <c r="C24" t="s">
        <v>795</v>
      </c>
    </row>
    <row r="25" spans="1:13" x14ac:dyDescent="0.2">
      <c r="A25" s="36" t="s">
        <v>448</v>
      </c>
      <c r="B25" t="s">
        <v>795</v>
      </c>
      <c r="C25" t="s">
        <v>795</v>
      </c>
      <c r="M25" t="s">
        <v>795</v>
      </c>
    </row>
    <row r="26" spans="1:13" x14ac:dyDescent="0.2">
      <c r="A26" s="36" t="s">
        <v>442</v>
      </c>
      <c r="B26" t="s">
        <v>795</v>
      </c>
      <c r="C26" t="s">
        <v>795</v>
      </c>
      <c r="K26" t="s">
        <v>795</v>
      </c>
    </row>
    <row r="27" spans="1:13" x14ac:dyDescent="0.2">
      <c r="A27" s="36" t="s">
        <v>5644</v>
      </c>
      <c r="B27" t="s">
        <v>795</v>
      </c>
      <c r="C27" t="s">
        <v>795</v>
      </c>
      <c r="E27" t="s">
        <v>795</v>
      </c>
      <c r="K27" t="s">
        <v>795</v>
      </c>
    </row>
    <row r="28" spans="1:13" x14ac:dyDescent="0.2">
      <c r="A28" s="36" t="s">
        <v>735</v>
      </c>
      <c r="B28" t="s">
        <v>795</v>
      </c>
      <c r="C28"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9" sqref="N19"/>
    </sheetView>
  </sheetViews>
  <sheetFormatPr baseColWidth="10" defaultColWidth="11.5" defaultRowHeight="16" x14ac:dyDescent="0.2"/>
  <cols>
    <col min="1" max="1" width="27.5" customWidth="1"/>
    <col min="14" max="14" width="83" customWidth="1"/>
  </cols>
  <sheetData>
    <row r="1" spans="1:21" ht="20" customHeight="1" x14ac:dyDescent="0.2">
      <c r="A1" s="131" t="s">
        <v>5448</v>
      </c>
      <c r="B1" s="132"/>
      <c r="C1" s="132"/>
      <c r="D1" s="132"/>
      <c r="E1" s="132"/>
      <c r="F1" s="132"/>
      <c r="G1" s="132"/>
      <c r="H1" s="132"/>
      <c r="I1" s="132"/>
      <c r="J1" s="132"/>
      <c r="K1" s="132"/>
      <c r="L1" s="132"/>
      <c r="M1" s="132"/>
      <c r="N1" s="132"/>
      <c r="O1" s="132"/>
      <c r="P1" s="132"/>
    </row>
    <row r="2" spans="1:21" x14ac:dyDescent="0.2">
      <c r="A2" s="1" t="s">
        <v>656</v>
      </c>
      <c r="B2" s="1" t="s">
        <v>631</v>
      </c>
      <c r="C2" s="1" t="s">
        <v>649</v>
      </c>
      <c r="D2" s="1" t="s">
        <v>777</v>
      </c>
      <c r="E2" s="1" t="s">
        <v>650</v>
      </c>
      <c r="F2" s="1" t="s">
        <v>778</v>
      </c>
      <c r="G2" s="1" t="s">
        <v>799</v>
      </c>
      <c r="H2" s="1" t="s">
        <v>796</v>
      </c>
      <c r="I2" s="1" t="s">
        <v>371</v>
      </c>
      <c r="J2" s="1" t="s">
        <v>483</v>
      </c>
      <c r="K2" s="1" t="s">
        <v>797</v>
      </c>
      <c r="L2" s="1" t="s">
        <v>798</v>
      </c>
      <c r="M2" s="1" t="s">
        <v>800</v>
      </c>
      <c r="N2" s="1" t="s">
        <v>801</v>
      </c>
      <c r="O2" s="1" t="s">
        <v>264</v>
      </c>
      <c r="P2" s="1" t="s">
        <v>802</v>
      </c>
      <c r="Q2" s="1" t="s">
        <v>262</v>
      </c>
      <c r="R2" s="1" t="s">
        <v>803</v>
      </c>
      <c r="S2" s="1" t="s">
        <v>804</v>
      </c>
      <c r="T2" s="1" t="s">
        <v>448</v>
      </c>
      <c r="U2" s="1" t="s">
        <v>442</v>
      </c>
    </row>
    <row r="3" spans="1:21" x14ac:dyDescent="0.2">
      <c r="A3" t="s">
        <v>817</v>
      </c>
      <c r="B3" t="s">
        <v>707</v>
      </c>
      <c r="C3" t="s">
        <v>809</v>
      </c>
      <c r="D3" t="s">
        <v>811</v>
      </c>
      <c r="E3" t="s">
        <v>815</v>
      </c>
      <c r="F3" t="s">
        <v>707</v>
      </c>
      <c r="G3" t="s">
        <v>938</v>
      </c>
      <c r="H3" t="s">
        <v>5186</v>
      </c>
      <c r="I3" t="s">
        <v>833</v>
      </c>
      <c r="J3" t="s">
        <v>869</v>
      </c>
      <c r="K3" t="s">
        <v>707</v>
      </c>
      <c r="L3" t="s">
        <v>893</v>
      </c>
      <c r="M3" t="s">
        <v>2666</v>
      </c>
      <c r="N3" t="s">
        <v>5187</v>
      </c>
      <c r="O3" t="s">
        <v>897</v>
      </c>
      <c r="P3" t="s">
        <v>911</v>
      </c>
      <c r="Q3" t="s">
        <v>926</v>
      </c>
      <c r="R3" t="s">
        <v>926</v>
      </c>
      <c r="S3" t="s">
        <v>926</v>
      </c>
      <c r="T3" t="s">
        <v>5188</v>
      </c>
      <c r="U3" t="s">
        <v>929</v>
      </c>
    </row>
    <row r="4" spans="1:21" x14ac:dyDescent="0.2">
      <c r="A4" t="s">
        <v>818</v>
      </c>
      <c r="B4" t="s">
        <v>745</v>
      </c>
      <c r="C4" t="s">
        <v>708</v>
      </c>
      <c r="D4" t="s">
        <v>812</v>
      </c>
      <c r="E4" t="s">
        <v>816</v>
      </c>
      <c r="F4" t="s">
        <v>745</v>
      </c>
      <c r="G4" t="s">
        <v>939</v>
      </c>
      <c r="H4" t="s">
        <v>5189</v>
      </c>
      <c r="I4" t="s">
        <v>834</v>
      </c>
      <c r="J4" t="s">
        <v>870</v>
      </c>
      <c r="K4" t="s">
        <v>745</v>
      </c>
      <c r="L4" t="s">
        <v>894</v>
      </c>
      <c r="M4" t="s">
        <v>2667</v>
      </c>
      <c r="N4" t="s">
        <v>5190</v>
      </c>
      <c r="O4" t="s">
        <v>898</v>
      </c>
      <c r="P4" t="s">
        <v>912</v>
      </c>
      <c r="Q4" t="s">
        <v>927</v>
      </c>
      <c r="R4" t="s">
        <v>927</v>
      </c>
      <c r="S4" t="s">
        <v>927</v>
      </c>
      <c r="T4" t="s">
        <v>5191</v>
      </c>
      <c r="U4" t="s">
        <v>930</v>
      </c>
    </row>
    <row r="5" spans="1:21" x14ac:dyDescent="0.2">
      <c r="A5" t="s">
        <v>819</v>
      </c>
      <c r="C5" t="s">
        <v>810</v>
      </c>
      <c r="D5" t="s">
        <v>813</v>
      </c>
      <c r="G5" t="s">
        <v>940</v>
      </c>
      <c r="H5" t="s">
        <v>5192</v>
      </c>
      <c r="I5" t="s">
        <v>835</v>
      </c>
      <c r="J5" t="s">
        <v>871</v>
      </c>
      <c r="L5" t="s">
        <v>895</v>
      </c>
      <c r="M5" t="s">
        <v>2668</v>
      </c>
      <c r="N5" t="s">
        <v>5193</v>
      </c>
      <c r="O5" t="s">
        <v>899</v>
      </c>
      <c r="P5" t="s">
        <v>913</v>
      </c>
      <c r="Q5" t="s">
        <v>928</v>
      </c>
      <c r="R5" t="s">
        <v>928</v>
      </c>
      <c r="S5" t="s">
        <v>928</v>
      </c>
      <c r="T5" t="s">
        <v>5194</v>
      </c>
      <c r="U5" t="s">
        <v>931</v>
      </c>
    </row>
    <row r="6" spans="1:21" x14ac:dyDescent="0.2">
      <c r="A6" t="s">
        <v>820</v>
      </c>
      <c r="C6" t="s">
        <v>709</v>
      </c>
      <c r="D6" t="s">
        <v>814</v>
      </c>
      <c r="G6" t="s">
        <v>941</v>
      </c>
      <c r="H6" t="s">
        <v>5195</v>
      </c>
      <c r="I6" t="s">
        <v>836</v>
      </c>
      <c r="J6" t="s">
        <v>872</v>
      </c>
      <c r="L6" t="s">
        <v>896</v>
      </c>
      <c r="M6" t="s">
        <v>2669</v>
      </c>
      <c r="N6" t="s">
        <v>5196</v>
      </c>
      <c r="O6" t="s">
        <v>900</v>
      </c>
      <c r="P6" t="s">
        <v>914</v>
      </c>
      <c r="T6" t="s">
        <v>5197</v>
      </c>
    </row>
    <row r="7" spans="1:21" x14ac:dyDescent="0.2">
      <c r="A7" t="s">
        <v>821</v>
      </c>
      <c r="G7" t="s">
        <v>942</v>
      </c>
      <c r="H7" t="s">
        <v>5198</v>
      </c>
      <c r="I7" t="s">
        <v>837</v>
      </c>
      <c r="J7" t="s">
        <v>873</v>
      </c>
      <c r="M7" t="s">
        <v>2670</v>
      </c>
      <c r="N7" t="s">
        <v>5199</v>
      </c>
      <c r="O7" t="s">
        <v>901</v>
      </c>
      <c r="P7" t="s">
        <v>915</v>
      </c>
    </row>
    <row r="8" spans="1:21" x14ac:dyDescent="0.2">
      <c r="A8" t="s">
        <v>822</v>
      </c>
      <c r="G8" t="s">
        <v>943</v>
      </c>
      <c r="H8" t="s">
        <v>5200</v>
      </c>
      <c r="I8" t="s">
        <v>838</v>
      </c>
      <c r="J8" t="s">
        <v>874</v>
      </c>
      <c r="M8" t="s">
        <v>2671</v>
      </c>
      <c r="N8" t="s">
        <v>5201</v>
      </c>
      <c r="O8" t="s">
        <v>902</v>
      </c>
      <c r="P8" t="s">
        <v>916</v>
      </c>
    </row>
    <row r="9" spans="1:21" x14ac:dyDescent="0.2">
      <c r="A9" t="s">
        <v>823</v>
      </c>
      <c r="G9" t="s">
        <v>944</v>
      </c>
      <c r="H9" t="s">
        <v>5202</v>
      </c>
      <c r="I9" t="s">
        <v>839</v>
      </c>
      <c r="J9" t="s">
        <v>875</v>
      </c>
      <c r="M9" t="s">
        <v>2672</v>
      </c>
      <c r="N9" t="s">
        <v>5203</v>
      </c>
      <c r="O9" t="s">
        <v>903</v>
      </c>
      <c r="P9" t="s">
        <v>917</v>
      </c>
    </row>
    <row r="10" spans="1:21" x14ac:dyDescent="0.2">
      <c r="A10" t="s">
        <v>824</v>
      </c>
      <c r="G10" t="s">
        <v>945</v>
      </c>
      <c r="H10" t="s">
        <v>5204</v>
      </c>
      <c r="I10" t="s">
        <v>840</v>
      </c>
      <c r="J10" t="s">
        <v>876</v>
      </c>
      <c r="M10" t="s">
        <v>2673</v>
      </c>
      <c r="N10" t="s">
        <v>5205</v>
      </c>
      <c r="O10" t="s">
        <v>904</v>
      </c>
      <c r="P10" t="s">
        <v>918</v>
      </c>
    </row>
    <row r="11" spans="1:21" x14ac:dyDescent="0.2">
      <c r="A11" t="s">
        <v>825</v>
      </c>
      <c r="G11" t="s">
        <v>946</v>
      </c>
      <c r="H11" t="s">
        <v>5206</v>
      </c>
      <c r="I11" t="s">
        <v>841</v>
      </c>
      <c r="J11" t="s">
        <v>877</v>
      </c>
      <c r="M11" t="s">
        <v>2674</v>
      </c>
      <c r="N11" t="s">
        <v>5207</v>
      </c>
      <c r="O11" t="s">
        <v>905</v>
      </c>
      <c r="P11" t="s">
        <v>919</v>
      </c>
    </row>
    <row r="12" spans="1:21" x14ac:dyDescent="0.2">
      <c r="A12" t="s">
        <v>826</v>
      </c>
      <c r="G12" t="s">
        <v>947</v>
      </c>
      <c r="H12" t="s">
        <v>5208</v>
      </c>
      <c r="I12" t="s">
        <v>842</v>
      </c>
      <c r="J12" t="s">
        <v>878</v>
      </c>
      <c r="M12" t="s">
        <v>2675</v>
      </c>
      <c r="N12" t="s">
        <v>5209</v>
      </c>
      <c r="O12" t="s">
        <v>906</v>
      </c>
      <c r="P12" t="s">
        <v>920</v>
      </c>
    </row>
    <row r="13" spans="1:21" x14ac:dyDescent="0.2">
      <c r="A13" t="s">
        <v>827</v>
      </c>
      <c r="G13" t="s">
        <v>948</v>
      </c>
      <c r="H13" t="s">
        <v>5210</v>
      </c>
      <c r="I13" t="s">
        <v>843</v>
      </c>
      <c r="J13" t="s">
        <v>879</v>
      </c>
      <c r="M13" t="s">
        <v>2676</v>
      </c>
      <c r="N13" t="s">
        <v>5211</v>
      </c>
      <c r="O13" t="s">
        <v>907</v>
      </c>
      <c r="P13" t="s">
        <v>921</v>
      </c>
    </row>
    <row r="14" spans="1:21" x14ac:dyDescent="0.2">
      <c r="A14" t="s">
        <v>828</v>
      </c>
      <c r="G14" t="s">
        <v>949</v>
      </c>
      <c r="H14" t="s">
        <v>5212</v>
      </c>
      <c r="I14" t="s">
        <v>844</v>
      </c>
      <c r="J14" t="s">
        <v>880</v>
      </c>
      <c r="M14" t="s">
        <v>2677</v>
      </c>
      <c r="N14" t="s">
        <v>5213</v>
      </c>
      <c r="O14" t="s">
        <v>908</v>
      </c>
      <c r="P14" t="s">
        <v>922</v>
      </c>
    </row>
    <row r="15" spans="1:21" x14ac:dyDescent="0.2">
      <c r="A15" t="s">
        <v>829</v>
      </c>
      <c r="G15" t="s">
        <v>950</v>
      </c>
      <c r="H15" t="s">
        <v>5214</v>
      </c>
      <c r="I15" t="s">
        <v>845</v>
      </c>
      <c r="J15" t="s">
        <v>881</v>
      </c>
      <c r="M15" t="s">
        <v>2678</v>
      </c>
      <c r="N15" t="s">
        <v>5215</v>
      </c>
      <c r="O15" t="s">
        <v>909</v>
      </c>
      <c r="P15" t="s">
        <v>923</v>
      </c>
    </row>
    <row r="16" spans="1:21" x14ac:dyDescent="0.2">
      <c r="A16" t="s">
        <v>830</v>
      </c>
      <c r="G16" t="s">
        <v>951</v>
      </c>
      <c r="H16" t="s">
        <v>5216</v>
      </c>
      <c r="I16" t="s">
        <v>846</v>
      </c>
      <c r="J16" t="s">
        <v>882</v>
      </c>
      <c r="M16" t="s">
        <v>2679</v>
      </c>
      <c r="N16" t="s">
        <v>5217</v>
      </c>
      <c r="O16" t="s">
        <v>910</v>
      </c>
      <c r="P16" t="s">
        <v>924</v>
      </c>
    </row>
    <row r="17" spans="1:16" x14ac:dyDescent="0.2">
      <c r="A17" t="s">
        <v>831</v>
      </c>
      <c r="G17" t="s">
        <v>952</v>
      </c>
      <c r="H17" t="s">
        <v>5218</v>
      </c>
      <c r="I17" t="s">
        <v>847</v>
      </c>
      <c r="J17" t="s">
        <v>883</v>
      </c>
      <c r="M17" t="s">
        <v>2680</v>
      </c>
      <c r="N17" t="s">
        <v>5219</v>
      </c>
      <c r="P17" t="s">
        <v>925</v>
      </c>
    </row>
    <row r="18" spans="1:16" x14ac:dyDescent="0.2">
      <c r="A18" t="s">
        <v>832</v>
      </c>
      <c r="G18" t="s">
        <v>953</v>
      </c>
      <c r="H18" t="s">
        <v>5220</v>
      </c>
      <c r="I18" t="s">
        <v>848</v>
      </c>
      <c r="J18" t="s">
        <v>884</v>
      </c>
      <c r="M18" t="s">
        <v>2681</v>
      </c>
      <c r="N18" t="s">
        <v>5221</v>
      </c>
    </row>
    <row r="19" spans="1:16" x14ac:dyDescent="0.2">
      <c r="G19" t="s">
        <v>954</v>
      </c>
      <c r="H19" t="s">
        <v>5222</v>
      </c>
      <c r="I19" t="s">
        <v>849</v>
      </c>
      <c r="J19" t="s">
        <v>885</v>
      </c>
      <c r="M19" t="s">
        <v>2682</v>
      </c>
      <c r="N19" t="s">
        <v>5223</v>
      </c>
    </row>
    <row r="20" spans="1:16" x14ac:dyDescent="0.2">
      <c r="G20" t="s">
        <v>955</v>
      </c>
      <c r="H20" t="s">
        <v>5224</v>
      </c>
      <c r="I20" t="s">
        <v>850</v>
      </c>
      <c r="J20" t="s">
        <v>886</v>
      </c>
      <c r="M20" t="s">
        <v>2683</v>
      </c>
      <c r="N20" t="s">
        <v>5225</v>
      </c>
    </row>
    <row r="21" spans="1:16" x14ac:dyDescent="0.2">
      <c r="G21" t="s">
        <v>956</v>
      </c>
      <c r="H21" t="s">
        <v>5226</v>
      </c>
      <c r="I21" t="s">
        <v>851</v>
      </c>
      <c r="J21" t="s">
        <v>887</v>
      </c>
      <c r="M21" t="s">
        <v>2684</v>
      </c>
      <c r="N21" t="s">
        <v>5227</v>
      </c>
    </row>
    <row r="22" spans="1:16" x14ac:dyDescent="0.2">
      <c r="G22" t="s">
        <v>957</v>
      </c>
      <c r="H22" t="s">
        <v>5228</v>
      </c>
      <c r="I22" t="s">
        <v>852</v>
      </c>
      <c r="J22" t="s">
        <v>888</v>
      </c>
      <c r="M22" t="s">
        <v>2685</v>
      </c>
      <c r="N22" t="s">
        <v>5229</v>
      </c>
    </row>
    <row r="23" spans="1:16" x14ac:dyDescent="0.2">
      <c r="G23" t="s">
        <v>958</v>
      </c>
      <c r="H23" t="s">
        <v>5230</v>
      </c>
      <c r="I23" t="s">
        <v>853</v>
      </c>
      <c r="J23" t="s">
        <v>889</v>
      </c>
      <c r="M23" t="s">
        <v>2686</v>
      </c>
      <c r="N23" t="s">
        <v>5231</v>
      </c>
    </row>
    <row r="24" spans="1:16" x14ac:dyDescent="0.2">
      <c r="G24" t="s">
        <v>959</v>
      </c>
      <c r="H24" t="s">
        <v>5232</v>
      </c>
      <c r="I24" t="s">
        <v>854</v>
      </c>
      <c r="J24" t="s">
        <v>890</v>
      </c>
      <c r="M24" t="s">
        <v>2687</v>
      </c>
      <c r="N24" t="s">
        <v>5233</v>
      </c>
    </row>
    <row r="25" spans="1:16" x14ac:dyDescent="0.2">
      <c r="G25" t="s">
        <v>960</v>
      </c>
      <c r="H25" t="s">
        <v>5234</v>
      </c>
      <c r="I25" t="s">
        <v>855</v>
      </c>
      <c r="J25" t="s">
        <v>891</v>
      </c>
      <c r="M25" t="s">
        <v>2688</v>
      </c>
      <c r="N25" t="s">
        <v>5235</v>
      </c>
    </row>
    <row r="26" spans="1:16" x14ac:dyDescent="0.2">
      <c r="G26" t="s">
        <v>961</v>
      </c>
      <c r="H26" t="s">
        <v>5236</v>
      </c>
      <c r="I26" t="s">
        <v>856</v>
      </c>
      <c r="J26" t="s">
        <v>892</v>
      </c>
      <c r="M26" t="s">
        <v>2689</v>
      </c>
      <c r="N26" t="s">
        <v>5237</v>
      </c>
    </row>
    <row r="27" spans="1:16" x14ac:dyDescent="0.2">
      <c r="G27" t="s">
        <v>962</v>
      </c>
      <c r="H27" t="s">
        <v>5238</v>
      </c>
      <c r="I27" t="s">
        <v>857</v>
      </c>
      <c r="J27" t="s">
        <v>857</v>
      </c>
      <c r="M27" t="s">
        <v>2690</v>
      </c>
      <c r="N27" t="s">
        <v>5239</v>
      </c>
    </row>
    <row r="28" spans="1:16" x14ac:dyDescent="0.2">
      <c r="G28" t="s">
        <v>963</v>
      </c>
      <c r="H28" t="s">
        <v>5240</v>
      </c>
      <c r="I28" t="s">
        <v>858</v>
      </c>
      <c r="J28" t="s">
        <v>858</v>
      </c>
      <c r="M28" t="s">
        <v>2691</v>
      </c>
      <c r="N28" t="s">
        <v>5241</v>
      </c>
    </row>
    <row r="29" spans="1:16" x14ac:dyDescent="0.2">
      <c r="G29" t="s">
        <v>964</v>
      </c>
      <c r="H29" t="s">
        <v>5242</v>
      </c>
      <c r="I29" t="s">
        <v>859</v>
      </c>
      <c r="J29" t="s">
        <v>859</v>
      </c>
      <c r="M29" t="s">
        <v>2692</v>
      </c>
      <c r="N29" t="s">
        <v>5243</v>
      </c>
    </row>
    <row r="30" spans="1:16" x14ac:dyDescent="0.2">
      <c r="G30" t="s">
        <v>965</v>
      </c>
      <c r="H30" t="s">
        <v>5244</v>
      </c>
      <c r="I30" t="s">
        <v>860</v>
      </c>
      <c r="J30" t="s">
        <v>860</v>
      </c>
      <c r="M30" t="s">
        <v>2693</v>
      </c>
      <c r="N30" t="s">
        <v>5245</v>
      </c>
    </row>
    <row r="31" spans="1:16" x14ac:dyDescent="0.2">
      <c r="G31" t="s">
        <v>966</v>
      </c>
      <c r="H31" t="s">
        <v>5246</v>
      </c>
      <c r="I31" t="s">
        <v>861</v>
      </c>
      <c r="J31" t="s">
        <v>861</v>
      </c>
      <c r="M31" t="s">
        <v>2694</v>
      </c>
      <c r="N31" t="s">
        <v>5247</v>
      </c>
    </row>
    <row r="32" spans="1:16" x14ac:dyDescent="0.2">
      <c r="G32" t="s">
        <v>967</v>
      </c>
      <c r="H32" t="s">
        <v>5248</v>
      </c>
      <c r="I32" t="s">
        <v>862</v>
      </c>
      <c r="J32" t="s">
        <v>862</v>
      </c>
      <c r="M32" t="s">
        <v>2695</v>
      </c>
      <c r="N32" t="s">
        <v>5249</v>
      </c>
    </row>
    <row r="33" spans="7:14" x14ac:dyDescent="0.2">
      <c r="G33" t="s">
        <v>968</v>
      </c>
      <c r="H33" t="s">
        <v>5250</v>
      </c>
      <c r="I33" t="s">
        <v>863</v>
      </c>
      <c r="J33" t="s">
        <v>863</v>
      </c>
      <c r="M33" t="s">
        <v>2696</v>
      </c>
      <c r="N33" t="s">
        <v>5251</v>
      </c>
    </row>
    <row r="34" spans="7:14" x14ac:dyDescent="0.2">
      <c r="G34" t="s">
        <v>969</v>
      </c>
      <c r="H34" t="s">
        <v>5252</v>
      </c>
      <c r="I34" t="s">
        <v>864</v>
      </c>
      <c r="J34" t="s">
        <v>864</v>
      </c>
      <c r="M34" t="s">
        <v>2697</v>
      </c>
      <c r="N34" t="s">
        <v>5253</v>
      </c>
    </row>
    <row r="35" spans="7:14" x14ac:dyDescent="0.2">
      <c r="G35" t="s">
        <v>970</v>
      </c>
      <c r="H35" t="s">
        <v>5254</v>
      </c>
      <c r="I35" t="s">
        <v>865</v>
      </c>
      <c r="J35" t="s">
        <v>865</v>
      </c>
      <c r="M35" t="s">
        <v>2698</v>
      </c>
      <c r="N35" t="s">
        <v>5255</v>
      </c>
    </row>
    <row r="36" spans="7:14" x14ac:dyDescent="0.2">
      <c r="G36" t="s">
        <v>971</v>
      </c>
      <c r="H36" t="s">
        <v>5256</v>
      </c>
      <c r="I36" t="s">
        <v>866</v>
      </c>
      <c r="J36" t="s">
        <v>866</v>
      </c>
      <c r="M36" t="s">
        <v>2699</v>
      </c>
      <c r="N36" t="s">
        <v>5257</v>
      </c>
    </row>
    <row r="37" spans="7:14" x14ac:dyDescent="0.2">
      <c r="G37" t="s">
        <v>972</v>
      </c>
      <c r="H37" t="s">
        <v>5258</v>
      </c>
      <c r="I37" t="s">
        <v>867</v>
      </c>
      <c r="J37" t="s">
        <v>867</v>
      </c>
      <c r="M37" t="s">
        <v>2700</v>
      </c>
      <c r="N37" t="s">
        <v>5259</v>
      </c>
    </row>
    <row r="38" spans="7:14" x14ac:dyDescent="0.2">
      <c r="G38" t="s">
        <v>973</v>
      </c>
      <c r="H38" t="s">
        <v>5260</v>
      </c>
      <c r="I38" t="s">
        <v>868</v>
      </c>
      <c r="J38" t="s">
        <v>868</v>
      </c>
      <c r="M38" t="s">
        <v>2701</v>
      </c>
      <c r="N38" t="s">
        <v>5261</v>
      </c>
    </row>
    <row r="39" spans="7:14" x14ac:dyDescent="0.2">
      <c r="G39" t="s">
        <v>974</v>
      </c>
      <c r="H39" t="s">
        <v>5262</v>
      </c>
      <c r="M39" t="s">
        <v>2702</v>
      </c>
      <c r="N39" t="s">
        <v>5263</v>
      </c>
    </row>
    <row r="40" spans="7:14" x14ac:dyDescent="0.2">
      <c r="G40" t="s">
        <v>975</v>
      </c>
      <c r="H40" t="s">
        <v>5264</v>
      </c>
      <c r="M40" t="s">
        <v>2703</v>
      </c>
      <c r="N40" t="s">
        <v>5265</v>
      </c>
    </row>
    <row r="41" spans="7:14" x14ac:dyDescent="0.2">
      <c r="G41" t="s">
        <v>976</v>
      </c>
      <c r="H41" t="s">
        <v>5266</v>
      </c>
      <c r="M41" t="s">
        <v>2704</v>
      </c>
      <c r="N41" t="s">
        <v>5267</v>
      </c>
    </row>
    <row r="42" spans="7:14" x14ac:dyDescent="0.2">
      <c r="G42" t="s">
        <v>977</v>
      </c>
      <c r="H42" t="s">
        <v>5268</v>
      </c>
      <c r="M42" t="s">
        <v>2705</v>
      </c>
      <c r="N42" t="s">
        <v>5269</v>
      </c>
    </row>
    <row r="43" spans="7:14" x14ac:dyDescent="0.2">
      <c r="G43" t="s">
        <v>978</v>
      </c>
      <c r="H43" t="s">
        <v>5270</v>
      </c>
      <c r="M43" t="s">
        <v>2706</v>
      </c>
      <c r="N43" t="s">
        <v>5271</v>
      </c>
    </row>
    <row r="44" spans="7:14" x14ac:dyDescent="0.2">
      <c r="G44" t="s">
        <v>979</v>
      </c>
      <c r="H44" t="s">
        <v>5272</v>
      </c>
      <c r="M44" t="s">
        <v>2707</v>
      </c>
      <c r="N44" t="s">
        <v>5273</v>
      </c>
    </row>
    <row r="45" spans="7:14" x14ac:dyDescent="0.2">
      <c r="G45" t="s">
        <v>980</v>
      </c>
      <c r="H45" t="s">
        <v>5274</v>
      </c>
      <c r="M45" t="s">
        <v>2708</v>
      </c>
    </row>
    <row r="46" spans="7:14" x14ac:dyDescent="0.2">
      <c r="G46" t="s">
        <v>981</v>
      </c>
      <c r="H46" t="s">
        <v>5275</v>
      </c>
      <c r="M46" t="s">
        <v>2709</v>
      </c>
    </row>
    <row r="47" spans="7:14" x14ac:dyDescent="0.2">
      <c r="G47" t="s">
        <v>982</v>
      </c>
      <c r="H47" t="s">
        <v>5276</v>
      </c>
      <c r="M47" t="s">
        <v>2710</v>
      </c>
    </row>
    <row r="48" spans="7:14" x14ac:dyDescent="0.2">
      <c r="G48" t="s">
        <v>983</v>
      </c>
      <c r="H48" t="s">
        <v>5277</v>
      </c>
      <c r="M48" t="s">
        <v>2711</v>
      </c>
    </row>
    <row r="49" spans="7:13" x14ac:dyDescent="0.2">
      <c r="G49" t="s">
        <v>984</v>
      </c>
      <c r="H49" t="s">
        <v>5278</v>
      </c>
      <c r="M49" t="s">
        <v>2712</v>
      </c>
    </row>
    <row r="50" spans="7:13" x14ac:dyDescent="0.2">
      <c r="G50" t="s">
        <v>985</v>
      </c>
      <c r="H50" t="s">
        <v>5279</v>
      </c>
      <c r="M50" t="s">
        <v>2713</v>
      </c>
    </row>
    <row r="51" spans="7:13" x14ac:dyDescent="0.2">
      <c r="G51" t="s">
        <v>986</v>
      </c>
      <c r="H51" t="s">
        <v>5280</v>
      </c>
      <c r="M51" t="s">
        <v>2714</v>
      </c>
    </row>
    <row r="52" spans="7:13" x14ac:dyDescent="0.2">
      <c r="G52" t="s">
        <v>987</v>
      </c>
      <c r="H52" t="s">
        <v>5281</v>
      </c>
      <c r="M52" t="s">
        <v>2715</v>
      </c>
    </row>
    <row r="53" spans="7:13" x14ac:dyDescent="0.2">
      <c r="G53" t="s">
        <v>988</v>
      </c>
      <c r="H53" t="s">
        <v>5282</v>
      </c>
      <c r="M53" t="s">
        <v>2716</v>
      </c>
    </row>
    <row r="54" spans="7:13" x14ac:dyDescent="0.2">
      <c r="G54" t="s">
        <v>989</v>
      </c>
      <c r="H54" t="s">
        <v>5283</v>
      </c>
      <c r="M54" t="s">
        <v>2717</v>
      </c>
    </row>
    <row r="55" spans="7:13" x14ac:dyDescent="0.2">
      <c r="G55" t="s">
        <v>990</v>
      </c>
      <c r="H55" t="s">
        <v>5284</v>
      </c>
      <c r="M55" t="s">
        <v>2718</v>
      </c>
    </row>
    <row r="56" spans="7:13" x14ac:dyDescent="0.2">
      <c r="G56" t="s">
        <v>991</v>
      </c>
      <c r="H56" t="s">
        <v>5285</v>
      </c>
      <c r="M56" t="s">
        <v>2719</v>
      </c>
    </row>
    <row r="57" spans="7:13" x14ac:dyDescent="0.2">
      <c r="G57" t="s">
        <v>992</v>
      </c>
      <c r="H57" t="s">
        <v>5286</v>
      </c>
      <c r="M57" t="s">
        <v>2720</v>
      </c>
    </row>
    <row r="58" spans="7:13" x14ac:dyDescent="0.2">
      <c r="G58" t="s">
        <v>993</v>
      </c>
      <c r="H58" t="s">
        <v>5287</v>
      </c>
      <c r="M58" t="s">
        <v>2721</v>
      </c>
    </row>
    <row r="59" spans="7:13" x14ac:dyDescent="0.2">
      <c r="G59" t="s">
        <v>994</v>
      </c>
      <c r="H59" t="s">
        <v>5288</v>
      </c>
      <c r="M59" t="s">
        <v>2722</v>
      </c>
    </row>
    <row r="60" spans="7:13" x14ac:dyDescent="0.2">
      <c r="G60" t="s">
        <v>995</v>
      </c>
      <c r="H60" t="s">
        <v>5289</v>
      </c>
      <c r="M60" t="s">
        <v>2723</v>
      </c>
    </row>
    <row r="61" spans="7:13" x14ac:dyDescent="0.2">
      <c r="G61" t="s">
        <v>996</v>
      </c>
      <c r="H61" t="s">
        <v>5290</v>
      </c>
      <c r="M61" t="s">
        <v>2724</v>
      </c>
    </row>
    <row r="62" spans="7:13" x14ac:dyDescent="0.2">
      <c r="G62" t="s">
        <v>997</v>
      </c>
      <c r="H62" t="s">
        <v>5291</v>
      </c>
      <c r="M62" t="s">
        <v>2725</v>
      </c>
    </row>
    <row r="63" spans="7:13" x14ac:dyDescent="0.2">
      <c r="G63" t="s">
        <v>998</v>
      </c>
      <c r="H63" t="s">
        <v>5292</v>
      </c>
      <c r="M63" t="s">
        <v>2726</v>
      </c>
    </row>
    <row r="64" spans="7:13" x14ac:dyDescent="0.2">
      <c r="G64" t="s">
        <v>999</v>
      </c>
      <c r="H64" t="s">
        <v>5293</v>
      </c>
      <c r="M64" t="s">
        <v>2727</v>
      </c>
    </row>
    <row r="65" spans="7:13" x14ac:dyDescent="0.2">
      <c r="G65" t="s">
        <v>1000</v>
      </c>
      <c r="H65" t="s">
        <v>5294</v>
      </c>
      <c r="M65" t="s">
        <v>2728</v>
      </c>
    </row>
    <row r="66" spans="7:13" x14ac:dyDescent="0.2">
      <c r="G66" t="s">
        <v>1001</v>
      </c>
      <c r="H66" t="s">
        <v>5295</v>
      </c>
      <c r="M66" t="s">
        <v>2729</v>
      </c>
    </row>
    <row r="67" spans="7:13" x14ac:dyDescent="0.2">
      <c r="G67" t="s">
        <v>1002</v>
      </c>
      <c r="H67" t="s">
        <v>5296</v>
      </c>
      <c r="M67" t="s">
        <v>2730</v>
      </c>
    </row>
    <row r="68" spans="7:13" x14ac:dyDescent="0.2">
      <c r="G68" t="s">
        <v>1003</v>
      </c>
      <c r="H68" t="s">
        <v>5297</v>
      </c>
      <c r="M68" t="s">
        <v>2731</v>
      </c>
    </row>
    <row r="69" spans="7:13" x14ac:dyDescent="0.2">
      <c r="G69" t="s">
        <v>1004</v>
      </c>
      <c r="H69" t="s">
        <v>5298</v>
      </c>
      <c r="M69" t="s">
        <v>2732</v>
      </c>
    </row>
    <row r="70" spans="7:13" x14ac:dyDescent="0.2">
      <c r="G70" t="s">
        <v>1005</v>
      </c>
      <c r="H70" t="s">
        <v>5299</v>
      </c>
      <c r="M70" t="s">
        <v>2733</v>
      </c>
    </row>
    <row r="71" spans="7:13" x14ac:dyDescent="0.2">
      <c r="G71" t="s">
        <v>1006</v>
      </c>
      <c r="H71" t="s">
        <v>5300</v>
      </c>
      <c r="M71" t="s">
        <v>2734</v>
      </c>
    </row>
    <row r="72" spans="7:13" x14ac:dyDescent="0.2">
      <c r="G72" t="s">
        <v>1007</v>
      </c>
      <c r="H72" t="s">
        <v>5301</v>
      </c>
      <c r="M72" t="s">
        <v>2735</v>
      </c>
    </row>
    <row r="73" spans="7:13" x14ac:dyDescent="0.2">
      <c r="G73" t="s">
        <v>1008</v>
      </c>
      <c r="H73" t="s">
        <v>5302</v>
      </c>
      <c r="M73" t="s">
        <v>2736</v>
      </c>
    </row>
    <row r="74" spans="7:13" x14ac:dyDescent="0.2">
      <c r="G74" t="s">
        <v>1009</v>
      </c>
      <c r="H74" t="s">
        <v>5303</v>
      </c>
      <c r="M74" t="s">
        <v>2737</v>
      </c>
    </row>
    <row r="75" spans="7:13" x14ac:dyDescent="0.2">
      <c r="G75" t="s">
        <v>1010</v>
      </c>
      <c r="H75" t="s">
        <v>5304</v>
      </c>
      <c r="M75" t="s">
        <v>2738</v>
      </c>
    </row>
    <row r="76" spans="7:13" x14ac:dyDescent="0.2">
      <c r="G76" t="s">
        <v>1011</v>
      </c>
      <c r="H76" t="s">
        <v>5305</v>
      </c>
      <c r="M76" t="s">
        <v>2739</v>
      </c>
    </row>
    <row r="77" spans="7:13" x14ac:dyDescent="0.2">
      <c r="G77" t="s">
        <v>1012</v>
      </c>
      <c r="H77" t="s">
        <v>5306</v>
      </c>
      <c r="M77" t="s">
        <v>2740</v>
      </c>
    </row>
    <row r="78" spans="7:13" x14ac:dyDescent="0.2">
      <c r="G78" t="s">
        <v>1013</v>
      </c>
      <c r="H78" t="s">
        <v>5307</v>
      </c>
      <c r="M78" t="s">
        <v>2741</v>
      </c>
    </row>
    <row r="79" spans="7:13" x14ac:dyDescent="0.2">
      <c r="G79" t="s">
        <v>1014</v>
      </c>
      <c r="H79" t="s">
        <v>5308</v>
      </c>
      <c r="M79" t="s">
        <v>2742</v>
      </c>
    </row>
    <row r="80" spans="7:13" x14ac:dyDescent="0.2">
      <c r="G80" t="s">
        <v>1015</v>
      </c>
      <c r="H80" t="s">
        <v>5309</v>
      </c>
      <c r="M80" t="s">
        <v>2743</v>
      </c>
    </row>
    <row r="81" spans="7:13" x14ac:dyDescent="0.2">
      <c r="G81" t="s">
        <v>1016</v>
      </c>
      <c r="H81" t="s">
        <v>5310</v>
      </c>
      <c r="M81" t="s">
        <v>2744</v>
      </c>
    </row>
    <row r="82" spans="7:13" x14ac:dyDescent="0.2">
      <c r="G82" t="s">
        <v>1017</v>
      </c>
      <c r="H82" t="s">
        <v>5311</v>
      </c>
      <c r="M82" t="s">
        <v>2745</v>
      </c>
    </row>
    <row r="83" spans="7:13" x14ac:dyDescent="0.2">
      <c r="G83" t="s">
        <v>1018</v>
      </c>
      <c r="H83" t="s">
        <v>5312</v>
      </c>
      <c r="M83" t="s">
        <v>2746</v>
      </c>
    </row>
    <row r="84" spans="7:13" x14ac:dyDescent="0.2">
      <c r="G84" t="s">
        <v>1019</v>
      </c>
      <c r="H84" t="s">
        <v>5313</v>
      </c>
      <c r="M84" t="s">
        <v>2747</v>
      </c>
    </row>
    <row r="85" spans="7:13" x14ac:dyDescent="0.2">
      <c r="G85" t="s">
        <v>1020</v>
      </c>
      <c r="H85" t="s">
        <v>5314</v>
      </c>
      <c r="M85" t="s">
        <v>2748</v>
      </c>
    </row>
    <row r="86" spans="7:13" x14ac:dyDescent="0.2">
      <c r="G86" t="s">
        <v>1021</v>
      </c>
      <c r="H86" t="s">
        <v>5315</v>
      </c>
      <c r="M86" t="s">
        <v>2749</v>
      </c>
    </row>
    <row r="87" spans="7:13" x14ac:dyDescent="0.2">
      <c r="G87" t="s">
        <v>1022</v>
      </c>
      <c r="H87" t="s">
        <v>5316</v>
      </c>
      <c r="M87" t="s">
        <v>2750</v>
      </c>
    </row>
    <row r="88" spans="7:13" x14ac:dyDescent="0.2">
      <c r="G88" t="s">
        <v>1023</v>
      </c>
      <c r="H88" t="s">
        <v>5317</v>
      </c>
      <c r="M88" t="s">
        <v>2751</v>
      </c>
    </row>
    <row r="89" spans="7:13" x14ac:dyDescent="0.2">
      <c r="G89" t="s">
        <v>1024</v>
      </c>
      <c r="H89" t="s">
        <v>5318</v>
      </c>
      <c r="M89" t="s">
        <v>2752</v>
      </c>
    </row>
    <row r="90" spans="7:13" x14ac:dyDescent="0.2">
      <c r="G90" t="s">
        <v>1025</v>
      </c>
      <c r="H90" t="s">
        <v>5319</v>
      </c>
      <c r="M90" t="s">
        <v>2753</v>
      </c>
    </row>
    <row r="91" spans="7:13" x14ac:dyDescent="0.2">
      <c r="G91" t="s">
        <v>1026</v>
      </c>
      <c r="H91" t="s">
        <v>5320</v>
      </c>
      <c r="M91" t="s">
        <v>2754</v>
      </c>
    </row>
    <row r="92" spans="7:13" x14ac:dyDescent="0.2">
      <c r="G92" t="s">
        <v>1027</v>
      </c>
      <c r="H92" t="s">
        <v>5321</v>
      </c>
      <c r="M92" t="s">
        <v>2755</v>
      </c>
    </row>
    <row r="93" spans="7:13" x14ac:dyDescent="0.2">
      <c r="G93" t="s">
        <v>1028</v>
      </c>
      <c r="H93" t="s">
        <v>5322</v>
      </c>
      <c r="M93" t="s">
        <v>2756</v>
      </c>
    </row>
    <row r="94" spans="7:13" x14ac:dyDescent="0.2">
      <c r="G94" t="s">
        <v>1029</v>
      </c>
      <c r="H94" t="s">
        <v>5323</v>
      </c>
      <c r="M94" t="s">
        <v>2757</v>
      </c>
    </row>
    <row r="95" spans="7:13" x14ac:dyDescent="0.2">
      <c r="G95" t="s">
        <v>1030</v>
      </c>
      <c r="H95" t="s">
        <v>5324</v>
      </c>
      <c r="M95" t="s">
        <v>2758</v>
      </c>
    </row>
    <row r="96" spans="7:13" x14ac:dyDescent="0.2">
      <c r="G96" t="s">
        <v>1031</v>
      </c>
      <c r="H96" t="s">
        <v>5325</v>
      </c>
      <c r="M96" t="s">
        <v>2759</v>
      </c>
    </row>
    <row r="97" spans="7:13" x14ac:dyDescent="0.2">
      <c r="G97" t="s">
        <v>1032</v>
      </c>
      <c r="H97" t="s">
        <v>5326</v>
      </c>
      <c r="M97" t="s">
        <v>2760</v>
      </c>
    </row>
    <row r="98" spans="7:13" x14ac:dyDescent="0.2">
      <c r="G98" t="s">
        <v>1033</v>
      </c>
      <c r="H98" t="s">
        <v>5327</v>
      </c>
      <c r="M98" t="s">
        <v>2761</v>
      </c>
    </row>
    <row r="99" spans="7:13" x14ac:dyDescent="0.2">
      <c r="G99" t="s">
        <v>1034</v>
      </c>
      <c r="H99" t="s">
        <v>5328</v>
      </c>
      <c r="M99" t="s">
        <v>2762</v>
      </c>
    </row>
    <row r="100" spans="7:13" x14ac:dyDescent="0.2">
      <c r="G100" t="s">
        <v>1035</v>
      </c>
      <c r="H100" t="s">
        <v>5329</v>
      </c>
      <c r="M100" t="s">
        <v>2763</v>
      </c>
    </row>
    <row r="101" spans="7:13" x14ac:dyDescent="0.2">
      <c r="G101" t="s">
        <v>1036</v>
      </c>
      <c r="H101" t="s">
        <v>5330</v>
      </c>
      <c r="M101" t="s">
        <v>2764</v>
      </c>
    </row>
    <row r="102" spans="7:13" x14ac:dyDescent="0.2">
      <c r="G102" t="s">
        <v>1037</v>
      </c>
      <c r="H102" t="s">
        <v>5331</v>
      </c>
      <c r="M102" t="s">
        <v>2765</v>
      </c>
    </row>
    <row r="103" spans="7:13" x14ac:dyDescent="0.2">
      <c r="G103" t="s">
        <v>1038</v>
      </c>
      <c r="H103" t="s">
        <v>5332</v>
      </c>
      <c r="M103" t="s">
        <v>2766</v>
      </c>
    </row>
    <row r="104" spans="7:13" x14ac:dyDescent="0.2">
      <c r="G104" t="s">
        <v>1039</v>
      </c>
      <c r="H104" t="s">
        <v>5333</v>
      </c>
      <c r="M104" t="s">
        <v>2767</v>
      </c>
    </row>
    <row r="105" spans="7:13" x14ac:dyDescent="0.2">
      <c r="G105" t="s">
        <v>1040</v>
      </c>
      <c r="H105" t="s">
        <v>5334</v>
      </c>
      <c r="M105" t="s">
        <v>2768</v>
      </c>
    </row>
    <row r="106" spans="7:13" x14ac:dyDescent="0.2">
      <c r="G106" t="s">
        <v>1041</v>
      </c>
      <c r="H106" t="s">
        <v>5335</v>
      </c>
      <c r="M106" t="s">
        <v>2769</v>
      </c>
    </row>
    <row r="107" spans="7:13" x14ac:dyDescent="0.2">
      <c r="G107" t="s">
        <v>1042</v>
      </c>
      <c r="H107" t="s">
        <v>5336</v>
      </c>
      <c r="M107" t="s">
        <v>2770</v>
      </c>
    </row>
    <row r="108" spans="7:13" x14ac:dyDescent="0.2">
      <c r="G108" t="s">
        <v>1043</v>
      </c>
      <c r="H108" t="s">
        <v>5337</v>
      </c>
      <c r="M108" t="s">
        <v>2771</v>
      </c>
    </row>
    <row r="109" spans="7:13" x14ac:dyDescent="0.2">
      <c r="G109" t="s">
        <v>1044</v>
      </c>
      <c r="H109" t="s">
        <v>5338</v>
      </c>
      <c r="M109" t="s">
        <v>2772</v>
      </c>
    </row>
    <row r="110" spans="7:13" x14ac:dyDescent="0.2">
      <c r="G110" t="s">
        <v>1045</v>
      </c>
      <c r="H110" t="s">
        <v>5339</v>
      </c>
      <c r="M110" t="s">
        <v>2773</v>
      </c>
    </row>
    <row r="111" spans="7:13" x14ac:dyDescent="0.2">
      <c r="G111" t="s">
        <v>1046</v>
      </c>
      <c r="H111" t="s">
        <v>5340</v>
      </c>
      <c r="M111" t="s">
        <v>2774</v>
      </c>
    </row>
    <row r="112" spans="7:13" x14ac:dyDescent="0.2">
      <c r="G112" t="s">
        <v>1047</v>
      </c>
      <c r="H112" t="s">
        <v>5341</v>
      </c>
      <c r="M112" t="s">
        <v>2775</v>
      </c>
    </row>
    <row r="113" spans="7:13" x14ac:dyDescent="0.2">
      <c r="G113" t="s">
        <v>1048</v>
      </c>
      <c r="H113" t="s">
        <v>5342</v>
      </c>
      <c r="M113" t="s">
        <v>2776</v>
      </c>
    </row>
    <row r="114" spans="7:13" x14ac:dyDescent="0.2">
      <c r="G114" t="s">
        <v>1049</v>
      </c>
      <c r="H114" t="s">
        <v>5343</v>
      </c>
      <c r="M114" t="s">
        <v>2777</v>
      </c>
    </row>
    <row r="115" spans="7:13" x14ac:dyDescent="0.2">
      <c r="G115" t="s">
        <v>1050</v>
      </c>
      <c r="H115" t="s">
        <v>5344</v>
      </c>
      <c r="M115" t="s">
        <v>2778</v>
      </c>
    </row>
    <row r="116" spans="7:13" x14ac:dyDescent="0.2">
      <c r="G116" t="s">
        <v>1051</v>
      </c>
      <c r="H116" t="s">
        <v>5345</v>
      </c>
      <c r="M116" t="s">
        <v>2779</v>
      </c>
    </row>
    <row r="117" spans="7:13" x14ac:dyDescent="0.2">
      <c r="G117" t="s">
        <v>1052</v>
      </c>
      <c r="H117" t="s">
        <v>5346</v>
      </c>
      <c r="M117" t="s">
        <v>2780</v>
      </c>
    </row>
    <row r="118" spans="7:13" x14ac:dyDescent="0.2">
      <c r="G118" t="s">
        <v>1053</v>
      </c>
      <c r="H118" t="s">
        <v>5347</v>
      </c>
      <c r="M118" t="s">
        <v>2781</v>
      </c>
    </row>
    <row r="119" spans="7:13" x14ac:dyDescent="0.2">
      <c r="G119" t="s">
        <v>1054</v>
      </c>
      <c r="H119" t="s">
        <v>5348</v>
      </c>
      <c r="M119" t="s">
        <v>2782</v>
      </c>
    </row>
    <row r="120" spans="7:13" x14ac:dyDescent="0.2">
      <c r="G120" t="s">
        <v>1055</v>
      </c>
      <c r="H120" t="s">
        <v>5349</v>
      </c>
      <c r="M120" t="s">
        <v>2783</v>
      </c>
    </row>
    <row r="121" spans="7:13" x14ac:dyDescent="0.2">
      <c r="G121" t="s">
        <v>1056</v>
      </c>
      <c r="H121" t="s">
        <v>5350</v>
      </c>
      <c r="M121" t="s">
        <v>2784</v>
      </c>
    </row>
    <row r="122" spans="7:13" x14ac:dyDescent="0.2">
      <c r="G122" t="s">
        <v>1057</v>
      </c>
      <c r="H122" t="s">
        <v>5351</v>
      </c>
      <c r="M122" t="s">
        <v>2785</v>
      </c>
    </row>
    <row r="123" spans="7:13" x14ac:dyDescent="0.2">
      <c r="G123" t="s">
        <v>1058</v>
      </c>
      <c r="H123" t="s">
        <v>5352</v>
      </c>
      <c r="M123" t="s">
        <v>2786</v>
      </c>
    </row>
    <row r="124" spans="7:13" x14ac:dyDescent="0.2">
      <c r="G124" t="s">
        <v>1059</v>
      </c>
      <c r="H124" t="s">
        <v>5353</v>
      </c>
      <c r="M124" t="s">
        <v>2787</v>
      </c>
    </row>
    <row r="125" spans="7:13" x14ac:dyDescent="0.2">
      <c r="G125" t="s">
        <v>1060</v>
      </c>
      <c r="H125" t="s">
        <v>5354</v>
      </c>
      <c r="M125" t="s">
        <v>2788</v>
      </c>
    </row>
    <row r="126" spans="7:13" x14ac:dyDescent="0.2">
      <c r="G126" t="s">
        <v>1061</v>
      </c>
      <c r="H126" t="s">
        <v>5355</v>
      </c>
      <c r="M126" t="s">
        <v>2789</v>
      </c>
    </row>
    <row r="127" spans="7:13" x14ac:dyDescent="0.2">
      <c r="G127" t="s">
        <v>1062</v>
      </c>
      <c r="H127" t="s">
        <v>5356</v>
      </c>
      <c r="M127" t="s">
        <v>2790</v>
      </c>
    </row>
    <row r="128" spans="7:13" x14ac:dyDescent="0.2">
      <c r="G128" t="s">
        <v>1063</v>
      </c>
      <c r="H128" t="s">
        <v>5357</v>
      </c>
      <c r="M128" t="s">
        <v>2791</v>
      </c>
    </row>
    <row r="129" spans="7:13" x14ac:dyDescent="0.2">
      <c r="G129" t="s">
        <v>1064</v>
      </c>
      <c r="H129" t="s">
        <v>5358</v>
      </c>
      <c r="M129" t="s">
        <v>2792</v>
      </c>
    </row>
    <row r="130" spans="7:13" x14ac:dyDescent="0.2">
      <c r="G130" t="s">
        <v>1065</v>
      </c>
      <c r="H130" t="s">
        <v>5359</v>
      </c>
      <c r="M130" t="s">
        <v>2793</v>
      </c>
    </row>
    <row r="131" spans="7:13" x14ac:dyDescent="0.2">
      <c r="G131" t="s">
        <v>1066</v>
      </c>
      <c r="H131" t="s">
        <v>5360</v>
      </c>
      <c r="M131" t="s">
        <v>2794</v>
      </c>
    </row>
    <row r="132" spans="7:13" x14ac:dyDescent="0.2">
      <c r="G132" t="s">
        <v>1067</v>
      </c>
      <c r="H132" t="s">
        <v>5361</v>
      </c>
      <c r="M132" t="s">
        <v>2795</v>
      </c>
    </row>
    <row r="133" spans="7:13" x14ac:dyDescent="0.2">
      <c r="G133" t="s">
        <v>1068</v>
      </c>
      <c r="H133" t="s">
        <v>5362</v>
      </c>
      <c r="M133" t="s">
        <v>2796</v>
      </c>
    </row>
    <row r="134" spans="7:13" x14ac:dyDescent="0.2">
      <c r="G134" t="s">
        <v>1069</v>
      </c>
      <c r="H134" t="s">
        <v>5363</v>
      </c>
      <c r="M134" t="s">
        <v>2797</v>
      </c>
    </row>
    <row r="135" spans="7:13" x14ac:dyDescent="0.2">
      <c r="G135" t="s">
        <v>1070</v>
      </c>
      <c r="H135" t="s">
        <v>5364</v>
      </c>
      <c r="M135" t="s">
        <v>2798</v>
      </c>
    </row>
    <row r="136" spans="7:13" x14ac:dyDescent="0.2">
      <c r="G136" t="s">
        <v>1071</v>
      </c>
      <c r="H136" t="s">
        <v>5365</v>
      </c>
      <c r="M136" t="s">
        <v>2799</v>
      </c>
    </row>
    <row r="137" spans="7:13" x14ac:dyDescent="0.2">
      <c r="G137" t="s">
        <v>1072</v>
      </c>
      <c r="H137" t="s">
        <v>5366</v>
      </c>
      <c r="M137" t="s">
        <v>2800</v>
      </c>
    </row>
    <row r="138" spans="7:13" x14ac:dyDescent="0.2">
      <c r="G138" t="s">
        <v>1073</v>
      </c>
      <c r="H138" t="s">
        <v>5367</v>
      </c>
      <c r="M138" t="s">
        <v>2801</v>
      </c>
    </row>
    <row r="139" spans="7:13" x14ac:dyDescent="0.2">
      <c r="G139" t="s">
        <v>1074</v>
      </c>
      <c r="H139" t="s">
        <v>5368</v>
      </c>
      <c r="M139" t="s">
        <v>2802</v>
      </c>
    </row>
    <row r="140" spans="7:13" x14ac:dyDescent="0.2">
      <c r="G140" t="s">
        <v>1075</v>
      </c>
      <c r="H140" t="s">
        <v>5369</v>
      </c>
      <c r="M140" t="s">
        <v>2803</v>
      </c>
    </row>
    <row r="141" spans="7:13" x14ac:dyDescent="0.2">
      <c r="G141" t="s">
        <v>1076</v>
      </c>
      <c r="H141" t="s">
        <v>5370</v>
      </c>
      <c r="M141" t="s">
        <v>2804</v>
      </c>
    </row>
    <row r="142" spans="7:13" x14ac:dyDescent="0.2">
      <c r="G142" t="s">
        <v>1077</v>
      </c>
      <c r="H142" t="s">
        <v>5371</v>
      </c>
      <c r="M142" t="s">
        <v>2805</v>
      </c>
    </row>
    <row r="143" spans="7:13" x14ac:dyDescent="0.2">
      <c r="G143" t="s">
        <v>1078</v>
      </c>
      <c r="H143" t="s">
        <v>5372</v>
      </c>
      <c r="M143" t="s">
        <v>2806</v>
      </c>
    </row>
    <row r="144" spans="7:13" x14ac:dyDescent="0.2">
      <c r="G144" t="s">
        <v>1079</v>
      </c>
      <c r="H144" t="s">
        <v>5373</v>
      </c>
      <c r="M144" t="s">
        <v>2807</v>
      </c>
    </row>
    <row r="145" spans="7:13" x14ac:dyDescent="0.2">
      <c r="G145" t="s">
        <v>1080</v>
      </c>
      <c r="H145" t="s">
        <v>5374</v>
      </c>
      <c r="M145" t="s">
        <v>2808</v>
      </c>
    </row>
    <row r="146" spans="7:13" x14ac:dyDescent="0.2">
      <c r="G146" t="s">
        <v>1081</v>
      </c>
      <c r="H146" t="s">
        <v>5375</v>
      </c>
      <c r="M146" t="s">
        <v>2809</v>
      </c>
    </row>
    <row r="147" spans="7:13" x14ac:dyDescent="0.2">
      <c r="G147" t="s">
        <v>1082</v>
      </c>
      <c r="H147" t="s">
        <v>5376</v>
      </c>
      <c r="M147" t="s">
        <v>2810</v>
      </c>
    </row>
    <row r="148" spans="7:13" x14ac:dyDescent="0.2">
      <c r="G148" t="s">
        <v>1083</v>
      </c>
      <c r="H148" t="s">
        <v>5377</v>
      </c>
      <c r="M148" t="s">
        <v>2811</v>
      </c>
    </row>
    <row r="149" spans="7:13" x14ac:dyDescent="0.2">
      <c r="G149" t="s">
        <v>1084</v>
      </c>
      <c r="H149" t="s">
        <v>5378</v>
      </c>
      <c r="M149" t="s">
        <v>2812</v>
      </c>
    </row>
    <row r="150" spans="7:13" x14ac:dyDescent="0.2">
      <c r="G150" t="s">
        <v>1085</v>
      </c>
      <c r="H150" t="s">
        <v>5379</v>
      </c>
      <c r="M150" t="s">
        <v>2813</v>
      </c>
    </row>
    <row r="151" spans="7:13" x14ac:dyDescent="0.2">
      <c r="G151" t="s">
        <v>1086</v>
      </c>
      <c r="H151" t="s">
        <v>5380</v>
      </c>
      <c r="M151" t="s">
        <v>2814</v>
      </c>
    </row>
    <row r="152" spans="7:13" x14ac:dyDescent="0.2">
      <c r="G152" t="s">
        <v>1087</v>
      </c>
      <c r="H152" t="s">
        <v>5381</v>
      </c>
      <c r="M152" t="s">
        <v>2815</v>
      </c>
    </row>
    <row r="153" spans="7:13" x14ac:dyDescent="0.2">
      <c r="G153" t="s">
        <v>1088</v>
      </c>
      <c r="H153" t="s">
        <v>5382</v>
      </c>
      <c r="M153" t="s">
        <v>2816</v>
      </c>
    </row>
    <row r="154" spans="7:13" x14ac:dyDescent="0.2">
      <c r="G154" t="s">
        <v>1089</v>
      </c>
      <c r="H154" t="s">
        <v>5383</v>
      </c>
      <c r="M154" t="s">
        <v>2817</v>
      </c>
    </row>
    <row r="155" spans="7:13" x14ac:dyDescent="0.2">
      <c r="G155" t="s">
        <v>1090</v>
      </c>
      <c r="H155" t="s">
        <v>5384</v>
      </c>
      <c r="M155" t="s">
        <v>2818</v>
      </c>
    </row>
    <row r="156" spans="7:13" x14ac:dyDescent="0.2">
      <c r="G156" t="s">
        <v>1091</v>
      </c>
      <c r="H156" t="s">
        <v>5385</v>
      </c>
      <c r="M156" t="s">
        <v>2819</v>
      </c>
    </row>
    <row r="157" spans="7:13" x14ac:dyDescent="0.2">
      <c r="G157" t="s">
        <v>1092</v>
      </c>
      <c r="H157" t="s">
        <v>5386</v>
      </c>
      <c r="M157" t="s">
        <v>2820</v>
      </c>
    </row>
    <row r="158" spans="7:13" x14ac:dyDescent="0.2">
      <c r="G158" t="s">
        <v>1093</v>
      </c>
      <c r="H158" t="s">
        <v>5387</v>
      </c>
      <c r="M158" t="s">
        <v>2821</v>
      </c>
    </row>
    <row r="159" spans="7:13" x14ac:dyDescent="0.2">
      <c r="G159" t="s">
        <v>1094</v>
      </c>
      <c r="H159" t="s">
        <v>5388</v>
      </c>
      <c r="M159" t="s">
        <v>2822</v>
      </c>
    </row>
    <row r="160" spans="7:13" x14ac:dyDescent="0.2">
      <c r="G160" t="s">
        <v>1095</v>
      </c>
      <c r="H160" t="s">
        <v>5389</v>
      </c>
      <c r="M160" t="s">
        <v>2823</v>
      </c>
    </row>
    <row r="161" spans="7:13" x14ac:dyDescent="0.2">
      <c r="G161" t="s">
        <v>1096</v>
      </c>
      <c r="H161" t="s">
        <v>5390</v>
      </c>
      <c r="M161" t="s">
        <v>2824</v>
      </c>
    </row>
    <row r="162" spans="7:13" x14ac:dyDescent="0.2">
      <c r="G162" t="s">
        <v>1097</v>
      </c>
      <c r="H162" t="s">
        <v>5391</v>
      </c>
      <c r="M162" t="s">
        <v>2825</v>
      </c>
    </row>
    <row r="163" spans="7:13" x14ac:dyDescent="0.2">
      <c r="G163" t="s">
        <v>1098</v>
      </c>
      <c r="H163" t="s">
        <v>5392</v>
      </c>
      <c r="M163" t="s">
        <v>2826</v>
      </c>
    </row>
    <row r="164" spans="7:13" x14ac:dyDescent="0.2">
      <c r="G164" t="s">
        <v>1099</v>
      </c>
      <c r="H164" t="s">
        <v>5393</v>
      </c>
      <c r="M164" t="s">
        <v>2827</v>
      </c>
    </row>
    <row r="165" spans="7:13" x14ac:dyDescent="0.2">
      <c r="G165" t="s">
        <v>1100</v>
      </c>
      <c r="H165" t="s">
        <v>5394</v>
      </c>
      <c r="M165" t="s">
        <v>2828</v>
      </c>
    </row>
    <row r="166" spans="7:13" x14ac:dyDescent="0.2">
      <c r="G166" t="s">
        <v>1101</v>
      </c>
      <c r="H166" t="s">
        <v>5395</v>
      </c>
      <c r="M166" t="s">
        <v>2829</v>
      </c>
    </row>
    <row r="167" spans="7:13" x14ac:dyDescent="0.2">
      <c r="G167" t="s">
        <v>1102</v>
      </c>
      <c r="H167" t="s">
        <v>5396</v>
      </c>
      <c r="M167" t="s">
        <v>2830</v>
      </c>
    </row>
    <row r="168" spans="7:13" x14ac:dyDescent="0.2">
      <c r="G168" t="s">
        <v>1103</v>
      </c>
      <c r="H168" t="s">
        <v>5397</v>
      </c>
      <c r="M168" t="s">
        <v>2831</v>
      </c>
    </row>
    <row r="169" spans="7:13" x14ac:dyDescent="0.2">
      <c r="G169" t="s">
        <v>1104</v>
      </c>
      <c r="H169" t="s">
        <v>5398</v>
      </c>
      <c r="M169" t="s">
        <v>2832</v>
      </c>
    </row>
    <row r="170" spans="7:13" x14ac:dyDescent="0.2">
      <c r="G170" t="s">
        <v>1105</v>
      </c>
      <c r="H170" t="s">
        <v>5399</v>
      </c>
      <c r="M170" t="s">
        <v>2833</v>
      </c>
    </row>
    <row r="171" spans="7:13" x14ac:dyDescent="0.2">
      <c r="G171" t="s">
        <v>1106</v>
      </c>
      <c r="H171" t="s">
        <v>5400</v>
      </c>
      <c r="M171" t="s">
        <v>2834</v>
      </c>
    </row>
    <row r="172" spans="7:13" x14ac:dyDescent="0.2">
      <c r="G172" t="s">
        <v>1107</v>
      </c>
      <c r="H172" t="s">
        <v>5401</v>
      </c>
      <c r="M172" t="s">
        <v>2835</v>
      </c>
    </row>
    <row r="173" spans="7:13" x14ac:dyDescent="0.2">
      <c r="G173" t="s">
        <v>1108</v>
      </c>
      <c r="H173" t="s">
        <v>5402</v>
      </c>
      <c r="M173" t="s">
        <v>2836</v>
      </c>
    </row>
    <row r="174" spans="7:13" x14ac:dyDescent="0.2">
      <c r="G174" t="s">
        <v>1109</v>
      </c>
      <c r="H174" t="s">
        <v>5403</v>
      </c>
      <c r="M174" t="s">
        <v>2837</v>
      </c>
    </row>
    <row r="175" spans="7:13" x14ac:dyDescent="0.2">
      <c r="G175" t="s">
        <v>1110</v>
      </c>
      <c r="H175" t="s">
        <v>5404</v>
      </c>
      <c r="M175" t="s">
        <v>2838</v>
      </c>
    </row>
    <row r="176" spans="7:13" x14ac:dyDescent="0.2">
      <c r="G176" t="s">
        <v>1111</v>
      </c>
      <c r="H176" t="s">
        <v>5405</v>
      </c>
      <c r="M176" t="s">
        <v>2839</v>
      </c>
    </row>
    <row r="177" spans="7:13" x14ac:dyDescent="0.2">
      <c r="G177" t="s">
        <v>1112</v>
      </c>
      <c r="H177" t="s">
        <v>5406</v>
      </c>
      <c r="M177" t="s">
        <v>2840</v>
      </c>
    </row>
    <row r="178" spans="7:13" x14ac:dyDescent="0.2">
      <c r="G178" t="s">
        <v>1113</v>
      </c>
      <c r="H178" t="s">
        <v>5407</v>
      </c>
      <c r="M178" t="s">
        <v>2841</v>
      </c>
    </row>
    <row r="179" spans="7:13" x14ac:dyDescent="0.2">
      <c r="G179" t="s">
        <v>1114</v>
      </c>
      <c r="H179" t="s">
        <v>5408</v>
      </c>
      <c r="M179" t="s">
        <v>2842</v>
      </c>
    </row>
    <row r="180" spans="7:13" x14ac:dyDescent="0.2">
      <c r="G180" t="s">
        <v>1115</v>
      </c>
      <c r="H180" t="s">
        <v>5409</v>
      </c>
      <c r="M180" t="s">
        <v>2843</v>
      </c>
    </row>
    <row r="181" spans="7:13" x14ac:dyDescent="0.2">
      <c r="G181" t="s">
        <v>1116</v>
      </c>
      <c r="H181" t="s">
        <v>5410</v>
      </c>
      <c r="M181" t="s">
        <v>2844</v>
      </c>
    </row>
    <row r="182" spans="7:13" x14ac:dyDescent="0.2">
      <c r="G182" t="s">
        <v>1117</v>
      </c>
      <c r="H182" t="s">
        <v>5411</v>
      </c>
      <c r="M182" t="s">
        <v>2845</v>
      </c>
    </row>
    <row r="183" spans="7:13" x14ac:dyDescent="0.2">
      <c r="G183" t="s">
        <v>1118</v>
      </c>
      <c r="H183" t="s">
        <v>5412</v>
      </c>
      <c r="M183" t="s">
        <v>2846</v>
      </c>
    </row>
    <row r="184" spans="7:13" x14ac:dyDescent="0.2">
      <c r="G184" t="s">
        <v>1119</v>
      </c>
      <c r="H184" t="s">
        <v>5413</v>
      </c>
      <c r="M184" t="s">
        <v>2847</v>
      </c>
    </row>
    <row r="185" spans="7:13" x14ac:dyDescent="0.2">
      <c r="G185" t="s">
        <v>1120</v>
      </c>
      <c r="H185" t="s">
        <v>5414</v>
      </c>
      <c r="M185" t="s">
        <v>2848</v>
      </c>
    </row>
    <row r="186" spans="7:13" x14ac:dyDescent="0.2">
      <c r="G186" t="s">
        <v>1121</v>
      </c>
      <c r="H186" t="s">
        <v>5415</v>
      </c>
      <c r="M186" t="s">
        <v>2849</v>
      </c>
    </row>
    <row r="187" spans="7:13" x14ac:dyDescent="0.2">
      <c r="G187" t="s">
        <v>1122</v>
      </c>
      <c r="H187" t="s">
        <v>5416</v>
      </c>
      <c r="M187" t="s">
        <v>2850</v>
      </c>
    </row>
    <row r="188" spans="7:13" x14ac:dyDescent="0.2">
      <c r="G188" t="s">
        <v>1123</v>
      </c>
      <c r="H188" t="s">
        <v>5417</v>
      </c>
      <c r="M188" t="s">
        <v>2851</v>
      </c>
    </row>
    <row r="189" spans="7:13" x14ac:dyDescent="0.2">
      <c r="G189" t="s">
        <v>1124</v>
      </c>
      <c r="H189" t="s">
        <v>5418</v>
      </c>
      <c r="M189" t="s">
        <v>2852</v>
      </c>
    </row>
    <row r="190" spans="7:13" x14ac:dyDescent="0.2">
      <c r="G190" t="s">
        <v>1125</v>
      </c>
      <c r="H190" t="s">
        <v>5419</v>
      </c>
      <c r="M190" t="s">
        <v>2853</v>
      </c>
    </row>
    <row r="191" spans="7:13" x14ac:dyDescent="0.2">
      <c r="G191" t="s">
        <v>1126</v>
      </c>
      <c r="H191" t="s">
        <v>5420</v>
      </c>
      <c r="M191" t="s">
        <v>2854</v>
      </c>
    </row>
    <row r="192" spans="7:13" x14ac:dyDescent="0.2">
      <c r="G192" t="s">
        <v>1127</v>
      </c>
      <c r="H192" t="s">
        <v>5421</v>
      </c>
      <c r="M192" t="s">
        <v>2855</v>
      </c>
    </row>
    <row r="193" spans="7:13" x14ac:dyDescent="0.2">
      <c r="G193" t="s">
        <v>1128</v>
      </c>
      <c r="H193" t="s">
        <v>5422</v>
      </c>
      <c r="M193" t="s">
        <v>2856</v>
      </c>
    </row>
    <row r="194" spans="7:13" x14ac:dyDescent="0.2">
      <c r="G194" t="s">
        <v>1129</v>
      </c>
      <c r="H194" t="s">
        <v>5423</v>
      </c>
      <c r="M194" t="s">
        <v>2857</v>
      </c>
    </row>
    <row r="195" spans="7:13" x14ac:dyDescent="0.2">
      <c r="G195" t="s">
        <v>1130</v>
      </c>
      <c r="H195" t="s">
        <v>5424</v>
      </c>
      <c r="M195" t="s">
        <v>2858</v>
      </c>
    </row>
    <row r="196" spans="7:13" x14ac:dyDescent="0.2">
      <c r="G196" t="s">
        <v>1131</v>
      </c>
      <c r="H196" t="s">
        <v>5425</v>
      </c>
      <c r="M196" t="s">
        <v>2859</v>
      </c>
    </row>
    <row r="197" spans="7:13" x14ac:dyDescent="0.2">
      <c r="G197" t="s">
        <v>1132</v>
      </c>
      <c r="H197" t="s">
        <v>5426</v>
      </c>
      <c r="M197" t="s">
        <v>2860</v>
      </c>
    </row>
    <row r="198" spans="7:13" x14ac:dyDescent="0.2">
      <c r="G198" t="s">
        <v>1133</v>
      </c>
      <c r="H198" t="s">
        <v>5427</v>
      </c>
      <c r="M198" t="s">
        <v>2861</v>
      </c>
    </row>
    <row r="199" spans="7:13" x14ac:dyDescent="0.2">
      <c r="G199" t="s">
        <v>1134</v>
      </c>
      <c r="H199" t="s">
        <v>5428</v>
      </c>
      <c r="M199" t="s">
        <v>2862</v>
      </c>
    </row>
    <row r="200" spans="7:13" x14ac:dyDescent="0.2">
      <c r="G200" t="s">
        <v>1135</v>
      </c>
      <c r="H200" t="s">
        <v>5429</v>
      </c>
      <c r="M200" t="s">
        <v>2863</v>
      </c>
    </row>
    <row r="201" spans="7:13" x14ac:dyDescent="0.2">
      <c r="G201" t="s">
        <v>1136</v>
      </c>
      <c r="H201" t="s">
        <v>5430</v>
      </c>
      <c r="M201" t="s">
        <v>2864</v>
      </c>
    </row>
    <row r="202" spans="7:13" x14ac:dyDescent="0.2">
      <c r="G202" t="s">
        <v>1137</v>
      </c>
      <c r="H202" t="s">
        <v>5431</v>
      </c>
      <c r="M202" t="s">
        <v>2865</v>
      </c>
    </row>
    <row r="203" spans="7:13" x14ac:dyDescent="0.2">
      <c r="G203" t="s">
        <v>1138</v>
      </c>
      <c r="H203" t="s">
        <v>5432</v>
      </c>
      <c r="M203" t="s">
        <v>2866</v>
      </c>
    </row>
    <row r="204" spans="7:13" x14ac:dyDescent="0.2">
      <c r="G204" t="s">
        <v>1139</v>
      </c>
      <c r="H204" t="s">
        <v>5433</v>
      </c>
      <c r="M204" t="s">
        <v>2867</v>
      </c>
    </row>
    <row r="205" spans="7:13" x14ac:dyDescent="0.2">
      <c r="G205" t="s">
        <v>1140</v>
      </c>
      <c r="H205" t="s">
        <v>5434</v>
      </c>
      <c r="M205" t="s">
        <v>2868</v>
      </c>
    </row>
    <row r="206" spans="7:13" x14ac:dyDescent="0.2">
      <c r="G206" t="s">
        <v>1141</v>
      </c>
      <c r="H206" t="s">
        <v>5435</v>
      </c>
      <c r="M206" t="s">
        <v>2869</v>
      </c>
    </row>
    <row r="207" spans="7:13" x14ac:dyDescent="0.2">
      <c r="G207" t="s">
        <v>1142</v>
      </c>
      <c r="H207" t="s">
        <v>5436</v>
      </c>
      <c r="M207" t="s">
        <v>2870</v>
      </c>
    </row>
    <row r="208" spans="7:13" x14ac:dyDescent="0.2">
      <c r="G208" t="s">
        <v>1143</v>
      </c>
      <c r="H208" t="s">
        <v>5437</v>
      </c>
      <c r="M208" t="s">
        <v>2871</v>
      </c>
    </row>
    <row r="209" spans="7:13" x14ac:dyDescent="0.2">
      <c r="G209" t="s">
        <v>1144</v>
      </c>
      <c r="H209" t="s">
        <v>5438</v>
      </c>
      <c r="M209" t="s">
        <v>2872</v>
      </c>
    </row>
    <row r="210" spans="7:13" x14ac:dyDescent="0.2">
      <c r="G210" t="s">
        <v>1145</v>
      </c>
      <c r="H210" t="s">
        <v>5439</v>
      </c>
      <c r="M210" t="s">
        <v>2873</v>
      </c>
    </row>
    <row r="211" spans="7:13" x14ac:dyDescent="0.2">
      <c r="G211" t="s">
        <v>1146</v>
      </c>
      <c r="H211" t="s">
        <v>5440</v>
      </c>
      <c r="M211" t="s">
        <v>2874</v>
      </c>
    </row>
    <row r="212" spans="7:13" x14ac:dyDescent="0.2">
      <c r="G212" t="s">
        <v>1147</v>
      </c>
      <c r="H212" t="s">
        <v>5441</v>
      </c>
      <c r="M212" t="s">
        <v>2875</v>
      </c>
    </row>
    <row r="213" spans="7:13" x14ac:dyDescent="0.2">
      <c r="G213" t="s">
        <v>1148</v>
      </c>
      <c r="H213" t="s">
        <v>5442</v>
      </c>
      <c r="M213" t="s">
        <v>2876</v>
      </c>
    </row>
    <row r="214" spans="7:13" x14ac:dyDescent="0.2">
      <c r="G214" t="s">
        <v>1149</v>
      </c>
      <c r="H214" t="s">
        <v>5443</v>
      </c>
      <c r="M214" t="s">
        <v>2877</v>
      </c>
    </row>
    <row r="215" spans="7:13" x14ac:dyDescent="0.2">
      <c r="G215" t="s">
        <v>1150</v>
      </c>
      <c r="H215" t="s">
        <v>5444</v>
      </c>
      <c r="M215" t="s">
        <v>2878</v>
      </c>
    </row>
    <row r="216" spans="7:13" x14ac:dyDescent="0.2">
      <c r="G216" t="s">
        <v>1151</v>
      </c>
      <c r="H216" t="s">
        <v>5445</v>
      </c>
      <c r="M216" t="s">
        <v>2879</v>
      </c>
    </row>
    <row r="217" spans="7:13" x14ac:dyDescent="0.2">
      <c r="G217" t="s">
        <v>1152</v>
      </c>
      <c r="H217" t="s">
        <v>5446</v>
      </c>
      <c r="M217" t="s">
        <v>2880</v>
      </c>
    </row>
    <row r="218" spans="7:13" x14ac:dyDescent="0.2">
      <c r="G218" t="s">
        <v>1153</v>
      </c>
      <c r="H218" t="s">
        <v>5447</v>
      </c>
      <c r="M218" t="s">
        <v>2881</v>
      </c>
    </row>
    <row r="219" spans="7:13" x14ac:dyDescent="0.2">
      <c r="G219" t="s">
        <v>1154</v>
      </c>
      <c r="M219" t="s">
        <v>2882</v>
      </c>
    </row>
    <row r="220" spans="7:13" x14ac:dyDescent="0.2">
      <c r="G220" t="s">
        <v>1155</v>
      </c>
      <c r="M220" t="s">
        <v>2883</v>
      </c>
    </row>
    <row r="221" spans="7:13" x14ac:dyDescent="0.2">
      <c r="G221" t="s">
        <v>1156</v>
      </c>
      <c r="M221" t="s">
        <v>2884</v>
      </c>
    </row>
    <row r="222" spans="7:13" x14ac:dyDescent="0.2">
      <c r="G222" t="s">
        <v>1157</v>
      </c>
      <c r="M222" t="s">
        <v>2885</v>
      </c>
    </row>
    <row r="223" spans="7:13" x14ac:dyDescent="0.2">
      <c r="G223" t="s">
        <v>1158</v>
      </c>
      <c r="M223" t="s">
        <v>2886</v>
      </c>
    </row>
    <row r="224" spans="7:13" x14ac:dyDescent="0.2">
      <c r="G224" t="s">
        <v>1159</v>
      </c>
      <c r="M224" t="s">
        <v>2887</v>
      </c>
    </row>
    <row r="225" spans="7:13" x14ac:dyDescent="0.2">
      <c r="G225" t="s">
        <v>1160</v>
      </c>
      <c r="M225" t="s">
        <v>2888</v>
      </c>
    </row>
    <row r="226" spans="7:13" x14ac:dyDescent="0.2">
      <c r="G226" t="s">
        <v>1161</v>
      </c>
      <c r="M226" t="s">
        <v>2889</v>
      </c>
    </row>
    <row r="227" spans="7:13" x14ac:dyDescent="0.2">
      <c r="G227" t="s">
        <v>1162</v>
      </c>
      <c r="M227" t="s">
        <v>2890</v>
      </c>
    </row>
    <row r="228" spans="7:13" x14ac:dyDescent="0.2">
      <c r="G228" t="s">
        <v>1163</v>
      </c>
      <c r="M228" t="s">
        <v>2891</v>
      </c>
    </row>
    <row r="229" spans="7:13" x14ac:dyDescent="0.2">
      <c r="G229" t="s">
        <v>1164</v>
      </c>
      <c r="M229" t="s">
        <v>2892</v>
      </c>
    </row>
    <row r="230" spans="7:13" x14ac:dyDescent="0.2">
      <c r="G230" t="s">
        <v>1165</v>
      </c>
      <c r="M230" t="s">
        <v>2893</v>
      </c>
    </row>
    <row r="231" spans="7:13" x14ac:dyDescent="0.2">
      <c r="G231" t="s">
        <v>1166</v>
      </c>
      <c r="M231" t="s">
        <v>2894</v>
      </c>
    </row>
    <row r="232" spans="7:13" x14ac:dyDescent="0.2">
      <c r="G232" t="s">
        <v>1167</v>
      </c>
      <c r="M232" t="s">
        <v>2895</v>
      </c>
    </row>
    <row r="233" spans="7:13" x14ac:dyDescent="0.2">
      <c r="G233" t="s">
        <v>1168</v>
      </c>
      <c r="M233" t="s">
        <v>2896</v>
      </c>
    </row>
    <row r="234" spans="7:13" x14ac:dyDescent="0.2">
      <c r="G234" t="s">
        <v>1169</v>
      </c>
      <c r="M234" t="s">
        <v>2897</v>
      </c>
    </row>
    <row r="235" spans="7:13" x14ac:dyDescent="0.2">
      <c r="G235" t="s">
        <v>1170</v>
      </c>
      <c r="M235" t="s">
        <v>2898</v>
      </c>
    </row>
    <row r="236" spans="7:13" x14ac:dyDescent="0.2">
      <c r="G236" t="s">
        <v>1171</v>
      </c>
      <c r="M236" t="s">
        <v>2899</v>
      </c>
    </row>
    <row r="237" spans="7:13" x14ac:dyDescent="0.2">
      <c r="G237" t="s">
        <v>1172</v>
      </c>
      <c r="M237" t="s">
        <v>2900</v>
      </c>
    </row>
    <row r="238" spans="7:13" x14ac:dyDescent="0.2">
      <c r="G238" t="s">
        <v>1173</v>
      </c>
      <c r="M238" t="s">
        <v>2901</v>
      </c>
    </row>
    <row r="239" spans="7:13" x14ac:dyDescent="0.2">
      <c r="G239" t="s">
        <v>1174</v>
      </c>
      <c r="M239" t="s">
        <v>2902</v>
      </c>
    </row>
    <row r="240" spans="7:13" x14ac:dyDescent="0.2">
      <c r="G240" t="s">
        <v>1175</v>
      </c>
      <c r="M240" t="s">
        <v>2903</v>
      </c>
    </row>
    <row r="241" spans="7:13" x14ac:dyDescent="0.2">
      <c r="G241" t="s">
        <v>1176</v>
      </c>
      <c r="M241" t="s">
        <v>2904</v>
      </c>
    </row>
    <row r="242" spans="7:13" x14ac:dyDescent="0.2">
      <c r="G242" t="s">
        <v>1177</v>
      </c>
      <c r="M242" t="s">
        <v>2905</v>
      </c>
    </row>
    <row r="243" spans="7:13" x14ac:dyDescent="0.2">
      <c r="G243" t="s">
        <v>1178</v>
      </c>
      <c r="M243" t="s">
        <v>2906</v>
      </c>
    </row>
    <row r="244" spans="7:13" x14ac:dyDescent="0.2">
      <c r="G244" t="s">
        <v>1179</v>
      </c>
      <c r="M244" t="s">
        <v>2907</v>
      </c>
    </row>
    <row r="245" spans="7:13" x14ac:dyDescent="0.2">
      <c r="G245" t="s">
        <v>1180</v>
      </c>
      <c r="M245" t="s">
        <v>2908</v>
      </c>
    </row>
    <row r="246" spans="7:13" x14ac:dyDescent="0.2">
      <c r="G246" t="s">
        <v>1181</v>
      </c>
      <c r="M246" t="s">
        <v>2909</v>
      </c>
    </row>
    <row r="247" spans="7:13" x14ac:dyDescent="0.2">
      <c r="G247" t="s">
        <v>1182</v>
      </c>
      <c r="M247" t="s">
        <v>2910</v>
      </c>
    </row>
    <row r="248" spans="7:13" x14ac:dyDescent="0.2">
      <c r="G248" t="s">
        <v>1183</v>
      </c>
      <c r="M248" t="s">
        <v>2911</v>
      </c>
    </row>
    <row r="249" spans="7:13" x14ac:dyDescent="0.2">
      <c r="G249" t="s">
        <v>1184</v>
      </c>
      <c r="M249" t="s">
        <v>2912</v>
      </c>
    </row>
    <row r="250" spans="7:13" x14ac:dyDescent="0.2">
      <c r="G250" t="s">
        <v>1185</v>
      </c>
      <c r="M250" t="s">
        <v>2913</v>
      </c>
    </row>
    <row r="251" spans="7:13" x14ac:dyDescent="0.2">
      <c r="G251" t="s">
        <v>1186</v>
      </c>
      <c r="M251" t="s">
        <v>2914</v>
      </c>
    </row>
    <row r="252" spans="7:13" x14ac:dyDescent="0.2">
      <c r="G252" t="s">
        <v>1187</v>
      </c>
      <c r="M252" t="s">
        <v>2915</v>
      </c>
    </row>
    <row r="253" spans="7:13" x14ac:dyDescent="0.2">
      <c r="G253" t="s">
        <v>1188</v>
      </c>
      <c r="M253" t="s">
        <v>2916</v>
      </c>
    </row>
    <row r="254" spans="7:13" x14ac:dyDescent="0.2">
      <c r="G254" t="s">
        <v>1189</v>
      </c>
      <c r="M254" t="s">
        <v>2917</v>
      </c>
    </row>
    <row r="255" spans="7:13" x14ac:dyDescent="0.2">
      <c r="G255" t="s">
        <v>1190</v>
      </c>
      <c r="M255" t="s">
        <v>2918</v>
      </c>
    </row>
    <row r="256" spans="7:13" x14ac:dyDescent="0.2">
      <c r="G256" t="s">
        <v>1191</v>
      </c>
      <c r="M256" t="s">
        <v>2919</v>
      </c>
    </row>
    <row r="257" spans="7:13" x14ac:dyDescent="0.2">
      <c r="G257" t="s">
        <v>1192</v>
      </c>
      <c r="M257" t="s">
        <v>2920</v>
      </c>
    </row>
    <row r="258" spans="7:13" x14ac:dyDescent="0.2">
      <c r="G258" t="s">
        <v>1193</v>
      </c>
      <c r="M258" t="s">
        <v>2921</v>
      </c>
    </row>
    <row r="259" spans="7:13" x14ac:dyDescent="0.2">
      <c r="G259" t="s">
        <v>1194</v>
      </c>
      <c r="M259" t="s">
        <v>2922</v>
      </c>
    </row>
    <row r="260" spans="7:13" x14ac:dyDescent="0.2">
      <c r="G260" t="s">
        <v>1195</v>
      </c>
      <c r="M260" t="s">
        <v>2923</v>
      </c>
    </row>
    <row r="261" spans="7:13" x14ac:dyDescent="0.2">
      <c r="G261" t="s">
        <v>1196</v>
      </c>
      <c r="M261" t="s">
        <v>2924</v>
      </c>
    </row>
    <row r="262" spans="7:13" x14ac:dyDescent="0.2">
      <c r="G262" t="s">
        <v>1197</v>
      </c>
      <c r="M262" t="s">
        <v>2925</v>
      </c>
    </row>
    <row r="263" spans="7:13" x14ac:dyDescent="0.2">
      <c r="G263" t="s">
        <v>1198</v>
      </c>
      <c r="M263" t="s">
        <v>2926</v>
      </c>
    </row>
    <row r="264" spans="7:13" x14ac:dyDescent="0.2">
      <c r="G264" t="s">
        <v>1199</v>
      </c>
      <c r="M264" t="s">
        <v>2927</v>
      </c>
    </row>
    <row r="265" spans="7:13" x14ac:dyDescent="0.2">
      <c r="G265" t="s">
        <v>1200</v>
      </c>
      <c r="M265" t="s">
        <v>2928</v>
      </c>
    </row>
    <row r="266" spans="7:13" x14ac:dyDescent="0.2">
      <c r="G266" t="s">
        <v>1201</v>
      </c>
      <c r="M266" t="s">
        <v>2929</v>
      </c>
    </row>
    <row r="267" spans="7:13" x14ac:dyDescent="0.2">
      <c r="G267" t="s">
        <v>1202</v>
      </c>
      <c r="M267" t="s">
        <v>2930</v>
      </c>
    </row>
    <row r="268" spans="7:13" x14ac:dyDescent="0.2">
      <c r="G268" t="s">
        <v>1203</v>
      </c>
      <c r="M268" t="s">
        <v>2931</v>
      </c>
    </row>
    <row r="269" spans="7:13" x14ac:dyDescent="0.2">
      <c r="G269" t="s">
        <v>1204</v>
      </c>
      <c r="M269" t="s">
        <v>2932</v>
      </c>
    </row>
    <row r="270" spans="7:13" x14ac:dyDescent="0.2">
      <c r="G270" t="s">
        <v>1205</v>
      </c>
      <c r="M270" t="s">
        <v>2933</v>
      </c>
    </row>
    <row r="271" spans="7:13" x14ac:dyDescent="0.2">
      <c r="G271" t="s">
        <v>1206</v>
      </c>
      <c r="M271" t="s">
        <v>2934</v>
      </c>
    </row>
    <row r="272" spans="7:13" x14ac:dyDescent="0.2">
      <c r="G272" t="s">
        <v>1207</v>
      </c>
      <c r="M272" t="s">
        <v>2935</v>
      </c>
    </row>
    <row r="273" spans="7:13" x14ac:dyDescent="0.2">
      <c r="G273" t="s">
        <v>1208</v>
      </c>
      <c r="M273" t="s">
        <v>2936</v>
      </c>
    </row>
    <row r="274" spans="7:13" x14ac:dyDescent="0.2">
      <c r="G274" t="s">
        <v>1209</v>
      </c>
      <c r="M274" t="s">
        <v>2937</v>
      </c>
    </row>
    <row r="275" spans="7:13" x14ac:dyDescent="0.2">
      <c r="G275" t="s">
        <v>1210</v>
      </c>
      <c r="M275" t="s">
        <v>2938</v>
      </c>
    </row>
    <row r="276" spans="7:13" x14ac:dyDescent="0.2">
      <c r="G276" t="s">
        <v>1211</v>
      </c>
      <c r="M276" t="s">
        <v>2939</v>
      </c>
    </row>
    <row r="277" spans="7:13" x14ac:dyDescent="0.2">
      <c r="G277" t="s">
        <v>1212</v>
      </c>
      <c r="M277" t="s">
        <v>2940</v>
      </c>
    </row>
    <row r="278" spans="7:13" x14ac:dyDescent="0.2">
      <c r="G278" t="s">
        <v>1213</v>
      </c>
      <c r="M278" t="s">
        <v>2941</v>
      </c>
    </row>
    <row r="279" spans="7:13" x14ac:dyDescent="0.2">
      <c r="G279" t="s">
        <v>1214</v>
      </c>
      <c r="M279" t="s">
        <v>2942</v>
      </c>
    </row>
    <row r="280" spans="7:13" x14ac:dyDescent="0.2">
      <c r="G280" t="s">
        <v>1215</v>
      </c>
      <c r="M280" t="s">
        <v>2943</v>
      </c>
    </row>
    <row r="281" spans="7:13" x14ac:dyDescent="0.2">
      <c r="G281" t="s">
        <v>1216</v>
      </c>
      <c r="M281" t="s">
        <v>2944</v>
      </c>
    </row>
    <row r="282" spans="7:13" x14ac:dyDescent="0.2">
      <c r="G282" t="s">
        <v>1217</v>
      </c>
      <c r="M282" t="s">
        <v>2945</v>
      </c>
    </row>
    <row r="283" spans="7:13" x14ac:dyDescent="0.2">
      <c r="G283" t="s">
        <v>1218</v>
      </c>
      <c r="M283" t="s">
        <v>2946</v>
      </c>
    </row>
    <row r="284" spans="7:13" x14ac:dyDescent="0.2">
      <c r="G284" t="s">
        <v>1219</v>
      </c>
      <c r="M284" t="s">
        <v>2947</v>
      </c>
    </row>
    <row r="285" spans="7:13" x14ac:dyDescent="0.2">
      <c r="G285" t="s">
        <v>1220</v>
      </c>
      <c r="M285" t="s">
        <v>2948</v>
      </c>
    </row>
    <row r="286" spans="7:13" x14ac:dyDescent="0.2">
      <c r="G286" t="s">
        <v>1221</v>
      </c>
      <c r="M286" t="s">
        <v>2949</v>
      </c>
    </row>
    <row r="287" spans="7:13" x14ac:dyDescent="0.2">
      <c r="G287" t="s">
        <v>1222</v>
      </c>
      <c r="M287" t="s">
        <v>2950</v>
      </c>
    </row>
    <row r="288" spans="7:13" x14ac:dyDescent="0.2">
      <c r="G288" t="s">
        <v>1223</v>
      </c>
      <c r="M288" t="s">
        <v>2951</v>
      </c>
    </row>
    <row r="289" spans="7:13" x14ac:dyDescent="0.2">
      <c r="G289" t="s">
        <v>1224</v>
      </c>
      <c r="M289" t="s">
        <v>2952</v>
      </c>
    </row>
    <row r="290" spans="7:13" x14ac:dyDescent="0.2">
      <c r="G290" t="s">
        <v>1225</v>
      </c>
      <c r="M290" t="s">
        <v>2953</v>
      </c>
    </row>
    <row r="291" spans="7:13" x14ac:dyDescent="0.2">
      <c r="G291" t="s">
        <v>1226</v>
      </c>
      <c r="M291" t="s">
        <v>2954</v>
      </c>
    </row>
    <row r="292" spans="7:13" x14ac:dyDescent="0.2">
      <c r="G292" t="s">
        <v>1227</v>
      </c>
      <c r="M292" t="s">
        <v>2955</v>
      </c>
    </row>
    <row r="293" spans="7:13" x14ac:dyDescent="0.2">
      <c r="G293" t="s">
        <v>1228</v>
      </c>
      <c r="M293" t="s">
        <v>2956</v>
      </c>
    </row>
    <row r="294" spans="7:13" x14ac:dyDescent="0.2">
      <c r="G294" t="s">
        <v>1229</v>
      </c>
      <c r="M294" t="s">
        <v>2957</v>
      </c>
    </row>
    <row r="295" spans="7:13" x14ac:dyDescent="0.2">
      <c r="G295" t="s">
        <v>1230</v>
      </c>
      <c r="M295" t="s">
        <v>2958</v>
      </c>
    </row>
    <row r="296" spans="7:13" x14ac:dyDescent="0.2">
      <c r="G296" t="s">
        <v>1231</v>
      </c>
      <c r="M296" t="s">
        <v>2959</v>
      </c>
    </row>
    <row r="297" spans="7:13" x14ac:dyDescent="0.2">
      <c r="G297" t="s">
        <v>1232</v>
      </c>
      <c r="M297" t="s">
        <v>2960</v>
      </c>
    </row>
    <row r="298" spans="7:13" x14ac:dyDescent="0.2">
      <c r="G298" t="s">
        <v>1233</v>
      </c>
      <c r="M298" t="s">
        <v>2961</v>
      </c>
    </row>
    <row r="299" spans="7:13" x14ac:dyDescent="0.2">
      <c r="G299" t="s">
        <v>1234</v>
      </c>
      <c r="M299" t="s">
        <v>2962</v>
      </c>
    </row>
    <row r="300" spans="7:13" x14ac:dyDescent="0.2">
      <c r="G300" t="s">
        <v>1235</v>
      </c>
      <c r="M300" t="s">
        <v>2963</v>
      </c>
    </row>
    <row r="301" spans="7:13" x14ac:dyDescent="0.2">
      <c r="G301" t="s">
        <v>1236</v>
      </c>
      <c r="M301" t="s">
        <v>2964</v>
      </c>
    </row>
    <row r="302" spans="7:13" x14ac:dyDescent="0.2">
      <c r="G302" t="s">
        <v>1237</v>
      </c>
      <c r="M302" t="s">
        <v>2965</v>
      </c>
    </row>
    <row r="303" spans="7:13" x14ac:dyDescent="0.2">
      <c r="G303" t="s">
        <v>1238</v>
      </c>
      <c r="M303" t="s">
        <v>2966</v>
      </c>
    </row>
    <row r="304" spans="7:13" x14ac:dyDescent="0.2">
      <c r="G304" t="s">
        <v>1239</v>
      </c>
      <c r="M304" t="s">
        <v>2967</v>
      </c>
    </row>
    <row r="305" spans="7:13" x14ac:dyDescent="0.2">
      <c r="G305" t="s">
        <v>1240</v>
      </c>
      <c r="M305" t="s">
        <v>2968</v>
      </c>
    </row>
    <row r="306" spans="7:13" x14ac:dyDescent="0.2">
      <c r="G306" t="s">
        <v>1241</v>
      </c>
      <c r="M306" t="s">
        <v>2969</v>
      </c>
    </row>
    <row r="307" spans="7:13" x14ac:dyDescent="0.2">
      <c r="G307" t="s">
        <v>1242</v>
      </c>
      <c r="M307" t="s">
        <v>2970</v>
      </c>
    </row>
    <row r="308" spans="7:13" x14ac:dyDescent="0.2">
      <c r="G308" t="s">
        <v>1243</v>
      </c>
      <c r="M308" t="s">
        <v>2971</v>
      </c>
    </row>
    <row r="309" spans="7:13" x14ac:dyDescent="0.2">
      <c r="G309" t="s">
        <v>1244</v>
      </c>
      <c r="M309" t="s">
        <v>2972</v>
      </c>
    </row>
    <row r="310" spans="7:13" x14ac:dyDescent="0.2">
      <c r="G310" t="s">
        <v>1245</v>
      </c>
      <c r="M310" t="s">
        <v>2973</v>
      </c>
    </row>
    <row r="311" spans="7:13" x14ac:dyDescent="0.2">
      <c r="G311" t="s">
        <v>1246</v>
      </c>
      <c r="M311" t="s">
        <v>2974</v>
      </c>
    </row>
    <row r="312" spans="7:13" x14ac:dyDescent="0.2">
      <c r="G312" t="s">
        <v>1247</v>
      </c>
      <c r="M312" t="s">
        <v>2975</v>
      </c>
    </row>
    <row r="313" spans="7:13" x14ac:dyDescent="0.2">
      <c r="G313" t="s">
        <v>1248</v>
      </c>
      <c r="M313" t="s">
        <v>2976</v>
      </c>
    </row>
    <row r="314" spans="7:13" x14ac:dyDescent="0.2">
      <c r="G314" t="s">
        <v>1249</v>
      </c>
      <c r="M314" t="s">
        <v>2977</v>
      </c>
    </row>
    <row r="315" spans="7:13" x14ac:dyDescent="0.2">
      <c r="G315" t="s">
        <v>1250</v>
      </c>
      <c r="M315" t="s">
        <v>2978</v>
      </c>
    </row>
    <row r="316" spans="7:13" x14ac:dyDescent="0.2">
      <c r="G316" t="s">
        <v>1251</v>
      </c>
      <c r="M316" t="s">
        <v>2979</v>
      </c>
    </row>
    <row r="317" spans="7:13" x14ac:dyDescent="0.2">
      <c r="G317" t="s">
        <v>1252</v>
      </c>
      <c r="M317" t="s">
        <v>2980</v>
      </c>
    </row>
    <row r="318" spans="7:13" x14ac:dyDescent="0.2">
      <c r="G318" t="s">
        <v>1253</v>
      </c>
      <c r="M318" t="s">
        <v>2981</v>
      </c>
    </row>
    <row r="319" spans="7:13" x14ac:dyDescent="0.2">
      <c r="G319" t="s">
        <v>1254</v>
      </c>
      <c r="M319" t="s">
        <v>2982</v>
      </c>
    </row>
    <row r="320" spans="7:13" x14ac:dyDescent="0.2">
      <c r="G320" t="s">
        <v>1255</v>
      </c>
      <c r="M320" t="s">
        <v>2983</v>
      </c>
    </row>
    <row r="321" spans="7:13" x14ac:dyDescent="0.2">
      <c r="G321" t="s">
        <v>1256</v>
      </c>
      <c r="M321" t="s">
        <v>2984</v>
      </c>
    </row>
    <row r="322" spans="7:13" x14ac:dyDescent="0.2">
      <c r="G322" t="s">
        <v>1257</v>
      </c>
      <c r="M322" t="s">
        <v>2985</v>
      </c>
    </row>
    <row r="323" spans="7:13" x14ac:dyDescent="0.2">
      <c r="G323" t="s">
        <v>1258</v>
      </c>
      <c r="M323" t="s">
        <v>2986</v>
      </c>
    </row>
    <row r="324" spans="7:13" x14ac:dyDescent="0.2">
      <c r="G324" t="s">
        <v>1259</v>
      </c>
      <c r="M324" t="s">
        <v>2987</v>
      </c>
    </row>
    <row r="325" spans="7:13" x14ac:dyDescent="0.2">
      <c r="G325" t="s">
        <v>1260</v>
      </c>
      <c r="M325" t="s">
        <v>2988</v>
      </c>
    </row>
    <row r="326" spans="7:13" x14ac:dyDescent="0.2">
      <c r="G326" t="s">
        <v>1261</v>
      </c>
      <c r="M326" t="s">
        <v>2989</v>
      </c>
    </row>
    <row r="327" spans="7:13" x14ac:dyDescent="0.2">
      <c r="G327" t="s">
        <v>1262</v>
      </c>
      <c r="M327" t="s">
        <v>2990</v>
      </c>
    </row>
    <row r="328" spans="7:13" x14ac:dyDescent="0.2">
      <c r="G328" t="s">
        <v>1263</v>
      </c>
      <c r="M328" t="s">
        <v>2991</v>
      </c>
    </row>
    <row r="329" spans="7:13" x14ac:dyDescent="0.2">
      <c r="G329" t="s">
        <v>1264</v>
      </c>
      <c r="M329" t="s">
        <v>2992</v>
      </c>
    </row>
    <row r="330" spans="7:13" x14ac:dyDescent="0.2">
      <c r="G330" t="s">
        <v>1265</v>
      </c>
      <c r="M330" t="s">
        <v>2993</v>
      </c>
    </row>
    <row r="331" spans="7:13" x14ac:dyDescent="0.2">
      <c r="G331" t="s">
        <v>1266</v>
      </c>
      <c r="M331" t="s">
        <v>2994</v>
      </c>
    </row>
    <row r="332" spans="7:13" x14ac:dyDescent="0.2">
      <c r="G332" t="s">
        <v>1267</v>
      </c>
      <c r="M332" t="s">
        <v>2995</v>
      </c>
    </row>
    <row r="333" spans="7:13" x14ac:dyDescent="0.2">
      <c r="G333" t="s">
        <v>1268</v>
      </c>
      <c r="M333" t="s">
        <v>2996</v>
      </c>
    </row>
    <row r="334" spans="7:13" x14ac:dyDescent="0.2">
      <c r="G334" t="s">
        <v>1269</v>
      </c>
      <c r="M334" t="s">
        <v>2997</v>
      </c>
    </row>
    <row r="335" spans="7:13" x14ac:dyDescent="0.2">
      <c r="G335" t="s">
        <v>1270</v>
      </c>
      <c r="M335" t="s">
        <v>2998</v>
      </c>
    </row>
    <row r="336" spans="7:13" x14ac:dyDescent="0.2">
      <c r="G336" t="s">
        <v>1271</v>
      </c>
      <c r="M336" t="s">
        <v>2999</v>
      </c>
    </row>
    <row r="337" spans="7:13" x14ac:dyDescent="0.2">
      <c r="G337" t="s">
        <v>1272</v>
      </c>
      <c r="M337" t="s">
        <v>3000</v>
      </c>
    </row>
    <row r="338" spans="7:13" x14ac:dyDescent="0.2">
      <c r="G338" t="s">
        <v>1273</v>
      </c>
      <c r="M338" t="s">
        <v>3001</v>
      </c>
    </row>
    <row r="339" spans="7:13" x14ac:dyDescent="0.2">
      <c r="G339" t="s">
        <v>1274</v>
      </c>
      <c r="M339" t="s">
        <v>3002</v>
      </c>
    </row>
    <row r="340" spans="7:13" x14ac:dyDescent="0.2">
      <c r="G340" t="s">
        <v>1275</v>
      </c>
      <c r="M340" t="s">
        <v>3003</v>
      </c>
    </row>
    <row r="341" spans="7:13" x14ac:dyDescent="0.2">
      <c r="G341" t="s">
        <v>1276</v>
      </c>
      <c r="M341" t="s">
        <v>3004</v>
      </c>
    </row>
    <row r="342" spans="7:13" x14ac:dyDescent="0.2">
      <c r="G342" t="s">
        <v>1277</v>
      </c>
      <c r="M342" t="s">
        <v>3005</v>
      </c>
    </row>
    <row r="343" spans="7:13" x14ac:dyDescent="0.2">
      <c r="G343" t="s">
        <v>1278</v>
      </c>
      <c r="M343" t="s">
        <v>3006</v>
      </c>
    </row>
    <row r="344" spans="7:13" x14ac:dyDescent="0.2">
      <c r="G344" t="s">
        <v>1279</v>
      </c>
      <c r="M344" t="s">
        <v>3007</v>
      </c>
    </row>
    <row r="345" spans="7:13" x14ac:dyDescent="0.2">
      <c r="G345" t="s">
        <v>1280</v>
      </c>
      <c r="M345" t="s">
        <v>3008</v>
      </c>
    </row>
    <row r="346" spans="7:13" x14ac:dyDescent="0.2">
      <c r="G346" t="s">
        <v>1281</v>
      </c>
      <c r="M346" t="s">
        <v>3009</v>
      </c>
    </row>
    <row r="347" spans="7:13" x14ac:dyDescent="0.2">
      <c r="G347" t="s">
        <v>1282</v>
      </c>
      <c r="M347" t="s">
        <v>3010</v>
      </c>
    </row>
    <row r="348" spans="7:13" x14ac:dyDescent="0.2">
      <c r="G348" t="s">
        <v>1283</v>
      </c>
      <c r="M348" t="s">
        <v>3011</v>
      </c>
    </row>
    <row r="349" spans="7:13" x14ac:dyDescent="0.2">
      <c r="G349" t="s">
        <v>1284</v>
      </c>
      <c r="M349" t="s">
        <v>3012</v>
      </c>
    </row>
    <row r="350" spans="7:13" x14ac:dyDescent="0.2">
      <c r="G350" t="s">
        <v>1285</v>
      </c>
      <c r="M350" t="s">
        <v>3013</v>
      </c>
    </row>
    <row r="351" spans="7:13" x14ac:dyDescent="0.2">
      <c r="G351" t="s">
        <v>1286</v>
      </c>
      <c r="M351" t="s">
        <v>3014</v>
      </c>
    </row>
    <row r="352" spans="7:13" x14ac:dyDescent="0.2">
      <c r="G352" t="s">
        <v>1287</v>
      </c>
      <c r="M352" t="s">
        <v>3015</v>
      </c>
    </row>
    <row r="353" spans="7:13" x14ac:dyDescent="0.2">
      <c r="G353" t="s">
        <v>1288</v>
      </c>
      <c r="M353" t="s">
        <v>3016</v>
      </c>
    </row>
    <row r="354" spans="7:13" x14ac:dyDescent="0.2">
      <c r="G354" t="s">
        <v>1289</v>
      </c>
      <c r="M354" t="s">
        <v>3017</v>
      </c>
    </row>
    <row r="355" spans="7:13" x14ac:dyDescent="0.2">
      <c r="G355" t="s">
        <v>1290</v>
      </c>
      <c r="M355" t="s">
        <v>3018</v>
      </c>
    </row>
    <row r="356" spans="7:13" x14ac:dyDescent="0.2">
      <c r="G356" t="s">
        <v>1291</v>
      </c>
      <c r="M356" t="s">
        <v>3019</v>
      </c>
    </row>
    <row r="357" spans="7:13" x14ac:dyDescent="0.2">
      <c r="G357" t="s">
        <v>1292</v>
      </c>
      <c r="M357" t="s">
        <v>3020</v>
      </c>
    </row>
    <row r="358" spans="7:13" x14ac:dyDescent="0.2">
      <c r="G358" t="s">
        <v>1293</v>
      </c>
      <c r="M358" t="s">
        <v>3021</v>
      </c>
    </row>
    <row r="359" spans="7:13" x14ac:dyDescent="0.2">
      <c r="G359" t="s">
        <v>1294</v>
      </c>
      <c r="M359" t="s">
        <v>3022</v>
      </c>
    </row>
    <row r="360" spans="7:13" x14ac:dyDescent="0.2">
      <c r="G360" t="s">
        <v>1295</v>
      </c>
      <c r="M360" t="s">
        <v>3023</v>
      </c>
    </row>
    <row r="361" spans="7:13" x14ac:dyDescent="0.2">
      <c r="G361" t="s">
        <v>1296</v>
      </c>
      <c r="M361" t="s">
        <v>3024</v>
      </c>
    </row>
    <row r="362" spans="7:13" x14ac:dyDescent="0.2">
      <c r="G362" t="s">
        <v>1297</v>
      </c>
      <c r="M362" t="s">
        <v>3025</v>
      </c>
    </row>
    <row r="363" spans="7:13" x14ac:dyDescent="0.2">
      <c r="G363" t="s">
        <v>1298</v>
      </c>
      <c r="M363" t="s">
        <v>3026</v>
      </c>
    </row>
    <row r="364" spans="7:13" x14ac:dyDescent="0.2">
      <c r="G364" t="s">
        <v>1299</v>
      </c>
      <c r="M364" t="s">
        <v>3027</v>
      </c>
    </row>
    <row r="365" spans="7:13" x14ac:dyDescent="0.2">
      <c r="G365" t="s">
        <v>1300</v>
      </c>
      <c r="M365" t="s">
        <v>3028</v>
      </c>
    </row>
    <row r="366" spans="7:13" x14ac:dyDescent="0.2">
      <c r="G366" t="s">
        <v>1301</v>
      </c>
      <c r="M366" t="s">
        <v>3029</v>
      </c>
    </row>
    <row r="367" spans="7:13" x14ac:dyDescent="0.2">
      <c r="G367" t="s">
        <v>1302</v>
      </c>
      <c r="M367" t="s">
        <v>3030</v>
      </c>
    </row>
    <row r="368" spans="7:13" x14ac:dyDescent="0.2">
      <c r="G368" t="s">
        <v>1303</v>
      </c>
      <c r="M368" t="s">
        <v>3031</v>
      </c>
    </row>
    <row r="369" spans="7:13" x14ac:dyDescent="0.2">
      <c r="G369" t="s">
        <v>1304</v>
      </c>
      <c r="M369" t="s">
        <v>3032</v>
      </c>
    </row>
    <row r="370" spans="7:13" x14ac:dyDescent="0.2">
      <c r="G370" t="s">
        <v>1305</v>
      </c>
      <c r="M370" t="s">
        <v>3033</v>
      </c>
    </row>
    <row r="371" spans="7:13" x14ac:dyDescent="0.2">
      <c r="G371" t="s">
        <v>1306</v>
      </c>
      <c r="M371" t="s">
        <v>3034</v>
      </c>
    </row>
    <row r="372" spans="7:13" x14ac:dyDescent="0.2">
      <c r="G372" t="s">
        <v>1307</v>
      </c>
      <c r="M372" t="s">
        <v>3035</v>
      </c>
    </row>
    <row r="373" spans="7:13" x14ac:dyDescent="0.2">
      <c r="G373" t="s">
        <v>1308</v>
      </c>
      <c r="M373" t="s">
        <v>3036</v>
      </c>
    </row>
    <row r="374" spans="7:13" x14ac:dyDescent="0.2">
      <c r="G374" t="s">
        <v>1309</v>
      </c>
      <c r="M374" t="s">
        <v>3037</v>
      </c>
    </row>
    <row r="375" spans="7:13" x14ac:dyDescent="0.2">
      <c r="G375" t="s">
        <v>1310</v>
      </c>
      <c r="M375" t="s">
        <v>3038</v>
      </c>
    </row>
    <row r="376" spans="7:13" x14ac:dyDescent="0.2">
      <c r="G376" t="s">
        <v>1311</v>
      </c>
      <c r="M376" t="s">
        <v>3039</v>
      </c>
    </row>
    <row r="377" spans="7:13" x14ac:dyDescent="0.2">
      <c r="G377" t="s">
        <v>1312</v>
      </c>
      <c r="M377" t="s">
        <v>3040</v>
      </c>
    </row>
    <row r="378" spans="7:13" x14ac:dyDescent="0.2">
      <c r="G378" t="s">
        <v>1313</v>
      </c>
      <c r="M378" t="s">
        <v>3041</v>
      </c>
    </row>
    <row r="379" spans="7:13" x14ac:dyDescent="0.2">
      <c r="G379" t="s">
        <v>1314</v>
      </c>
      <c r="M379" t="s">
        <v>3042</v>
      </c>
    </row>
    <row r="380" spans="7:13" x14ac:dyDescent="0.2">
      <c r="G380" t="s">
        <v>1315</v>
      </c>
      <c r="M380" t="s">
        <v>3043</v>
      </c>
    </row>
    <row r="381" spans="7:13" x14ac:dyDescent="0.2">
      <c r="G381" t="s">
        <v>1316</v>
      </c>
      <c r="M381" t="s">
        <v>3044</v>
      </c>
    </row>
    <row r="382" spans="7:13" x14ac:dyDescent="0.2">
      <c r="G382" t="s">
        <v>1317</v>
      </c>
      <c r="M382" t="s">
        <v>3045</v>
      </c>
    </row>
    <row r="383" spans="7:13" x14ac:dyDescent="0.2">
      <c r="G383" t="s">
        <v>1318</v>
      </c>
      <c r="M383" t="s">
        <v>3046</v>
      </c>
    </row>
    <row r="384" spans="7:13" x14ac:dyDescent="0.2">
      <c r="G384" t="s">
        <v>1319</v>
      </c>
      <c r="M384" t="s">
        <v>3047</v>
      </c>
    </row>
    <row r="385" spans="7:13" x14ac:dyDescent="0.2">
      <c r="G385" t="s">
        <v>1320</v>
      </c>
      <c r="M385" t="s">
        <v>3048</v>
      </c>
    </row>
    <row r="386" spans="7:13" x14ac:dyDescent="0.2">
      <c r="G386" t="s">
        <v>1321</v>
      </c>
      <c r="M386" t="s">
        <v>3049</v>
      </c>
    </row>
    <row r="387" spans="7:13" x14ac:dyDescent="0.2">
      <c r="G387" t="s">
        <v>1322</v>
      </c>
      <c r="M387" t="s">
        <v>3050</v>
      </c>
    </row>
    <row r="388" spans="7:13" x14ac:dyDescent="0.2">
      <c r="G388" t="s">
        <v>1323</v>
      </c>
      <c r="M388" t="s">
        <v>3051</v>
      </c>
    </row>
    <row r="389" spans="7:13" x14ac:dyDescent="0.2">
      <c r="G389" t="s">
        <v>1324</v>
      </c>
      <c r="M389" t="s">
        <v>3052</v>
      </c>
    </row>
    <row r="390" spans="7:13" x14ac:dyDescent="0.2">
      <c r="G390" t="s">
        <v>1325</v>
      </c>
      <c r="M390" t="s">
        <v>3053</v>
      </c>
    </row>
    <row r="391" spans="7:13" x14ac:dyDescent="0.2">
      <c r="G391" t="s">
        <v>1326</v>
      </c>
      <c r="M391" t="s">
        <v>3054</v>
      </c>
    </row>
    <row r="392" spans="7:13" x14ac:dyDescent="0.2">
      <c r="G392" t="s">
        <v>1327</v>
      </c>
      <c r="M392" t="s">
        <v>3055</v>
      </c>
    </row>
    <row r="393" spans="7:13" x14ac:dyDescent="0.2">
      <c r="G393" t="s">
        <v>1328</v>
      </c>
      <c r="M393" t="s">
        <v>3056</v>
      </c>
    </row>
    <row r="394" spans="7:13" x14ac:dyDescent="0.2">
      <c r="G394" t="s">
        <v>1329</v>
      </c>
      <c r="M394" t="s">
        <v>3057</v>
      </c>
    </row>
    <row r="395" spans="7:13" x14ac:dyDescent="0.2">
      <c r="G395" t="s">
        <v>1330</v>
      </c>
      <c r="M395" t="s">
        <v>3058</v>
      </c>
    </row>
    <row r="396" spans="7:13" x14ac:dyDescent="0.2">
      <c r="G396" t="s">
        <v>1331</v>
      </c>
      <c r="M396" t="s">
        <v>3059</v>
      </c>
    </row>
    <row r="397" spans="7:13" x14ac:dyDescent="0.2">
      <c r="G397" t="s">
        <v>1332</v>
      </c>
      <c r="M397" t="s">
        <v>3060</v>
      </c>
    </row>
    <row r="398" spans="7:13" x14ac:dyDescent="0.2">
      <c r="G398" t="s">
        <v>1333</v>
      </c>
      <c r="M398" t="s">
        <v>3061</v>
      </c>
    </row>
    <row r="399" spans="7:13" x14ac:dyDescent="0.2">
      <c r="G399" t="s">
        <v>1334</v>
      </c>
      <c r="M399" t="s">
        <v>3062</v>
      </c>
    </row>
    <row r="400" spans="7:13" x14ac:dyDescent="0.2">
      <c r="G400" t="s">
        <v>1335</v>
      </c>
      <c r="M400" t="s">
        <v>3063</v>
      </c>
    </row>
    <row r="401" spans="7:13" x14ac:dyDescent="0.2">
      <c r="G401" t="s">
        <v>1336</v>
      </c>
      <c r="M401" t="s">
        <v>3064</v>
      </c>
    </row>
    <row r="402" spans="7:13" x14ac:dyDescent="0.2">
      <c r="G402" t="s">
        <v>1337</v>
      </c>
      <c r="M402" t="s">
        <v>3065</v>
      </c>
    </row>
    <row r="403" spans="7:13" x14ac:dyDescent="0.2">
      <c r="G403" t="s">
        <v>1338</v>
      </c>
      <c r="M403" t="s">
        <v>3066</v>
      </c>
    </row>
    <row r="404" spans="7:13" x14ac:dyDescent="0.2">
      <c r="G404" t="s">
        <v>1339</v>
      </c>
      <c r="M404" t="s">
        <v>3067</v>
      </c>
    </row>
    <row r="405" spans="7:13" x14ac:dyDescent="0.2">
      <c r="G405" t="s">
        <v>1340</v>
      </c>
      <c r="M405" t="s">
        <v>3068</v>
      </c>
    </row>
    <row r="406" spans="7:13" x14ac:dyDescent="0.2">
      <c r="G406" t="s">
        <v>1341</v>
      </c>
      <c r="M406" t="s">
        <v>3069</v>
      </c>
    </row>
    <row r="407" spans="7:13" x14ac:dyDescent="0.2">
      <c r="G407" t="s">
        <v>1342</v>
      </c>
      <c r="M407" t="s">
        <v>3070</v>
      </c>
    </row>
    <row r="408" spans="7:13" x14ac:dyDescent="0.2">
      <c r="G408" t="s">
        <v>1343</v>
      </c>
      <c r="M408" t="s">
        <v>3071</v>
      </c>
    </row>
    <row r="409" spans="7:13" x14ac:dyDescent="0.2">
      <c r="G409" t="s">
        <v>1344</v>
      </c>
      <c r="M409" t="s">
        <v>3072</v>
      </c>
    </row>
    <row r="410" spans="7:13" x14ac:dyDescent="0.2">
      <c r="G410" t="s">
        <v>1345</v>
      </c>
      <c r="M410" t="s">
        <v>3073</v>
      </c>
    </row>
    <row r="411" spans="7:13" x14ac:dyDescent="0.2">
      <c r="G411" t="s">
        <v>1346</v>
      </c>
      <c r="M411" t="s">
        <v>3074</v>
      </c>
    </row>
    <row r="412" spans="7:13" x14ac:dyDescent="0.2">
      <c r="G412" t="s">
        <v>1347</v>
      </c>
      <c r="M412" t="s">
        <v>3075</v>
      </c>
    </row>
    <row r="413" spans="7:13" x14ac:dyDescent="0.2">
      <c r="G413" t="s">
        <v>1348</v>
      </c>
      <c r="M413" t="s">
        <v>3076</v>
      </c>
    </row>
    <row r="414" spans="7:13" x14ac:dyDescent="0.2">
      <c r="G414" t="s">
        <v>1349</v>
      </c>
      <c r="M414" t="s">
        <v>3077</v>
      </c>
    </row>
    <row r="415" spans="7:13" x14ac:dyDescent="0.2">
      <c r="G415" t="s">
        <v>1350</v>
      </c>
      <c r="M415" t="s">
        <v>3078</v>
      </c>
    </row>
    <row r="416" spans="7:13" x14ac:dyDescent="0.2">
      <c r="G416" t="s">
        <v>1351</v>
      </c>
      <c r="M416" t="s">
        <v>3079</v>
      </c>
    </row>
    <row r="417" spans="7:13" x14ac:dyDescent="0.2">
      <c r="G417" t="s">
        <v>1352</v>
      </c>
      <c r="M417" t="s">
        <v>3080</v>
      </c>
    </row>
    <row r="418" spans="7:13" x14ac:dyDescent="0.2">
      <c r="G418" t="s">
        <v>1353</v>
      </c>
      <c r="M418" t="s">
        <v>3081</v>
      </c>
    </row>
    <row r="419" spans="7:13" x14ac:dyDescent="0.2">
      <c r="G419" t="s">
        <v>1354</v>
      </c>
      <c r="M419" t="s">
        <v>3082</v>
      </c>
    </row>
    <row r="420" spans="7:13" x14ac:dyDescent="0.2">
      <c r="G420" t="s">
        <v>1355</v>
      </c>
      <c r="M420" t="s">
        <v>3083</v>
      </c>
    </row>
    <row r="421" spans="7:13" x14ac:dyDescent="0.2">
      <c r="G421" t="s">
        <v>1356</v>
      </c>
      <c r="M421" t="s">
        <v>3084</v>
      </c>
    </row>
    <row r="422" spans="7:13" x14ac:dyDescent="0.2">
      <c r="G422" t="s">
        <v>1357</v>
      </c>
      <c r="M422" t="s">
        <v>3085</v>
      </c>
    </row>
    <row r="423" spans="7:13" x14ac:dyDescent="0.2">
      <c r="G423" t="s">
        <v>1358</v>
      </c>
      <c r="M423" t="s">
        <v>3086</v>
      </c>
    </row>
    <row r="424" spans="7:13" x14ac:dyDescent="0.2">
      <c r="G424" t="s">
        <v>1359</v>
      </c>
      <c r="M424" t="s">
        <v>3087</v>
      </c>
    </row>
    <row r="425" spans="7:13" x14ac:dyDescent="0.2">
      <c r="G425" t="s">
        <v>1360</v>
      </c>
      <c r="M425" t="s">
        <v>3088</v>
      </c>
    </row>
    <row r="426" spans="7:13" x14ac:dyDescent="0.2">
      <c r="G426" t="s">
        <v>1361</v>
      </c>
      <c r="M426" t="s">
        <v>3089</v>
      </c>
    </row>
    <row r="427" spans="7:13" x14ac:dyDescent="0.2">
      <c r="G427" t="s">
        <v>1362</v>
      </c>
      <c r="M427" t="s">
        <v>3090</v>
      </c>
    </row>
    <row r="428" spans="7:13" x14ac:dyDescent="0.2">
      <c r="G428" t="s">
        <v>1363</v>
      </c>
      <c r="M428" t="s">
        <v>3091</v>
      </c>
    </row>
    <row r="429" spans="7:13" x14ac:dyDescent="0.2">
      <c r="G429" t="s">
        <v>1364</v>
      </c>
      <c r="M429" t="s">
        <v>3092</v>
      </c>
    </row>
    <row r="430" spans="7:13" x14ac:dyDescent="0.2">
      <c r="G430" t="s">
        <v>1365</v>
      </c>
      <c r="M430" t="s">
        <v>3093</v>
      </c>
    </row>
    <row r="431" spans="7:13" x14ac:dyDescent="0.2">
      <c r="G431" t="s">
        <v>1366</v>
      </c>
      <c r="M431" t="s">
        <v>3094</v>
      </c>
    </row>
    <row r="432" spans="7:13" x14ac:dyDescent="0.2">
      <c r="G432" t="s">
        <v>1367</v>
      </c>
      <c r="M432" t="s">
        <v>3095</v>
      </c>
    </row>
    <row r="433" spans="7:13" x14ac:dyDescent="0.2">
      <c r="G433" t="s">
        <v>1368</v>
      </c>
      <c r="M433" t="s">
        <v>3096</v>
      </c>
    </row>
    <row r="434" spans="7:13" x14ac:dyDescent="0.2">
      <c r="G434" t="s">
        <v>1369</v>
      </c>
      <c r="M434" t="s">
        <v>3097</v>
      </c>
    </row>
    <row r="435" spans="7:13" x14ac:dyDescent="0.2">
      <c r="G435" t="s">
        <v>1370</v>
      </c>
      <c r="M435" t="s">
        <v>3098</v>
      </c>
    </row>
    <row r="436" spans="7:13" x14ac:dyDescent="0.2">
      <c r="G436" t="s">
        <v>1371</v>
      </c>
      <c r="M436" t="s">
        <v>3099</v>
      </c>
    </row>
    <row r="437" spans="7:13" x14ac:dyDescent="0.2">
      <c r="G437" t="s">
        <v>1372</v>
      </c>
      <c r="M437" t="s">
        <v>3100</v>
      </c>
    </row>
    <row r="438" spans="7:13" x14ac:dyDescent="0.2">
      <c r="G438" t="s">
        <v>1373</v>
      </c>
      <c r="M438" t="s">
        <v>3101</v>
      </c>
    </row>
    <row r="439" spans="7:13" x14ac:dyDescent="0.2">
      <c r="G439" t="s">
        <v>1374</v>
      </c>
      <c r="M439" t="s">
        <v>3102</v>
      </c>
    </row>
    <row r="440" spans="7:13" x14ac:dyDescent="0.2">
      <c r="G440" t="s">
        <v>1375</v>
      </c>
      <c r="M440" t="s">
        <v>3103</v>
      </c>
    </row>
    <row r="441" spans="7:13" x14ac:dyDescent="0.2">
      <c r="G441" t="s">
        <v>1376</v>
      </c>
      <c r="M441" t="s">
        <v>3104</v>
      </c>
    </row>
    <row r="442" spans="7:13" x14ac:dyDescent="0.2">
      <c r="G442" t="s">
        <v>1377</v>
      </c>
      <c r="M442" t="s">
        <v>3105</v>
      </c>
    </row>
    <row r="443" spans="7:13" x14ac:dyDescent="0.2">
      <c r="G443" t="s">
        <v>1378</v>
      </c>
      <c r="M443" t="s">
        <v>3106</v>
      </c>
    </row>
    <row r="444" spans="7:13" x14ac:dyDescent="0.2">
      <c r="G444" t="s">
        <v>1379</v>
      </c>
      <c r="M444" t="s">
        <v>3107</v>
      </c>
    </row>
    <row r="445" spans="7:13" x14ac:dyDescent="0.2">
      <c r="G445" t="s">
        <v>1380</v>
      </c>
      <c r="M445" t="s">
        <v>3108</v>
      </c>
    </row>
    <row r="446" spans="7:13" x14ac:dyDescent="0.2">
      <c r="G446" t="s">
        <v>1381</v>
      </c>
      <c r="M446" t="s">
        <v>3109</v>
      </c>
    </row>
    <row r="447" spans="7:13" x14ac:dyDescent="0.2">
      <c r="G447" t="s">
        <v>1382</v>
      </c>
      <c r="M447" t="s">
        <v>3110</v>
      </c>
    </row>
    <row r="448" spans="7:13" x14ac:dyDescent="0.2">
      <c r="G448" t="s">
        <v>1383</v>
      </c>
      <c r="M448" t="s">
        <v>3111</v>
      </c>
    </row>
    <row r="449" spans="7:13" x14ac:dyDescent="0.2">
      <c r="G449" t="s">
        <v>1384</v>
      </c>
      <c r="M449" t="s">
        <v>3112</v>
      </c>
    </row>
    <row r="450" spans="7:13" x14ac:dyDescent="0.2">
      <c r="G450" t="s">
        <v>1385</v>
      </c>
      <c r="M450" t="s">
        <v>3113</v>
      </c>
    </row>
    <row r="451" spans="7:13" x14ac:dyDescent="0.2">
      <c r="G451" t="s">
        <v>1386</v>
      </c>
      <c r="M451" t="s">
        <v>3114</v>
      </c>
    </row>
    <row r="452" spans="7:13" x14ac:dyDescent="0.2">
      <c r="G452" t="s">
        <v>1387</v>
      </c>
      <c r="M452" t="s">
        <v>3115</v>
      </c>
    </row>
    <row r="453" spans="7:13" x14ac:dyDescent="0.2">
      <c r="G453" t="s">
        <v>1388</v>
      </c>
      <c r="M453" t="s">
        <v>3116</v>
      </c>
    </row>
    <row r="454" spans="7:13" x14ac:dyDescent="0.2">
      <c r="G454" t="s">
        <v>1389</v>
      </c>
      <c r="M454" t="s">
        <v>3117</v>
      </c>
    </row>
    <row r="455" spans="7:13" x14ac:dyDescent="0.2">
      <c r="G455" t="s">
        <v>1390</v>
      </c>
      <c r="M455" t="s">
        <v>3118</v>
      </c>
    </row>
    <row r="456" spans="7:13" x14ac:dyDescent="0.2">
      <c r="G456" t="s">
        <v>1391</v>
      </c>
      <c r="M456" t="s">
        <v>3119</v>
      </c>
    </row>
    <row r="457" spans="7:13" x14ac:dyDescent="0.2">
      <c r="G457" t="s">
        <v>1392</v>
      </c>
      <c r="M457" t="s">
        <v>3120</v>
      </c>
    </row>
    <row r="458" spans="7:13" x14ac:dyDescent="0.2">
      <c r="G458" t="s">
        <v>1393</v>
      </c>
      <c r="M458" t="s">
        <v>3121</v>
      </c>
    </row>
    <row r="459" spans="7:13" x14ac:dyDescent="0.2">
      <c r="G459" t="s">
        <v>1394</v>
      </c>
      <c r="M459" t="s">
        <v>3122</v>
      </c>
    </row>
    <row r="460" spans="7:13" x14ac:dyDescent="0.2">
      <c r="G460" t="s">
        <v>1395</v>
      </c>
      <c r="M460" t="s">
        <v>3123</v>
      </c>
    </row>
    <row r="461" spans="7:13" x14ac:dyDescent="0.2">
      <c r="G461" t="s">
        <v>1396</v>
      </c>
      <c r="M461" t="s">
        <v>3124</v>
      </c>
    </row>
    <row r="462" spans="7:13" x14ac:dyDescent="0.2">
      <c r="G462" t="s">
        <v>1397</v>
      </c>
      <c r="M462" t="s">
        <v>3125</v>
      </c>
    </row>
    <row r="463" spans="7:13" x14ac:dyDescent="0.2">
      <c r="G463" t="s">
        <v>1398</v>
      </c>
      <c r="M463" t="s">
        <v>3126</v>
      </c>
    </row>
    <row r="464" spans="7:13" x14ac:dyDescent="0.2">
      <c r="G464" t="s">
        <v>1399</v>
      </c>
      <c r="M464" t="s">
        <v>3127</v>
      </c>
    </row>
    <row r="465" spans="7:13" x14ac:dyDescent="0.2">
      <c r="G465" t="s">
        <v>1400</v>
      </c>
      <c r="M465" t="s">
        <v>3128</v>
      </c>
    </row>
    <row r="466" spans="7:13" x14ac:dyDescent="0.2">
      <c r="G466" t="s">
        <v>1401</v>
      </c>
      <c r="M466" t="s">
        <v>3129</v>
      </c>
    </row>
    <row r="467" spans="7:13" x14ac:dyDescent="0.2">
      <c r="G467" t="s">
        <v>1402</v>
      </c>
      <c r="M467" t="s">
        <v>3130</v>
      </c>
    </row>
    <row r="468" spans="7:13" x14ac:dyDescent="0.2">
      <c r="G468" t="s">
        <v>1403</v>
      </c>
      <c r="M468" t="s">
        <v>3131</v>
      </c>
    </row>
    <row r="469" spans="7:13" x14ac:dyDescent="0.2">
      <c r="G469" t="s">
        <v>1404</v>
      </c>
      <c r="M469" t="s">
        <v>3132</v>
      </c>
    </row>
    <row r="470" spans="7:13" x14ac:dyDescent="0.2">
      <c r="G470" t="s">
        <v>1405</v>
      </c>
      <c r="M470" t="s">
        <v>3133</v>
      </c>
    </row>
    <row r="471" spans="7:13" x14ac:dyDescent="0.2">
      <c r="G471" t="s">
        <v>1406</v>
      </c>
      <c r="M471" t="s">
        <v>3134</v>
      </c>
    </row>
    <row r="472" spans="7:13" x14ac:dyDescent="0.2">
      <c r="G472" t="s">
        <v>1407</v>
      </c>
      <c r="M472" t="s">
        <v>3135</v>
      </c>
    </row>
    <row r="473" spans="7:13" x14ac:dyDescent="0.2">
      <c r="G473" t="s">
        <v>1408</v>
      </c>
      <c r="M473" t="s">
        <v>3136</v>
      </c>
    </row>
    <row r="474" spans="7:13" x14ac:dyDescent="0.2">
      <c r="G474" t="s">
        <v>1409</v>
      </c>
      <c r="M474" t="s">
        <v>3137</v>
      </c>
    </row>
    <row r="475" spans="7:13" x14ac:dyDescent="0.2">
      <c r="G475" t="s">
        <v>1410</v>
      </c>
      <c r="M475" t="s">
        <v>3138</v>
      </c>
    </row>
    <row r="476" spans="7:13" x14ac:dyDescent="0.2">
      <c r="G476" t="s">
        <v>1411</v>
      </c>
      <c r="M476" t="s">
        <v>3139</v>
      </c>
    </row>
    <row r="477" spans="7:13" x14ac:dyDescent="0.2">
      <c r="G477" t="s">
        <v>1412</v>
      </c>
      <c r="M477" t="s">
        <v>3140</v>
      </c>
    </row>
    <row r="478" spans="7:13" x14ac:dyDescent="0.2">
      <c r="G478" t="s">
        <v>1413</v>
      </c>
      <c r="M478" t="s">
        <v>3141</v>
      </c>
    </row>
    <row r="479" spans="7:13" x14ac:dyDescent="0.2">
      <c r="G479" t="s">
        <v>1414</v>
      </c>
      <c r="M479" t="s">
        <v>3142</v>
      </c>
    </row>
    <row r="480" spans="7:13" x14ac:dyDescent="0.2">
      <c r="G480" t="s">
        <v>1415</v>
      </c>
      <c r="M480" t="s">
        <v>3143</v>
      </c>
    </row>
    <row r="481" spans="7:13" x14ac:dyDescent="0.2">
      <c r="G481" t="s">
        <v>1416</v>
      </c>
      <c r="M481" t="s">
        <v>3144</v>
      </c>
    </row>
    <row r="482" spans="7:13" x14ac:dyDescent="0.2">
      <c r="G482" t="s">
        <v>1417</v>
      </c>
      <c r="M482" t="s">
        <v>3145</v>
      </c>
    </row>
    <row r="483" spans="7:13" x14ac:dyDescent="0.2">
      <c r="G483" t="s">
        <v>1418</v>
      </c>
      <c r="M483" t="s">
        <v>3146</v>
      </c>
    </row>
    <row r="484" spans="7:13" x14ac:dyDescent="0.2">
      <c r="G484" t="s">
        <v>1419</v>
      </c>
      <c r="M484" t="s">
        <v>3147</v>
      </c>
    </row>
    <row r="485" spans="7:13" x14ac:dyDescent="0.2">
      <c r="G485" t="s">
        <v>1420</v>
      </c>
      <c r="M485" t="s">
        <v>3148</v>
      </c>
    </row>
    <row r="486" spans="7:13" x14ac:dyDescent="0.2">
      <c r="G486" t="s">
        <v>1421</v>
      </c>
      <c r="M486" t="s">
        <v>3149</v>
      </c>
    </row>
    <row r="487" spans="7:13" x14ac:dyDescent="0.2">
      <c r="G487" t="s">
        <v>1422</v>
      </c>
      <c r="M487" t="s">
        <v>3150</v>
      </c>
    </row>
    <row r="488" spans="7:13" x14ac:dyDescent="0.2">
      <c r="G488" t="s">
        <v>1423</v>
      </c>
      <c r="M488" t="s">
        <v>3151</v>
      </c>
    </row>
    <row r="489" spans="7:13" x14ac:dyDescent="0.2">
      <c r="G489" t="s">
        <v>1424</v>
      </c>
      <c r="M489" t="s">
        <v>3152</v>
      </c>
    </row>
    <row r="490" spans="7:13" x14ac:dyDescent="0.2">
      <c r="G490" t="s">
        <v>1425</v>
      </c>
      <c r="M490" t="s">
        <v>3153</v>
      </c>
    </row>
    <row r="491" spans="7:13" x14ac:dyDescent="0.2">
      <c r="G491" t="s">
        <v>1426</v>
      </c>
      <c r="M491" t="s">
        <v>3154</v>
      </c>
    </row>
    <row r="492" spans="7:13" x14ac:dyDescent="0.2">
      <c r="G492" t="s">
        <v>1427</v>
      </c>
      <c r="M492" t="s">
        <v>3155</v>
      </c>
    </row>
    <row r="493" spans="7:13" x14ac:dyDescent="0.2">
      <c r="G493" t="s">
        <v>1428</v>
      </c>
      <c r="M493" t="s">
        <v>3156</v>
      </c>
    </row>
    <row r="494" spans="7:13" x14ac:dyDescent="0.2">
      <c r="G494" t="s">
        <v>1429</v>
      </c>
      <c r="M494" t="s">
        <v>3157</v>
      </c>
    </row>
    <row r="495" spans="7:13" x14ac:dyDescent="0.2">
      <c r="G495" t="s">
        <v>1430</v>
      </c>
      <c r="M495" t="s">
        <v>3158</v>
      </c>
    </row>
    <row r="496" spans="7:13" x14ac:dyDescent="0.2">
      <c r="G496" t="s">
        <v>1431</v>
      </c>
      <c r="M496" t="s">
        <v>3159</v>
      </c>
    </row>
    <row r="497" spans="7:13" x14ac:dyDescent="0.2">
      <c r="G497" t="s">
        <v>1432</v>
      </c>
      <c r="M497" t="s">
        <v>3160</v>
      </c>
    </row>
    <row r="498" spans="7:13" x14ac:dyDescent="0.2">
      <c r="G498" t="s">
        <v>1433</v>
      </c>
      <c r="M498" t="s">
        <v>3161</v>
      </c>
    </row>
    <row r="499" spans="7:13" x14ac:dyDescent="0.2">
      <c r="G499" t="s">
        <v>1434</v>
      </c>
      <c r="M499" t="s">
        <v>3162</v>
      </c>
    </row>
    <row r="500" spans="7:13" x14ac:dyDescent="0.2">
      <c r="G500" t="s">
        <v>1435</v>
      </c>
      <c r="M500" t="s">
        <v>3163</v>
      </c>
    </row>
    <row r="501" spans="7:13" x14ac:dyDescent="0.2">
      <c r="G501" t="s">
        <v>1436</v>
      </c>
      <c r="M501" t="s">
        <v>3164</v>
      </c>
    </row>
    <row r="502" spans="7:13" x14ac:dyDescent="0.2">
      <c r="G502" t="s">
        <v>1437</v>
      </c>
      <c r="M502" t="s">
        <v>3165</v>
      </c>
    </row>
    <row r="503" spans="7:13" x14ac:dyDescent="0.2">
      <c r="G503" t="s">
        <v>1438</v>
      </c>
      <c r="M503" t="s">
        <v>3166</v>
      </c>
    </row>
    <row r="504" spans="7:13" x14ac:dyDescent="0.2">
      <c r="G504" t="s">
        <v>1439</v>
      </c>
      <c r="M504" t="s">
        <v>3167</v>
      </c>
    </row>
    <row r="505" spans="7:13" x14ac:dyDescent="0.2">
      <c r="G505" t="s">
        <v>1440</v>
      </c>
      <c r="M505" t="s">
        <v>3168</v>
      </c>
    </row>
    <row r="506" spans="7:13" x14ac:dyDescent="0.2">
      <c r="G506" t="s">
        <v>1441</v>
      </c>
      <c r="M506" t="s">
        <v>3169</v>
      </c>
    </row>
    <row r="507" spans="7:13" x14ac:dyDescent="0.2">
      <c r="G507" t="s">
        <v>1442</v>
      </c>
      <c r="M507" t="s">
        <v>3170</v>
      </c>
    </row>
    <row r="508" spans="7:13" x14ac:dyDescent="0.2">
      <c r="G508" t="s">
        <v>1443</v>
      </c>
      <c r="M508" t="s">
        <v>3171</v>
      </c>
    </row>
    <row r="509" spans="7:13" x14ac:dyDescent="0.2">
      <c r="G509" t="s">
        <v>1444</v>
      </c>
      <c r="M509" t="s">
        <v>3172</v>
      </c>
    </row>
    <row r="510" spans="7:13" x14ac:dyDescent="0.2">
      <c r="G510" t="s">
        <v>1445</v>
      </c>
      <c r="M510" t="s">
        <v>3173</v>
      </c>
    </row>
    <row r="511" spans="7:13" x14ac:dyDescent="0.2">
      <c r="G511" t="s">
        <v>1446</v>
      </c>
      <c r="M511" t="s">
        <v>3174</v>
      </c>
    </row>
    <row r="512" spans="7:13" x14ac:dyDescent="0.2">
      <c r="G512" t="s">
        <v>1447</v>
      </c>
      <c r="M512" t="s">
        <v>3175</v>
      </c>
    </row>
    <row r="513" spans="7:13" x14ac:dyDescent="0.2">
      <c r="G513" t="s">
        <v>1448</v>
      </c>
      <c r="M513" t="s">
        <v>3176</v>
      </c>
    </row>
    <row r="514" spans="7:13" x14ac:dyDescent="0.2">
      <c r="G514" t="s">
        <v>1449</v>
      </c>
      <c r="M514" t="s">
        <v>3177</v>
      </c>
    </row>
    <row r="515" spans="7:13" x14ac:dyDescent="0.2">
      <c r="G515" t="s">
        <v>1450</v>
      </c>
      <c r="M515" t="s">
        <v>3178</v>
      </c>
    </row>
    <row r="516" spans="7:13" x14ac:dyDescent="0.2">
      <c r="G516" t="s">
        <v>1451</v>
      </c>
      <c r="M516" t="s">
        <v>3179</v>
      </c>
    </row>
    <row r="517" spans="7:13" x14ac:dyDescent="0.2">
      <c r="G517" t="s">
        <v>1452</v>
      </c>
      <c r="M517" t="s">
        <v>3180</v>
      </c>
    </row>
    <row r="518" spans="7:13" x14ac:dyDescent="0.2">
      <c r="G518" t="s">
        <v>1453</v>
      </c>
      <c r="M518" t="s">
        <v>3181</v>
      </c>
    </row>
    <row r="519" spans="7:13" x14ac:dyDescent="0.2">
      <c r="G519" t="s">
        <v>1454</v>
      </c>
      <c r="M519" t="s">
        <v>3182</v>
      </c>
    </row>
    <row r="520" spans="7:13" x14ac:dyDescent="0.2">
      <c r="G520" t="s">
        <v>1455</v>
      </c>
      <c r="M520" t="s">
        <v>3183</v>
      </c>
    </row>
    <row r="521" spans="7:13" x14ac:dyDescent="0.2">
      <c r="G521" t="s">
        <v>1456</v>
      </c>
      <c r="M521" t="s">
        <v>3184</v>
      </c>
    </row>
    <row r="522" spans="7:13" x14ac:dyDescent="0.2">
      <c r="G522" t="s">
        <v>1457</v>
      </c>
      <c r="M522" t="s">
        <v>3185</v>
      </c>
    </row>
    <row r="523" spans="7:13" x14ac:dyDescent="0.2">
      <c r="G523" t="s">
        <v>1458</v>
      </c>
      <c r="M523" t="s">
        <v>3186</v>
      </c>
    </row>
    <row r="524" spans="7:13" x14ac:dyDescent="0.2">
      <c r="G524" t="s">
        <v>1459</v>
      </c>
      <c r="M524" t="s">
        <v>3187</v>
      </c>
    </row>
    <row r="525" spans="7:13" x14ac:dyDescent="0.2">
      <c r="G525" t="s">
        <v>1460</v>
      </c>
      <c r="M525" t="s">
        <v>3188</v>
      </c>
    </row>
    <row r="526" spans="7:13" x14ac:dyDescent="0.2">
      <c r="G526" t="s">
        <v>1461</v>
      </c>
      <c r="M526" t="s">
        <v>3189</v>
      </c>
    </row>
    <row r="527" spans="7:13" x14ac:dyDescent="0.2">
      <c r="G527" t="s">
        <v>1462</v>
      </c>
      <c r="M527" t="s">
        <v>3190</v>
      </c>
    </row>
    <row r="528" spans="7:13" x14ac:dyDescent="0.2">
      <c r="G528" t="s">
        <v>1463</v>
      </c>
      <c r="M528" t="s">
        <v>3191</v>
      </c>
    </row>
    <row r="529" spans="7:13" x14ac:dyDescent="0.2">
      <c r="G529" t="s">
        <v>1464</v>
      </c>
      <c r="M529" t="s">
        <v>3192</v>
      </c>
    </row>
    <row r="530" spans="7:13" x14ac:dyDescent="0.2">
      <c r="G530" t="s">
        <v>1465</v>
      </c>
      <c r="M530" t="s">
        <v>3193</v>
      </c>
    </row>
    <row r="531" spans="7:13" x14ac:dyDescent="0.2">
      <c r="G531" t="s">
        <v>1466</v>
      </c>
      <c r="M531" t="s">
        <v>3194</v>
      </c>
    </row>
    <row r="532" spans="7:13" x14ac:dyDescent="0.2">
      <c r="G532" t="s">
        <v>1467</v>
      </c>
      <c r="M532" t="s">
        <v>3195</v>
      </c>
    </row>
    <row r="533" spans="7:13" x14ac:dyDescent="0.2">
      <c r="G533" t="s">
        <v>1468</v>
      </c>
      <c r="M533" t="s">
        <v>3196</v>
      </c>
    </row>
    <row r="534" spans="7:13" x14ac:dyDescent="0.2">
      <c r="G534" t="s">
        <v>1469</v>
      </c>
      <c r="M534" t="s">
        <v>3197</v>
      </c>
    </row>
    <row r="535" spans="7:13" x14ac:dyDescent="0.2">
      <c r="G535" t="s">
        <v>1470</v>
      </c>
      <c r="M535" t="s">
        <v>3198</v>
      </c>
    </row>
    <row r="536" spans="7:13" x14ac:dyDescent="0.2">
      <c r="G536" t="s">
        <v>1471</v>
      </c>
      <c r="M536" t="s">
        <v>3199</v>
      </c>
    </row>
    <row r="537" spans="7:13" x14ac:dyDescent="0.2">
      <c r="G537" t="s">
        <v>1472</v>
      </c>
      <c r="M537" t="s">
        <v>3200</v>
      </c>
    </row>
    <row r="538" spans="7:13" x14ac:dyDescent="0.2">
      <c r="G538" t="s">
        <v>1473</v>
      </c>
      <c r="M538" t="s">
        <v>3201</v>
      </c>
    </row>
    <row r="539" spans="7:13" x14ac:dyDescent="0.2">
      <c r="G539" t="s">
        <v>1474</v>
      </c>
      <c r="M539" t="s">
        <v>3202</v>
      </c>
    </row>
    <row r="540" spans="7:13" x14ac:dyDescent="0.2">
      <c r="G540" t="s">
        <v>1475</v>
      </c>
      <c r="M540" t="s">
        <v>3203</v>
      </c>
    </row>
    <row r="541" spans="7:13" x14ac:dyDescent="0.2">
      <c r="G541" t="s">
        <v>1476</v>
      </c>
      <c r="M541" t="s">
        <v>3204</v>
      </c>
    </row>
    <row r="542" spans="7:13" x14ac:dyDescent="0.2">
      <c r="G542" t="s">
        <v>1477</v>
      </c>
      <c r="M542" t="s">
        <v>3205</v>
      </c>
    </row>
    <row r="543" spans="7:13" x14ac:dyDescent="0.2">
      <c r="G543" t="s">
        <v>1478</v>
      </c>
      <c r="M543" t="s">
        <v>3206</v>
      </c>
    </row>
    <row r="544" spans="7:13" x14ac:dyDescent="0.2">
      <c r="G544" t="s">
        <v>1479</v>
      </c>
      <c r="M544" t="s">
        <v>3207</v>
      </c>
    </row>
    <row r="545" spans="7:13" x14ac:dyDescent="0.2">
      <c r="G545" t="s">
        <v>1480</v>
      </c>
      <c r="M545" t="s">
        <v>3208</v>
      </c>
    </row>
    <row r="546" spans="7:13" x14ac:dyDescent="0.2">
      <c r="G546" t="s">
        <v>1481</v>
      </c>
      <c r="M546" t="s">
        <v>3209</v>
      </c>
    </row>
    <row r="547" spans="7:13" x14ac:dyDescent="0.2">
      <c r="G547" t="s">
        <v>1482</v>
      </c>
      <c r="M547" t="s">
        <v>3210</v>
      </c>
    </row>
    <row r="548" spans="7:13" x14ac:dyDescent="0.2">
      <c r="G548" t="s">
        <v>1483</v>
      </c>
      <c r="M548" t="s">
        <v>3211</v>
      </c>
    </row>
    <row r="549" spans="7:13" x14ac:dyDescent="0.2">
      <c r="G549" t="s">
        <v>1484</v>
      </c>
      <c r="M549" t="s">
        <v>3212</v>
      </c>
    </row>
    <row r="550" spans="7:13" x14ac:dyDescent="0.2">
      <c r="G550" t="s">
        <v>1485</v>
      </c>
      <c r="M550" t="s">
        <v>3213</v>
      </c>
    </row>
    <row r="551" spans="7:13" x14ac:dyDescent="0.2">
      <c r="G551" t="s">
        <v>1486</v>
      </c>
      <c r="M551" t="s">
        <v>3214</v>
      </c>
    </row>
    <row r="552" spans="7:13" x14ac:dyDescent="0.2">
      <c r="G552" t="s">
        <v>1487</v>
      </c>
      <c r="M552" t="s">
        <v>3215</v>
      </c>
    </row>
    <row r="553" spans="7:13" x14ac:dyDescent="0.2">
      <c r="G553" t="s">
        <v>1488</v>
      </c>
      <c r="M553" t="s">
        <v>3216</v>
      </c>
    </row>
    <row r="554" spans="7:13" x14ac:dyDescent="0.2">
      <c r="G554" t="s">
        <v>1489</v>
      </c>
      <c r="M554" t="s">
        <v>3217</v>
      </c>
    </row>
    <row r="555" spans="7:13" x14ac:dyDescent="0.2">
      <c r="G555" t="s">
        <v>1490</v>
      </c>
      <c r="M555" t="s">
        <v>3218</v>
      </c>
    </row>
    <row r="556" spans="7:13" x14ac:dyDescent="0.2">
      <c r="G556" t="s">
        <v>1491</v>
      </c>
      <c r="M556" t="s">
        <v>3219</v>
      </c>
    </row>
    <row r="557" spans="7:13" x14ac:dyDescent="0.2">
      <c r="G557" t="s">
        <v>1492</v>
      </c>
      <c r="M557" t="s">
        <v>3220</v>
      </c>
    </row>
    <row r="558" spans="7:13" x14ac:dyDescent="0.2">
      <c r="G558" t="s">
        <v>1493</v>
      </c>
      <c r="M558" t="s">
        <v>3221</v>
      </c>
    </row>
    <row r="559" spans="7:13" x14ac:dyDescent="0.2">
      <c r="G559" t="s">
        <v>1494</v>
      </c>
      <c r="M559" t="s">
        <v>3222</v>
      </c>
    </row>
    <row r="560" spans="7:13" x14ac:dyDescent="0.2">
      <c r="G560" t="s">
        <v>1495</v>
      </c>
      <c r="M560" t="s">
        <v>3223</v>
      </c>
    </row>
    <row r="561" spans="7:13" x14ac:dyDescent="0.2">
      <c r="G561" t="s">
        <v>1496</v>
      </c>
      <c r="M561" t="s">
        <v>3224</v>
      </c>
    </row>
    <row r="562" spans="7:13" x14ac:dyDescent="0.2">
      <c r="G562" t="s">
        <v>1497</v>
      </c>
      <c r="M562" t="s">
        <v>3225</v>
      </c>
    </row>
    <row r="563" spans="7:13" x14ac:dyDescent="0.2">
      <c r="G563" t="s">
        <v>1498</v>
      </c>
      <c r="M563" t="s">
        <v>3226</v>
      </c>
    </row>
    <row r="564" spans="7:13" x14ac:dyDescent="0.2">
      <c r="G564" t="s">
        <v>1499</v>
      </c>
      <c r="M564" t="s">
        <v>3227</v>
      </c>
    </row>
    <row r="565" spans="7:13" x14ac:dyDescent="0.2">
      <c r="G565" t="s">
        <v>1500</v>
      </c>
      <c r="M565" t="s">
        <v>3228</v>
      </c>
    </row>
    <row r="566" spans="7:13" x14ac:dyDescent="0.2">
      <c r="G566" t="s">
        <v>1501</v>
      </c>
      <c r="M566" t="s">
        <v>3229</v>
      </c>
    </row>
    <row r="567" spans="7:13" x14ac:dyDescent="0.2">
      <c r="G567" t="s">
        <v>1502</v>
      </c>
      <c r="M567" t="s">
        <v>3230</v>
      </c>
    </row>
    <row r="568" spans="7:13" x14ac:dyDescent="0.2">
      <c r="G568" t="s">
        <v>1503</v>
      </c>
      <c r="M568" t="s">
        <v>3231</v>
      </c>
    </row>
    <row r="569" spans="7:13" x14ac:dyDescent="0.2">
      <c r="G569" t="s">
        <v>1504</v>
      </c>
      <c r="M569" t="s">
        <v>3232</v>
      </c>
    </row>
    <row r="570" spans="7:13" x14ac:dyDescent="0.2">
      <c r="G570" t="s">
        <v>1505</v>
      </c>
      <c r="M570" t="s">
        <v>3233</v>
      </c>
    </row>
    <row r="571" spans="7:13" x14ac:dyDescent="0.2">
      <c r="G571" t="s">
        <v>1506</v>
      </c>
      <c r="M571" t="s">
        <v>3234</v>
      </c>
    </row>
    <row r="572" spans="7:13" x14ac:dyDescent="0.2">
      <c r="G572" t="s">
        <v>1507</v>
      </c>
      <c r="M572" t="s">
        <v>3235</v>
      </c>
    </row>
    <row r="573" spans="7:13" x14ac:dyDescent="0.2">
      <c r="G573" t="s">
        <v>1508</v>
      </c>
      <c r="M573" t="s">
        <v>3236</v>
      </c>
    </row>
    <row r="574" spans="7:13" x14ac:dyDescent="0.2">
      <c r="G574" t="s">
        <v>1509</v>
      </c>
      <c r="M574" t="s">
        <v>3237</v>
      </c>
    </row>
    <row r="575" spans="7:13" x14ac:dyDescent="0.2">
      <c r="G575" t="s">
        <v>1510</v>
      </c>
      <c r="M575" t="s">
        <v>3238</v>
      </c>
    </row>
    <row r="576" spans="7:13" x14ac:dyDescent="0.2">
      <c r="G576" t="s">
        <v>1511</v>
      </c>
      <c r="M576" t="s">
        <v>3239</v>
      </c>
    </row>
    <row r="577" spans="7:13" x14ac:dyDescent="0.2">
      <c r="G577" t="s">
        <v>1512</v>
      </c>
      <c r="M577" t="s">
        <v>3240</v>
      </c>
    </row>
    <row r="578" spans="7:13" x14ac:dyDescent="0.2">
      <c r="G578" t="s">
        <v>1513</v>
      </c>
      <c r="M578" t="s">
        <v>3241</v>
      </c>
    </row>
    <row r="579" spans="7:13" x14ac:dyDescent="0.2">
      <c r="G579" t="s">
        <v>1514</v>
      </c>
      <c r="M579" t="s">
        <v>3242</v>
      </c>
    </row>
    <row r="580" spans="7:13" x14ac:dyDescent="0.2">
      <c r="G580" t="s">
        <v>1515</v>
      </c>
      <c r="M580" t="s">
        <v>3243</v>
      </c>
    </row>
    <row r="581" spans="7:13" x14ac:dyDescent="0.2">
      <c r="G581" t="s">
        <v>1516</v>
      </c>
      <c r="M581" t="s">
        <v>3244</v>
      </c>
    </row>
    <row r="582" spans="7:13" x14ac:dyDescent="0.2">
      <c r="G582" t="s">
        <v>1517</v>
      </c>
      <c r="M582" t="s">
        <v>3245</v>
      </c>
    </row>
    <row r="583" spans="7:13" x14ac:dyDescent="0.2">
      <c r="G583" t="s">
        <v>1518</v>
      </c>
      <c r="M583" t="s">
        <v>3246</v>
      </c>
    </row>
    <row r="584" spans="7:13" x14ac:dyDescent="0.2">
      <c r="G584" t="s">
        <v>1519</v>
      </c>
      <c r="M584" t="s">
        <v>3247</v>
      </c>
    </row>
    <row r="585" spans="7:13" x14ac:dyDescent="0.2">
      <c r="G585" t="s">
        <v>1520</v>
      </c>
      <c r="M585" t="s">
        <v>3248</v>
      </c>
    </row>
    <row r="586" spans="7:13" x14ac:dyDescent="0.2">
      <c r="G586" t="s">
        <v>1521</v>
      </c>
      <c r="M586" t="s">
        <v>3249</v>
      </c>
    </row>
    <row r="587" spans="7:13" x14ac:dyDescent="0.2">
      <c r="G587" t="s">
        <v>1522</v>
      </c>
      <c r="M587" t="s">
        <v>3250</v>
      </c>
    </row>
    <row r="588" spans="7:13" x14ac:dyDescent="0.2">
      <c r="G588" t="s">
        <v>1523</v>
      </c>
      <c r="M588" t="s">
        <v>3251</v>
      </c>
    </row>
    <row r="589" spans="7:13" x14ac:dyDescent="0.2">
      <c r="G589" t="s">
        <v>1524</v>
      </c>
      <c r="M589" t="s">
        <v>3252</v>
      </c>
    </row>
    <row r="590" spans="7:13" x14ac:dyDescent="0.2">
      <c r="G590" t="s">
        <v>1525</v>
      </c>
      <c r="M590" t="s">
        <v>3253</v>
      </c>
    </row>
    <row r="591" spans="7:13" x14ac:dyDescent="0.2">
      <c r="G591" t="s">
        <v>1526</v>
      </c>
      <c r="M591" t="s">
        <v>3254</v>
      </c>
    </row>
    <row r="592" spans="7:13" x14ac:dyDescent="0.2">
      <c r="G592" t="s">
        <v>1527</v>
      </c>
      <c r="M592" t="s">
        <v>3255</v>
      </c>
    </row>
    <row r="593" spans="7:13" x14ac:dyDescent="0.2">
      <c r="G593" t="s">
        <v>1528</v>
      </c>
      <c r="M593" t="s">
        <v>3256</v>
      </c>
    </row>
    <row r="594" spans="7:13" x14ac:dyDescent="0.2">
      <c r="G594" t="s">
        <v>1529</v>
      </c>
      <c r="M594" t="s">
        <v>3257</v>
      </c>
    </row>
    <row r="595" spans="7:13" x14ac:dyDescent="0.2">
      <c r="G595" t="s">
        <v>1530</v>
      </c>
      <c r="M595" t="s">
        <v>3258</v>
      </c>
    </row>
    <row r="596" spans="7:13" x14ac:dyDescent="0.2">
      <c r="G596" t="s">
        <v>1531</v>
      </c>
      <c r="M596" t="s">
        <v>3259</v>
      </c>
    </row>
    <row r="597" spans="7:13" x14ac:dyDescent="0.2">
      <c r="G597" t="s">
        <v>1532</v>
      </c>
      <c r="M597" t="s">
        <v>3260</v>
      </c>
    </row>
    <row r="598" spans="7:13" x14ac:dyDescent="0.2">
      <c r="G598" t="s">
        <v>1533</v>
      </c>
      <c r="M598" t="s">
        <v>3261</v>
      </c>
    </row>
    <row r="599" spans="7:13" x14ac:dyDescent="0.2">
      <c r="G599" t="s">
        <v>1534</v>
      </c>
      <c r="M599" t="s">
        <v>3262</v>
      </c>
    </row>
    <row r="600" spans="7:13" x14ac:dyDescent="0.2">
      <c r="G600" t="s">
        <v>1535</v>
      </c>
      <c r="M600" t="s">
        <v>3263</v>
      </c>
    </row>
    <row r="601" spans="7:13" x14ac:dyDescent="0.2">
      <c r="G601" t="s">
        <v>1536</v>
      </c>
      <c r="M601" t="s">
        <v>3264</v>
      </c>
    </row>
    <row r="602" spans="7:13" x14ac:dyDescent="0.2">
      <c r="G602" t="s">
        <v>1537</v>
      </c>
      <c r="M602" t="s">
        <v>3265</v>
      </c>
    </row>
    <row r="603" spans="7:13" x14ac:dyDescent="0.2">
      <c r="G603" t="s">
        <v>1538</v>
      </c>
      <c r="M603" t="s">
        <v>3266</v>
      </c>
    </row>
    <row r="604" spans="7:13" x14ac:dyDescent="0.2">
      <c r="G604" t="s">
        <v>1539</v>
      </c>
      <c r="M604" t="s">
        <v>3267</v>
      </c>
    </row>
    <row r="605" spans="7:13" x14ac:dyDescent="0.2">
      <c r="G605" t="s">
        <v>1540</v>
      </c>
      <c r="M605" t="s">
        <v>3268</v>
      </c>
    </row>
    <row r="606" spans="7:13" x14ac:dyDescent="0.2">
      <c r="G606" t="s">
        <v>1541</v>
      </c>
      <c r="M606" t="s">
        <v>3269</v>
      </c>
    </row>
    <row r="607" spans="7:13" x14ac:dyDescent="0.2">
      <c r="G607" t="s">
        <v>1542</v>
      </c>
      <c r="M607" t="s">
        <v>3270</v>
      </c>
    </row>
    <row r="608" spans="7:13" x14ac:dyDescent="0.2">
      <c r="G608" t="s">
        <v>1543</v>
      </c>
      <c r="M608" t="s">
        <v>3271</v>
      </c>
    </row>
    <row r="609" spans="7:13" x14ac:dyDescent="0.2">
      <c r="G609" t="s">
        <v>1544</v>
      </c>
      <c r="M609" t="s">
        <v>3272</v>
      </c>
    </row>
    <row r="610" spans="7:13" x14ac:dyDescent="0.2">
      <c r="G610" t="s">
        <v>1545</v>
      </c>
      <c r="M610" t="s">
        <v>3273</v>
      </c>
    </row>
    <row r="611" spans="7:13" x14ac:dyDescent="0.2">
      <c r="G611" t="s">
        <v>1546</v>
      </c>
      <c r="M611" t="s">
        <v>3274</v>
      </c>
    </row>
    <row r="612" spans="7:13" x14ac:dyDescent="0.2">
      <c r="G612" t="s">
        <v>1547</v>
      </c>
      <c r="M612" t="s">
        <v>3275</v>
      </c>
    </row>
    <row r="613" spans="7:13" x14ac:dyDescent="0.2">
      <c r="G613" t="s">
        <v>1548</v>
      </c>
      <c r="M613" t="s">
        <v>3276</v>
      </c>
    </row>
    <row r="614" spans="7:13" x14ac:dyDescent="0.2">
      <c r="G614" t="s">
        <v>1549</v>
      </c>
      <c r="M614" t="s">
        <v>3277</v>
      </c>
    </row>
    <row r="615" spans="7:13" x14ac:dyDescent="0.2">
      <c r="G615" t="s">
        <v>1550</v>
      </c>
      <c r="M615" t="s">
        <v>3278</v>
      </c>
    </row>
    <row r="616" spans="7:13" x14ac:dyDescent="0.2">
      <c r="G616" t="s">
        <v>1551</v>
      </c>
      <c r="M616" t="s">
        <v>3279</v>
      </c>
    </row>
    <row r="617" spans="7:13" x14ac:dyDescent="0.2">
      <c r="G617" t="s">
        <v>1552</v>
      </c>
      <c r="M617" t="s">
        <v>3280</v>
      </c>
    </row>
    <row r="618" spans="7:13" x14ac:dyDescent="0.2">
      <c r="G618" t="s">
        <v>1553</v>
      </c>
      <c r="M618" t="s">
        <v>3281</v>
      </c>
    </row>
    <row r="619" spans="7:13" x14ac:dyDescent="0.2">
      <c r="G619" t="s">
        <v>1554</v>
      </c>
      <c r="M619" t="s">
        <v>3282</v>
      </c>
    </row>
    <row r="620" spans="7:13" x14ac:dyDescent="0.2">
      <c r="G620" t="s">
        <v>1555</v>
      </c>
      <c r="M620" t="s">
        <v>3283</v>
      </c>
    </row>
    <row r="621" spans="7:13" x14ac:dyDescent="0.2">
      <c r="G621" t="s">
        <v>1556</v>
      </c>
      <c r="M621" t="s">
        <v>3284</v>
      </c>
    </row>
    <row r="622" spans="7:13" x14ac:dyDescent="0.2">
      <c r="G622" t="s">
        <v>1557</v>
      </c>
      <c r="M622" t="s">
        <v>3285</v>
      </c>
    </row>
    <row r="623" spans="7:13" x14ac:dyDescent="0.2">
      <c r="G623" t="s">
        <v>1558</v>
      </c>
      <c r="M623" t="s">
        <v>3286</v>
      </c>
    </row>
    <row r="624" spans="7:13" x14ac:dyDescent="0.2">
      <c r="G624" t="s">
        <v>1559</v>
      </c>
      <c r="M624" t="s">
        <v>3287</v>
      </c>
    </row>
    <row r="625" spans="7:13" x14ac:dyDescent="0.2">
      <c r="G625" t="s">
        <v>1560</v>
      </c>
      <c r="M625" t="s">
        <v>3288</v>
      </c>
    </row>
    <row r="626" spans="7:13" x14ac:dyDescent="0.2">
      <c r="G626" t="s">
        <v>1561</v>
      </c>
      <c r="M626" t="s">
        <v>3289</v>
      </c>
    </row>
    <row r="627" spans="7:13" x14ac:dyDescent="0.2">
      <c r="G627" t="s">
        <v>1562</v>
      </c>
      <c r="M627" t="s">
        <v>3290</v>
      </c>
    </row>
    <row r="628" spans="7:13" x14ac:dyDescent="0.2">
      <c r="G628" t="s">
        <v>1563</v>
      </c>
      <c r="M628" t="s">
        <v>3291</v>
      </c>
    </row>
    <row r="629" spans="7:13" x14ac:dyDescent="0.2">
      <c r="G629" t="s">
        <v>1564</v>
      </c>
      <c r="M629" t="s">
        <v>3292</v>
      </c>
    </row>
    <row r="630" spans="7:13" x14ac:dyDescent="0.2">
      <c r="G630" t="s">
        <v>1565</v>
      </c>
      <c r="M630" t="s">
        <v>3293</v>
      </c>
    </row>
    <row r="631" spans="7:13" x14ac:dyDescent="0.2">
      <c r="G631" t="s">
        <v>1566</v>
      </c>
      <c r="M631" t="s">
        <v>3294</v>
      </c>
    </row>
    <row r="632" spans="7:13" x14ac:dyDescent="0.2">
      <c r="G632" t="s">
        <v>1567</v>
      </c>
      <c r="M632" t="s">
        <v>3295</v>
      </c>
    </row>
    <row r="633" spans="7:13" x14ac:dyDescent="0.2">
      <c r="G633" t="s">
        <v>1568</v>
      </c>
      <c r="M633" t="s">
        <v>3296</v>
      </c>
    </row>
    <row r="634" spans="7:13" x14ac:dyDescent="0.2">
      <c r="G634" t="s">
        <v>1569</v>
      </c>
      <c r="M634" t="s">
        <v>3297</v>
      </c>
    </row>
    <row r="635" spans="7:13" x14ac:dyDescent="0.2">
      <c r="G635" t="s">
        <v>1570</v>
      </c>
      <c r="M635" t="s">
        <v>3298</v>
      </c>
    </row>
    <row r="636" spans="7:13" x14ac:dyDescent="0.2">
      <c r="G636" t="s">
        <v>1571</v>
      </c>
      <c r="M636" t="s">
        <v>3299</v>
      </c>
    </row>
    <row r="637" spans="7:13" x14ac:dyDescent="0.2">
      <c r="G637" t="s">
        <v>1572</v>
      </c>
      <c r="M637" t="s">
        <v>3300</v>
      </c>
    </row>
    <row r="638" spans="7:13" x14ac:dyDescent="0.2">
      <c r="G638" t="s">
        <v>1573</v>
      </c>
      <c r="M638" t="s">
        <v>3301</v>
      </c>
    </row>
    <row r="639" spans="7:13" x14ac:dyDescent="0.2">
      <c r="G639" t="s">
        <v>1574</v>
      </c>
      <c r="M639" t="s">
        <v>3302</v>
      </c>
    </row>
    <row r="640" spans="7:13" x14ac:dyDescent="0.2">
      <c r="G640" t="s">
        <v>1575</v>
      </c>
      <c r="M640" t="s">
        <v>3303</v>
      </c>
    </row>
    <row r="641" spans="7:13" x14ac:dyDescent="0.2">
      <c r="G641" t="s">
        <v>1576</v>
      </c>
      <c r="M641" t="s">
        <v>3304</v>
      </c>
    </row>
    <row r="642" spans="7:13" x14ac:dyDescent="0.2">
      <c r="G642" t="s">
        <v>1577</v>
      </c>
      <c r="M642" t="s">
        <v>3305</v>
      </c>
    </row>
    <row r="643" spans="7:13" x14ac:dyDescent="0.2">
      <c r="G643" t="s">
        <v>1578</v>
      </c>
      <c r="M643" t="s">
        <v>3306</v>
      </c>
    </row>
    <row r="644" spans="7:13" x14ac:dyDescent="0.2">
      <c r="G644" t="s">
        <v>1579</v>
      </c>
      <c r="M644" t="s">
        <v>3307</v>
      </c>
    </row>
    <row r="645" spans="7:13" x14ac:dyDescent="0.2">
      <c r="G645" t="s">
        <v>1580</v>
      </c>
      <c r="M645" t="s">
        <v>3308</v>
      </c>
    </row>
    <row r="646" spans="7:13" x14ac:dyDescent="0.2">
      <c r="G646" t="s">
        <v>1581</v>
      </c>
      <c r="M646" t="s">
        <v>3309</v>
      </c>
    </row>
    <row r="647" spans="7:13" x14ac:dyDescent="0.2">
      <c r="G647" t="s">
        <v>1582</v>
      </c>
      <c r="M647" t="s">
        <v>3310</v>
      </c>
    </row>
    <row r="648" spans="7:13" x14ac:dyDescent="0.2">
      <c r="G648" t="s">
        <v>1583</v>
      </c>
      <c r="M648" t="s">
        <v>3311</v>
      </c>
    </row>
    <row r="649" spans="7:13" x14ac:dyDescent="0.2">
      <c r="G649" t="s">
        <v>1584</v>
      </c>
      <c r="M649" t="s">
        <v>3312</v>
      </c>
    </row>
    <row r="650" spans="7:13" x14ac:dyDescent="0.2">
      <c r="G650" t="s">
        <v>1585</v>
      </c>
      <c r="M650" t="s">
        <v>3313</v>
      </c>
    </row>
    <row r="651" spans="7:13" x14ac:dyDescent="0.2">
      <c r="G651" t="s">
        <v>1586</v>
      </c>
      <c r="M651" t="s">
        <v>3314</v>
      </c>
    </row>
    <row r="652" spans="7:13" x14ac:dyDescent="0.2">
      <c r="G652" t="s">
        <v>1587</v>
      </c>
      <c r="M652" t="s">
        <v>3315</v>
      </c>
    </row>
    <row r="653" spans="7:13" x14ac:dyDescent="0.2">
      <c r="G653" t="s">
        <v>1588</v>
      </c>
      <c r="M653" t="s">
        <v>3316</v>
      </c>
    </row>
    <row r="654" spans="7:13" x14ac:dyDescent="0.2">
      <c r="G654" t="s">
        <v>1589</v>
      </c>
      <c r="M654" t="s">
        <v>3317</v>
      </c>
    </row>
    <row r="655" spans="7:13" x14ac:dyDescent="0.2">
      <c r="G655" t="s">
        <v>1590</v>
      </c>
      <c r="M655" t="s">
        <v>3318</v>
      </c>
    </row>
    <row r="656" spans="7:13" x14ac:dyDescent="0.2">
      <c r="G656" t="s">
        <v>1591</v>
      </c>
      <c r="M656" t="s">
        <v>3319</v>
      </c>
    </row>
    <row r="657" spans="7:13" x14ac:dyDescent="0.2">
      <c r="G657" t="s">
        <v>1592</v>
      </c>
      <c r="M657" t="s">
        <v>3320</v>
      </c>
    </row>
    <row r="658" spans="7:13" x14ac:dyDescent="0.2">
      <c r="G658" t="s">
        <v>1593</v>
      </c>
      <c r="M658" t="s">
        <v>3321</v>
      </c>
    </row>
    <row r="659" spans="7:13" x14ac:dyDescent="0.2">
      <c r="G659" t="s">
        <v>1594</v>
      </c>
      <c r="M659" t="s">
        <v>3322</v>
      </c>
    </row>
    <row r="660" spans="7:13" x14ac:dyDescent="0.2">
      <c r="G660" t="s">
        <v>1595</v>
      </c>
      <c r="M660" t="s">
        <v>3323</v>
      </c>
    </row>
    <row r="661" spans="7:13" x14ac:dyDescent="0.2">
      <c r="G661" t="s">
        <v>1596</v>
      </c>
      <c r="M661" t="s">
        <v>3324</v>
      </c>
    </row>
    <row r="662" spans="7:13" x14ac:dyDescent="0.2">
      <c r="G662" t="s">
        <v>1597</v>
      </c>
      <c r="M662" t="s">
        <v>3325</v>
      </c>
    </row>
    <row r="663" spans="7:13" x14ac:dyDescent="0.2">
      <c r="G663" t="s">
        <v>1598</v>
      </c>
      <c r="M663" t="s">
        <v>3326</v>
      </c>
    </row>
    <row r="664" spans="7:13" x14ac:dyDescent="0.2">
      <c r="G664" t="s">
        <v>1599</v>
      </c>
      <c r="M664" t="s">
        <v>3327</v>
      </c>
    </row>
    <row r="665" spans="7:13" x14ac:dyDescent="0.2">
      <c r="G665" t="s">
        <v>1600</v>
      </c>
      <c r="M665" t="s">
        <v>3328</v>
      </c>
    </row>
    <row r="666" spans="7:13" x14ac:dyDescent="0.2">
      <c r="G666" t="s">
        <v>1601</v>
      </c>
      <c r="M666" t="s">
        <v>3329</v>
      </c>
    </row>
    <row r="667" spans="7:13" x14ac:dyDescent="0.2">
      <c r="G667" t="s">
        <v>1602</v>
      </c>
      <c r="M667" t="s">
        <v>3330</v>
      </c>
    </row>
    <row r="668" spans="7:13" x14ac:dyDescent="0.2">
      <c r="G668" t="s">
        <v>1603</v>
      </c>
      <c r="M668" t="s">
        <v>3331</v>
      </c>
    </row>
    <row r="669" spans="7:13" x14ac:dyDescent="0.2">
      <c r="G669" t="s">
        <v>1604</v>
      </c>
      <c r="M669" t="s">
        <v>3332</v>
      </c>
    </row>
    <row r="670" spans="7:13" x14ac:dyDescent="0.2">
      <c r="G670" t="s">
        <v>1605</v>
      </c>
      <c r="M670" t="s">
        <v>3333</v>
      </c>
    </row>
    <row r="671" spans="7:13" x14ac:dyDescent="0.2">
      <c r="G671" t="s">
        <v>1606</v>
      </c>
      <c r="M671" t="s">
        <v>3334</v>
      </c>
    </row>
    <row r="672" spans="7:13" x14ac:dyDescent="0.2">
      <c r="G672" t="s">
        <v>1607</v>
      </c>
      <c r="M672" t="s">
        <v>3335</v>
      </c>
    </row>
    <row r="673" spans="7:13" x14ac:dyDescent="0.2">
      <c r="G673" t="s">
        <v>1608</v>
      </c>
      <c r="M673" t="s">
        <v>3336</v>
      </c>
    </row>
    <row r="674" spans="7:13" x14ac:dyDescent="0.2">
      <c r="G674" t="s">
        <v>1609</v>
      </c>
      <c r="M674" t="s">
        <v>3337</v>
      </c>
    </row>
    <row r="675" spans="7:13" x14ac:dyDescent="0.2">
      <c r="G675" t="s">
        <v>1610</v>
      </c>
      <c r="M675" t="s">
        <v>3338</v>
      </c>
    </row>
    <row r="676" spans="7:13" x14ac:dyDescent="0.2">
      <c r="G676" t="s">
        <v>1611</v>
      </c>
      <c r="M676" t="s">
        <v>3339</v>
      </c>
    </row>
    <row r="677" spans="7:13" x14ac:dyDescent="0.2">
      <c r="G677" t="s">
        <v>1612</v>
      </c>
      <c r="M677" t="s">
        <v>3340</v>
      </c>
    </row>
    <row r="678" spans="7:13" x14ac:dyDescent="0.2">
      <c r="G678" t="s">
        <v>1613</v>
      </c>
      <c r="M678" t="s">
        <v>3341</v>
      </c>
    </row>
    <row r="679" spans="7:13" x14ac:dyDescent="0.2">
      <c r="G679" t="s">
        <v>1614</v>
      </c>
      <c r="M679" t="s">
        <v>3342</v>
      </c>
    </row>
    <row r="680" spans="7:13" x14ac:dyDescent="0.2">
      <c r="G680" t="s">
        <v>1615</v>
      </c>
      <c r="M680" t="s">
        <v>3343</v>
      </c>
    </row>
    <row r="681" spans="7:13" x14ac:dyDescent="0.2">
      <c r="G681" t="s">
        <v>1616</v>
      </c>
      <c r="M681" t="s">
        <v>3344</v>
      </c>
    </row>
    <row r="682" spans="7:13" x14ac:dyDescent="0.2">
      <c r="G682" t="s">
        <v>1617</v>
      </c>
      <c r="M682" t="s">
        <v>3345</v>
      </c>
    </row>
    <row r="683" spans="7:13" x14ac:dyDescent="0.2">
      <c r="G683" t="s">
        <v>1618</v>
      </c>
      <c r="M683" t="s">
        <v>3346</v>
      </c>
    </row>
    <row r="684" spans="7:13" x14ac:dyDescent="0.2">
      <c r="G684" t="s">
        <v>1619</v>
      </c>
      <c r="M684" t="s">
        <v>3347</v>
      </c>
    </row>
    <row r="685" spans="7:13" x14ac:dyDescent="0.2">
      <c r="G685" t="s">
        <v>1620</v>
      </c>
      <c r="M685" t="s">
        <v>3348</v>
      </c>
    </row>
    <row r="686" spans="7:13" x14ac:dyDescent="0.2">
      <c r="G686" t="s">
        <v>1621</v>
      </c>
      <c r="M686" t="s">
        <v>3349</v>
      </c>
    </row>
    <row r="687" spans="7:13" x14ac:dyDescent="0.2">
      <c r="G687" t="s">
        <v>1622</v>
      </c>
      <c r="M687" t="s">
        <v>3350</v>
      </c>
    </row>
    <row r="688" spans="7:13" x14ac:dyDescent="0.2">
      <c r="G688" t="s">
        <v>1623</v>
      </c>
      <c r="M688" t="s">
        <v>3351</v>
      </c>
    </row>
    <row r="689" spans="7:13" x14ac:dyDescent="0.2">
      <c r="G689" t="s">
        <v>1624</v>
      </c>
      <c r="M689" t="s">
        <v>3352</v>
      </c>
    </row>
    <row r="690" spans="7:13" x14ac:dyDescent="0.2">
      <c r="G690" t="s">
        <v>1625</v>
      </c>
      <c r="M690" t="s">
        <v>3353</v>
      </c>
    </row>
    <row r="691" spans="7:13" x14ac:dyDescent="0.2">
      <c r="G691" t="s">
        <v>1626</v>
      </c>
      <c r="M691" t="s">
        <v>3354</v>
      </c>
    </row>
    <row r="692" spans="7:13" x14ac:dyDescent="0.2">
      <c r="G692" t="s">
        <v>1627</v>
      </c>
      <c r="M692" t="s">
        <v>3355</v>
      </c>
    </row>
    <row r="693" spans="7:13" x14ac:dyDescent="0.2">
      <c r="G693" t="s">
        <v>1628</v>
      </c>
      <c r="M693" t="s">
        <v>3356</v>
      </c>
    </row>
    <row r="694" spans="7:13" x14ac:dyDescent="0.2">
      <c r="G694" t="s">
        <v>1629</v>
      </c>
      <c r="M694" t="s">
        <v>3357</v>
      </c>
    </row>
    <row r="695" spans="7:13" x14ac:dyDescent="0.2">
      <c r="G695" t="s">
        <v>1630</v>
      </c>
      <c r="M695" t="s">
        <v>3358</v>
      </c>
    </row>
    <row r="696" spans="7:13" x14ac:dyDescent="0.2">
      <c r="G696" t="s">
        <v>1631</v>
      </c>
      <c r="M696" t="s">
        <v>3359</v>
      </c>
    </row>
    <row r="697" spans="7:13" x14ac:dyDescent="0.2">
      <c r="G697" t="s">
        <v>1632</v>
      </c>
      <c r="M697" t="s">
        <v>3360</v>
      </c>
    </row>
    <row r="698" spans="7:13" x14ac:dyDescent="0.2">
      <c r="G698" t="s">
        <v>1633</v>
      </c>
      <c r="M698" t="s">
        <v>3361</v>
      </c>
    </row>
    <row r="699" spans="7:13" x14ac:dyDescent="0.2">
      <c r="G699" t="s">
        <v>1634</v>
      </c>
      <c r="M699" t="s">
        <v>3362</v>
      </c>
    </row>
    <row r="700" spans="7:13" x14ac:dyDescent="0.2">
      <c r="G700" t="s">
        <v>1635</v>
      </c>
      <c r="M700" t="s">
        <v>3363</v>
      </c>
    </row>
    <row r="701" spans="7:13" x14ac:dyDescent="0.2">
      <c r="G701" t="s">
        <v>1636</v>
      </c>
      <c r="M701" t="s">
        <v>3364</v>
      </c>
    </row>
    <row r="702" spans="7:13" x14ac:dyDescent="0.2">
      <c r="G702" t="s">
        <v>1637</v>
      </c>
      <c r="M702" t="s">
        <v>3365</v>
      </c>
    </row>
    <row r="703" spans="7:13" x14ac:dyDescent="0.2">
      <c r="G703" t="s">
        <v>1638</v>
      </c>
      <c r="M703" t="s">
        <v>3366</v>
      </c>
    </row>
    <row r="704" spans="7:13" x14ac:dyDescent="0.2">
      <c r="G704" t="s">
        <v>1639</v>
      </c>
      <c r="M704" t="s">
        <v>3367</v>
      </c>
    </row>
    <row r="705" spans="7:13" x14ac:dyDescent="0.2">
      <c r="G705" t="s">
        <v>1640</v>
      </c>
      <c r="M705" t="s">
        <v>3368</v>
      </c>
    </row>
    <row r="706" spans="7:13" x14ac:dyDescent="0.2">
      <c r="G706" t="s">
        <v>1641</v>
      </c>
      <c r="M706" t="s">
        <v>3369</v>
      </c>
    </row>
    <row r="707" spans="7:13" x14ac:dyDescent="0.2">
      <c r="G707" t="s">
        <v>1642</v>
      </c>
      <c r="M707" t="s">
        <v>3370</v>
      </c>
    </row>
    <row r="708" spans="7:13" x14ac:dyDescent="0.2">
      <c r="G708" t="s">
        <v>1643</v>
      </c>
      <c r="M708" t="s">
        <v>3371</v>
      </c>
    </row>
    <row r="709" spans="7:13" x14ac:dyDescent="0.2">
      <c r="G709" t="s">
        <v>1644</v>
      </c>
      <c r="M709" t="s">
        <v>3372</v>
      </c>
    </row>
    <row r="710" spans="7:13" x14ac:dyDescent="0.2">
      <c r="G710" t="s">
        <v>1645</v>
      </c>
      <c r="M710" t="s">
        <v>3373</v>
      </c>
    </row>
    <row r="711" spans="7:13" x14ac:dyDescent="0.2">
      <c r="G711" t="s">
        <v>1646</v>
      </c>
      <c r="M711" t="s">
        <v>3374</v>
      </c>
    </row>
    <row r="712" spans="7:13" x14ac:dyDescent="0.2">
      <c r="G712" t="s">
        <v>1647</v>
      </c>
      <c r="M712" t="s">
        <v>3375</v>
      </c>
    </row>
    <row r="713" spans="7:13" x14ac:dyDescent="0.2">
      <c r="G713" t="s">
        <v>1648</v>
      </c>
      <c r="M713" t="s">
        <v>3376</v>
      </c>
    </row>
    <row r="714" spans="7:13" x14ac:dyDescent="0.2">
      <c r="G714" t="s">
        <v>1649</v>
      </c>
      <c r="M714" t="s">
        <v>3377</v>
      </c>
    </row>
    <row r="715" spans="7:13" x14ac:dyDescent="0.2">
      <c r="G715" t="s">
        <v>1650</v>
      </c>
      <c r="M715" t="s">
        <v>3378</v>
      </c>
    </row>
    <row r="716" spans="7:13" x14ac:dyDescent="0.2">
      <c r="G716" t="s">
        <v>1651</v>
      </c>
      <c r="M716" t="s">
        <v>3379</v>
      </c>
    </row>
    <row r="717" spans="7:13" x14ac:dyDescent="0.2">
      <c r="G717" t="s">
        <v>1652</v>
      </c>
      <c r="M717" t="s">
        <v>3380</v>
      </c>
    </row>
    <row r="718" spans="7:13" x14ac:dyDescent="0.2">
      <c r="G718" t="s">
        <v>1653</v>
      </c>
      <c r="M718" t="s">
        <v>3381</v>
      </c>
    </row>
    <row r="719" spans="7:13" x14ac:dyDescent="0.2">
      <c r="G719" t="s">
        <v>1654</v>
      </c>
      <c r="M719" t="s">
        <v>3382</v>
      </c>
    </row>
    <row r="720" spans="7:13" x14ac:dyDescent="0.2">
      <c r="G720" t="s">
        <v>1655</v>
      </c>
      <c r="M720" t="s">
        <v>3383</v>
      </c>
    </row>
    <row r="721" spans="7:13" x14ac:dyDescent="0.2">
      <c r="G721" t="s">
        <v>1656</v>
      </c>
      <c r="M721" t="s">
        <v>3384</v>
      </c>
    </row>
    <row r="722" spans="7:13" x14ac:dyDescent="0.2">
      <c r="G722" t="s">
        <v>1657</v>
      </c>
      <c r="M722" t="s">
        <v>3385</v>
      </c>
    </row>
    <row r="723" spans="7:13" x14ac:dyDescent="0.2">
      <c r="G723" t="s">
        <v>1658</v>
      </c>
      <c r="M723" t="s">
        <v>3386</v>
      </c>
    </row>
    <row r="724" spans="7:13" x14ac:dyDescent="0.2">
      <c r="G724" t="s">
        <v>1659</v>
      </c>
      <c r="M724" t="s">
        <v>3387</v>
      </c>
    </row>
    <row r="725" spans="7:13" x14ac:dyDescent="0.2">
      <c r="G725" t="s">
        <v>1660</v>
      </c>
      <c r="M725" t="s">
        <v>3388</v>
      </c>
    </row>
    <row r="726" spans="7:13" x14ac:dyDescent="0.2">
      <c r="G726" t="s">
        <v>1661</v>
      </c>
      <c r="M726" t="s">
        <v>3389</v>
      </c>
    </row>
    <row r="727" spans="7:13" x14ac:dyDescent="0.2">
      <c r="G727" t="s">
        <v>1662</v>
      </c>
      <c r="M727" t="s">
        <v>3390</v>
      </c>
    </row>
    <row r="728" spans="7:13" x14ac:dyDescent="0.2">
      <c r="G728" t="s">
        <v>1663</v>
      </c>
      <c r="M728" t="s">
        <v>3391</v>
      </c>
    </row>
    <row r="729" spans="7:13" x14ac:dyDescent="0.2">
      <c r="G729" t="s">
        <v>1664</v>
      </c>
      <c r="M729" t="s">
        <v>3392</v>
      </c>
    </row>
    <row r="730" spans="7:13" x14ac:dyDescent="0.2">
      <c r="G730" t="s">
        <v>1665</v>
      </c>
      <c r="M730" t="s">
        <v>3393</v>
      </c>
    </row>
    <row r="731" spans="7:13" x14ac:dyDescent="0.2">
      <c r="G731" t="s">
        <v>1666</v>
      </c>
      <c r="M731" t="s">
        <v>3394</v>
      </c>
    </row>
    <row r="732" spans="7:13" x14ac:dyDescent="0.2">
      <c r="G732" t="s">
        <v>1667</v>
      </c>
      <c r="M732" t="s">
        <v>3395</v>
      </c>
    </row>
    <row r="733" spans="7:13" x14ac:dyDescent="0.2">
      <c r="G733" t="s">
        <v>1668</v>
      </c>
      <c r="M733" t="s">
        <v>3396</v>
      </c>
    </row>
    <row r="734" spans="7:13" x14ac:dyDescent="0.2">
      <c r="G734" t="s">
        <v>1669</v>
      </c>
      <c r="M734" t="s">
        <v>3397</v>
      </c>
    </row>
    <row r="735" spans="7:13" x14ac:dyDescent="0.2">
      <c r="G735" t="s">
        <v>1670</v>
      </c>
      <c r="M735" t="s">
        <v>3398</v>
      </c>
    </row>
    <row r="736" spans="7:13" x14ac:dyDescent="0.2">
      <c r="G736" t="s">
        <v>1671</v>
      </c>
      <c r="M736" t="s">
        <v>3399</v>
      </c>
    </row>
    <row r="737" spans="7:13" x14ac:dyDescent="0.2">
      <c r="G737" t="s">
        <v>1672</v>
      </c>
      <c r="M737" t="s">
        <v>3400</v>
      </c>
    </row>
    <row r="738" spans="7:13" x14ac:dyDescent="0.2">
      <c r="G738" t="s">
        <v>1673</v>
      </c>
      <c r="M738" t="s">
        <v>3401</v>
      </c>
    </row>
    <row r="739" spans="7:13" x14ac:dyDescent="0.2">
      <c r="G739" t="s">
        <v>1674</v>
      </c>
      <c r="M739" t="s">
        <v>3402</v>
      </c>
    </row>
    <row r="740" spans="7:13" x14ac:dyDescent="0.2">
      <c r="G740" t="s">
        <v>1675</v>
      </c>
      <c r="M740" t="s">
        <v>3403</v>
      </c>
    </row>
    <row r="741" spans="7:13" x14ac:dyDescent="0.2">
      <c r="G741" t="s">
        <v>1676</v>
      </c>
      <c r="M741" t="s">
        <v>3404</v>
      </c>
    </row>
    <row r="742" spans="7:13" x14ac:dyDescent="0.2">
      <c r="G742" t="s">
        <v>1677</v>
      </c>
      <c r="M742" t="s">
        <v>3405</v>
      </c>
    </row>
    <row r="743" spans="7:13" x14ac:dyDescent="0.2">
      <c r="G743" t="s">
        <v>1678</v>
      </c>
      <c r="M743" t="s">
        <v>3406</v>
      </c>
    </row>
    <row r="744" spans="7:13" x14ac:dyDescent="0.2">
      <c r="G744" t="s">
        <v>1679</v>
      </c>
      <c r="M744" t="s">
        <v>3407</v>
      </c>
    </row>
    <row r="745" spans="7:13" x14ac:dyDescent="0.2">
      <c r="G745" t="s">
        <v>1680</v>
      </c>
      <c r="M745" t="s">
        <v>3408</v>
      </c>
    </row>
    <row r="746" spans="7:13" x14ac:dyDescent="0.2">
      <c r="G746" t="s">
        <v>1681</v>
      </c>
      <c r="M746" t="s">
        <v>3409</v>
      </c>
    </row>
    <row r="747" spans="7:13" x14ac:dyDescent="0.2">
      <c r="G747" t="s">
        <v>1682</v>
      </c>
      <c r="M747" t="s">
        <v>3410</v>
      </c>
    </row>
    <row r="748" spans="7:13" x14ac:dyDescent="0.2">
      <c r="G748" t="s">
        <v>1683</v>
      </c>
      <c r="M748" t="s">
        <v>3411</v>
      </c>
    </row>
    <row r="749" spans="7:13" x14ac:dyDescent="0.2">
      <c r="G749" t="s">
        <v>1684</v>
      </c>
      <c r="M749" t="s">
        <v>3412</v>
      </c>
    </row>
    <row r="750" spans="7:13" x14ac:dyDescent="0.2">
      <c r="G750" t="s">
        <v>1685</v>
      </c>
      <c r="M750" t="s">
        <v>3413</v>
      </c>
    </row>
    <row r="751" spans="7:13" x14ac:dyDescent="0.2">
      <c r="G751" t="s">
        <v>1686</v>
      </c>
      <c r="M751" t="s">
        <v>3414</v>
      </c>
    </row>
    <row r="752" spans="7:13" x14ac:dyDescent="0.2">
      <c r="G752" t="s">
        <v>1687</v>
      </c>
      <c r="M752" t="s">
        <v>3415</v>
      </c>
    </row>
    <row r="753" spans="7:13" x14ac:dyDescent="0.2">
      <c r="G753" t="s">
        <v>1688</v>
      </c>
      <c r="M753" t="s">
        <v>3416</v>
      </c>
    </row>
    <row r="754" spans="7:13" x14ac:dyDescent="0.2">
      <c r="G754" t="s">
        <v>1689</v>
      </c>
      <c r="M754" t="s">
        <v>3417</v>
      </c>
    </row>
    <row r="755" spans="7:13" x14ac:dyDescent="0.2">
      <c r="G755" t="s">
        <v>1690</v>
      </c>
      <c r="M755" t="s">
        <v>3418</v>
      </c>
    </row>
    <row r="756" spans="7:13" x14ac:dyDescent="0.2">
      <c r="G756" t="s">
        <v>1691</v>
      </c>
      <c r="M756" t="s">
        <v>3419</v>
      </c>
    </row>
    <row r="757" spans="7:13" x14ac:dyDescent="0.2">
      <c r="G757" t="s">
        <v>1692</v>
      </c>
      <c r="M757" t="s">
        <v>3420</v>
      </c>
    </row>
    <row r="758" spans="7:13" x14ac:dyDescent="0.2">
      <c r="G758" t="s">
        <v>1693</v>
      </c>
      <c r="M758" t="s">
        <v>3421</v>
      </c>
    </row>
    <row r="759" spans="7:13" x14ac:dyDescent="0.2">
      <c r="G759" t="s">
        <v>1694</v>
      </c>
      <c r="M759" t="s">
        <v>3422</v>
      </c>
    </row>
    <row r="760" spans="7:13" x14ac:dyDescent="0.2">
      <c r="G760" t="s">
        <v>1695</v>
      </c>
      <c r="M760" t="s">
        <v>3423</v>
      </c>
    </row>
    <row r="761" spans="7:13" x14ac:dyDescent="0.2">
      <c r="G761" t="s">
        <v>1696</v>
      </c>
      <c r="M761" t="s">
        <v>3424</v>
      </c>
    </row>
    <row r="762" spans="7:13" x14ac:dyDescent="0.2">
      <c r="G762" t="s">
        <v>1697</v>
      </c>
      <c r="M762" t="s">
        <v>3425</v>
      </c>
    </row>
    <row r="763" spans="7:13" x14ac:dyDescent="0.2">
      <c r="G763" t="s">
        <v>1698</v>
      </c>
      <c r="M763" t="s">
        <v>3426</v>
      </c>
    </row>
    <row r="764" spans="7:13" x14ac:dyDescent="0.2">
      <c r="G764" t="s">
        <v>1699</v>
      </c>
      <c r="M764" t="s">
        <v>3427</v>
      </c>
    </row>
    <row r="765" spans="7:13" x14ac:dyDescent="0.2">
      <c r="G765" t="s">
        <v>1700</v>
      </c>
      <c r="M765" t="s">
        <v>3428</v>
      </c>
    </row>
    <row r="766" spans="7:13" x14ac:dyDescent="0.2">
      <c r="G766" t="s">
        <v>1701</v>
      </c>
      <c r="M766" t="s">
        <v>3429</v>
      </c>
    </row>
    <row r="767" spans="7:13" x14ac:dyDescent="0.2">
      <c r="G767" t="s">
        <v>1702</v>
      </c>
      <c r="M767" t="s">
        <v>3430</v>
      </c>
    </row>
    <row r="768" spans="7:13" x14ac:dyDescent="0.2">
      <c r="G768" t="s">
        <v>1703</v>
      </c>
      <c r="M768" t="s">
        <v>3431</v>
      </c>
    </row>
    <row r="769" spans="7:13" x14ac:dyDescent="0.2">
      <c r="G769" t="s">
        <v>1704</v>
      </c>
      <c r="M769" t="s">
        <v>3432</v>
      </c>
    </row>
    <row r="770" spans="7:13" x14ac:dyDescent="0.2">
      <c r="G770" t="s">
        <v>1705</v>
      </c>
      <c r="M770" t="s">
        <v>3433</v>
      </c>
    </row>
    <row r="771" spans="7:13" x14ac:dyDescent="0.2">
      <c r="G771" t="s">
        <v>1706</v>
      </c>
      <c r="M771" t="s">
        <v>3434</v>
      </c>
    </row>
    <row r="772" spans="7:13" x14ac:dyDescent="0.2">
      <c r="G772" t="s">
        <v>1707</v>
      </c>
      <c r="M772" t="s">
        <v>3435</v>
      </c>
    </row>
    <row r="773" spans="7:13" x14ac:dyDescent="0.2">
      <c r="G773" t="s">
        <v>1708</v>
      </c>
      <c r="M773" t="s">
        <v>3436</v>
      </c>
    </row>
    <row r="774" spans="7:13" x14ac:dyDescent="0.2">
      <c r="G774" t="s">
        <v>1709</v>
      </c>
      <c r="M774" t="s">
        <v>3437</v>
      </c>
    </row>
    <row r="775" spans="7:13" x14ac:dyDescent="0.2">
      <c r="G775" t="s">
        <v>1710</v>
      </c>
      <c r="M775" t="s">
        <v>3438</v>
      </c>
    </row>
    <row r="776" spans="7:13" x14ac:dyDescent="0.2">
      <c r="G776" t="s">
        <v>1711</v>
      </c>
      <c r="M776" t="s">
        <v>3439</v>
      </c>
    </row>
    <row r="777" spans="7:13" x14ac:dyDescent="0.2">
      <c r="G777" t="s">
        <v>1712</v>
      </c>
      <c r="M777" t="s">
        <v>3440</v>
      </c>
    </row>
    <row r="778" spans="7:13" x14ac:dyDescent="0.2">
      <c r="G778" t="s">
        <v>1713</v>
      </c>
      <c r="M778" t="s">
        <v>3441</v>
      </c>
    </row>
    <row r="779" spans="7:13" x14ac:dyDescent="0.2">
      <c r="G779" t="s">
        <v>1714</v>
      </c>
      <c r="M779" t="s">
        <v>3442</v>
      </c>
    </row>
    <row r="780" spans="7:13" x14ac:dyDescent="0.2">
      <c r="G780" t="s">
        <v>1715</v>
      </c>
      <c r="M780" t="s">
        <v>3443</v>
      </c>
    </row>
    <row r="781" spans="7:13" x14ac:dyDescent="0.2">
      <c r="G781" t="s">
        <v>1716</v>
      </c>
      <c r="M781" t="s">
        <v>3444</v>
      </c>
    </row>
    <row r="782" spans="7:13" x14ac:dyDescent="0.2">
      <c r="G782" t="s">
        <v>1717</v>
      </c>
      <c r="M782" t="s">
        <v>3445</v>
      </c>
    </row>
    <row r="783" spans="7:13" x14ac:dyDescent="0.2">
      <c r="G783" t="s">
        <v>1718</v>
      </c>
      <c r="M783" t="s">
        <v>3446</v>
      </c>
    </row>
    <row r="784" spans="7:13" x14ac:dyDescent="0.2">
      <c r="G784" t="s">
        <v>1719</v>
      </c>
      <c r="M784" t="s">
        <v>3447</v>
      </c>
    </row>
    <row r="785" spans="7:13" x14ac:dyDescent="0.2">
      <c r="G785" t="s">
        <v>1720</v>
      </c>
      <c r="M785" t="s">
        <v>3448</v>
      </c>
    </row>
    <row r="786" spans="7:13" x14ac:dyDescent="0.2">
      <c r="G786" t="s">
        <v>1721</v>
      </c>
      <c r="M786" t="s">
        <v>3449</v>
      </c>
    </row>
    <row r="787" spans="7:13" x14ac:dyDescent="0.2">
      <c r="G787" t="s">
        <v>1722</v>
      </c>
      <c r="M787" t="s">
        <v>3450</v>
      </c>
    </row>
    <row r="788" spans="7:13" x14ac:dyDescent="0.2">
      <c r="G788" t="s">
        <v>1723</v>
      </c>
      <c r="M788" t="s">
        <v>3451</v>
      </c>
    </row>
    <row r="789" spans="7:13" x14ac:dyDescent="0.2">
      <c r="G789" t="s">
        <v>1724</v>
      </c>
      <c r="M789" t="s">
        <v>3452</v>
      </c>
    </row>
    <row r="790" spans="7:13" x14ac:dyDescent="0.2">
      <c r="G790" t="s">
        <v>1725</v>
      </c>
      <c r="M790" t="s">
        <v>3453</v>
      </c>
    </row>
    <row r="791" spans="7:13" x14ac:dyDescent="0.2">
      <c r="G791" t="s">
        <v>1726</v>
      </c>
      <c r="M791" t="s">
        <v>3454</v>
      </c>
    </row>
    <row r="792" spans="7:13" x14ac:dyDescent="0.2">
      <c r="G792" t="s">
        <v>1727</v>
      </c>
      <c r="M792" t="s">
        <v>3455</v>
      </c>
    </row>
    <row r="793" spans="7:13" x14ac:dyDescent="0.2">
      <c r="G793" t="s">
        <v>1728</v>
      </c>
      <c r="M793" t="s">
        <v>3456</v>
      </c>
    </row>
    <row r="794" spans="7:13" x14ac:dyDescent="0.2">
      <c r="G794" t="s">
        <v>1729</v>
      </c>
      <c r="M794" t="s">
        <v>3457</v>
      </c>
    </row>
    <row r="795" spans="7:13" x14ac:dyDescent="0.2">
      <c r="G795" t="s">
        <v>1730</v>
      </c>
      <c r="M795" t="s">
        <v>3458</v>
      </c>
    </row>
    <row r="796" spans="7:13" x14ac:dyDescent="0.2">
      <c r="G796" t="s">
        <v>1731</v>
      </c>
      <c r="M796" t="s">
        <v>3459</v>
      </c>
    </row>
    <row r="797" spans="7:13" x14ac:dyDescent="0.2">
      <c r="G797" t="s">
        <v>1732</v>
      </c>
      <c r="M797" t="s">
        <v>3460</v>
      </c>
    </row>
    <row r="798" spans="7:13" x14ac:dyDescent="0.2">
      <c r="G798" t="s">
        <v>1733</v>
      </c>
      <c r="M798" t="s">
        <v>3461</v>
      </c>
    </row>
    <row r="799" spans="7:13" x14ac:dyDescent="0.2">
      <c r="G799" t="s">
        <v>1734</v>
      </c>
      <c r="M799" t="s">
        <v>3462</v>
      </c>
    </row>
    <row r="800" spans="7:13" x14ac:dyDescent="0.2">
      <c r="G800" t="s">
        <v>1735</v>
      </c>
      <c r="M800" t="s">
        <v>3463</v>
      </c>
    </row>
    <row r="801" spans="7:13" x14ac:dyDescent="0.2">
      <c r="G801" t="s">
        <v>1736</v>
      </c>
      <c r="M801" t="s">
        <v>3464</v>
      </c>
    </row>
    <row r="802" spans="7:13" x14ac:dyDescent="0.2">
      <c r="G802" t="s">
        <v>1737</v>
      </c>
      <c r="M802" t="s">
        <v>3465</v>
      </c>
    </row>
    <row r="803" spans="7:13" x14ac:dyDescent="0.2">
      <c r="G803" t="s">
        <v>1738</v>
      </c>
      <c r="M803" t="s">
        <v>3466</v>
      </c>
    </row>
    <row r="804" spans="7:13" x14ac:dyDescent="0.2">
      <c r="G804" t="s">
        <v>1739</v>
      </c>
      <c r="M804" t="s">
        <v>3467</v>
      </c>
    </row>
    <row r="805" spans="7:13" x14ac:dyDescent="0.2">
      <c r="G805" t="s">
        <v>1740</v>
      </c>
      <c r="M805" t="s">
        <v>3468</v>
      </c>
    </row>
    <row r="806" spans="7:13" x14ac:dyDescent="0.2">
      <c r="G806" t="s">
        <v>1741</v>
      </c>
      <c r="M806" t="s">
        <v>3469</v>
      </c>
    </row>
    <row r="807" spans="7:13" x14ac:dyDescent="0.2">
      <c r="G807" t="s">
        <v>1742</v>
      </c>
      <c r="M807" t="s">
        <v>3470</v>
      </c>
    </row>
    <row r="808" spans="7:13" x14ac:dyDescent="0.2">
      <c r="G808" t="s">
        <v>1743</v>
      </c>
      <c r="M808" t="s">
        <v>3471</v>
      </c>
    </row>
    <row r="809" spans="7:13" x14ac:dyDescent="0.2">
      <c r="G809" t="s">
        <v>1744</v>
      </c>
      <c r="M809" t="s">
        <v>3472</v>
      </c>
    </row>
    <row r="810" spans="7:13" x14ac:dyDescent="0.2">
      <c r="G810" t="s">
        <v>1745</v>
      </c>
      <c r="M810" t="s">
        <v>3473</v>
      </c>
    </row>
    <row r="811" spans="7:13" x14ac:dyDescent="0.2">
      <c r="G811" t="s">
        <v>1746</v>
      </c>
      <c r="M811" t="s">
        <v>3474</v>
      </c>
    </row>
    <row r="812" spans="7:13" x14ac:dyDescent="0.2">
      <c r="G812" t="s">
        <v>1747</v>
      </c>
      <c r="M812" t="s">
        <v>3475</v>
      </c>
    </row>
    <row r="813" spans="7:13" x14ac:dyDescent="0.2">
      <c r="G813" t="s">
        <v>1748</v>
      </c>
      <c r="M813" t="s">
        <v>3476</v>
      </c>
    </row>
    <row r="814" spans="7:13" x14ac:dyDescent="0.2">
      <c r="G814" t="s">
        <v>1749</v>
      </c>
      <c r="M814" t="s">
        <v>3477</v>
      </c>
    </row>
    <row r="815" spans="7:13" x14ac:dyDescent="0.2">
      <c r="G815" t="s">
        <v>1750</v>
      </c>
      <c r="M815" t="s">
        <v>3478</v>
      </c>
    </row>
    <row r="816" spans="7:13" x14ac:dyDescent="0.2">
      <c r="G816" t="s">
        <v>1751</v>
      </c>
      <c r="M816" t="s">
        <v>3479</v>
      </c>
    </row>
    <row r="817" spans="7:13" x14ac:dyDescent="0.2">
      <c r="G817" t="s">
        <v>1752</v>
      </c>
      <c r="M817" t="s">
        <v>3480</v>
      </c>
    </row>
    <row r="818" spans="7:13" x14ac:dyDescent="0.2">
      <c r="G818" t="s">
        <v>1753</v>
      </c>
      <c r="M818" t="s">
        <v>3481</v>
      </c>
    </row>
    <row r="819" spans="7:13" x14ac:dyDescent="0.2">
      <c r="G819" t="s">
        <v>1754</v>
      </c>
      <c r="M819" t="s">
        <v>3482</v>
      </c>
    </row>
    <row r="820" spans="7:13" x14ac:dyDescent="0.2">
      <c r="G820" t="s">
        <v>1755</v>
      </c>
      <c r="M820" t="s">
        <v>3483</v>
      </c>
    </row>
    <row r="821" spans="7:13" x14ac:dyDescent="0.2">
      <c r="G821" t="s">
        <v>1756</v>
      </c>
      <c r="M821" t="s">
        <v>3484</v>
      </c>
    </row>
    <row r="822" spans="7:13" x14ac:dyDescent="0.2">
      <c r="G822" t="s">
        <v>1757</v>
      </c>
      <c r="M822" t="s">
        <v>3485</v>
      </c>
    </row>
    <row r="823" spans="7:13" x14ac:dyDescent="0.2">
      <c r="G823" t="s">
        <v>1758</v>
      </c>
      <c r="M823" t="s">
        <v>3486</v>
      </c>
    </row>
    <row r="824" spans="7:13" x14ac:dyDescent="0.2">
      <c r="G824" t="s">
        <v>1759</v>
      </c>
      <c r="M824" t="s">
        <v>3487</v>
      </c>
    </row>
    <row r="825" spans="7:13" x14ac:dyDescent="0.2">
      <c r="G825" t="s">
        <v>1760</v>
      </c>
      <c r="M825" t="s">
        <v>3488</v>
      </c>
    </row>
    <row r="826" spans="7:13" x14ac:dyDescent="0.2">
      <c r="G826" t="s">
        <v>1761</v>
      </c>
      <c r="M826" t="s">
        <v>3489</v>
      </c>
    </row>
    <row r="827" spans="7:13" x14ac:dyDescent="0.2">
      <c r="G827" t="s">
        <v>1762</v>
      </c>
      <c r="M827" t="s">
        <v>3490</v>
      </c>
    </row>
    <row r="828" spans="7:13" x14ac:dyDescent="0.2">
      <c r="G828" t="s">
        <v>1763</v>
      </c>
      <c r="M828" t="s">
        <v>3491</v>
      </c>
    </row>
    <row r="829" spans="7:13" x14ac:dyDescent="0.2">
      <c r="G829" t="s">
        <v>1764</v>
      </c>
      <c r="M829" t="s">
        <v>3492</v>
      </c>
    </row>
    <row r="830" spans="7:13" x14ac:dyDescent="0.2">
      <c r="G830" t="s">
        <v>1765</v>
      </c>
      <c r="M830" t="s">
        <v>3493</v>
      </c>
    </row>
    <row r="831" spans="7:13" x14ac:dyDescent="0.2">
      <c r="G831" t="s">
        <v>1766</v>
      </c>
      <c r="M831" t="s">
        <v>3494</v>
      </c>
    </row>
    <row r="832" spans="7:13" x14ac:dyDescent="0.2">
      <c r="G832" t="s">
        <v>1767</v>
      </c>
      <c r="M832" t="s">
        <v>3495</v>
      </c>
    </row>
    <row r="833" spans="7:13" x14ac:dyDescent="0.2">
      <c r="G833" t="s">
        <v>1768</v>
      </c>
      <c r="M833" t="s">
        <v>3496</v>
      </c>
    </row>
    <row r="834" spans="7:13" x14ac:dyDescent="0.2">
      <c r="G834" t="s">
        <v>1769</v>
      </c>
      <c r="M834" t="s">
        <v>3497</v>
      </c>
    </row>
    <row r="835" spans="7:13" x14ac:dyDescent="0.2">
      <c r="G835" t="s">
        <v>1770</v>
      </c>
      <c r="M835" t="s">
        <v>3498</v>
      </c>
    </row>
    <row r="836" spans="7:13" x14ac:dyDescent="0.2">
      <c r="G836" t="s">
        <v>1771</v>
      </c>
      <c r="M836" t="s">
        <v>3499</v>
      </c>
    </row>
    <row r="837" spans="7:13" x14ac:dyDescent="0.2">
      <c r="G837" t="s">
        <v>1772</v>
      </c>
      <c r="M837" t="s">
        <v>3500</v>
      </c>
    </row>
    <row r="838" spans="7:13" x14ac:dyDescent="0.2">
      <c r="G838" t="s">
        <v>1773</v>
      </c>
      <c r="M838" t="s">
        <v>3501</v>
      </c>
    </row>
    <row r="839" spans="7:13" x14ac:dyDescent="0.2">
      <c r="G839" t="s">
        <v>1774</v>
      </c>
      <c r="M839" t="s">
        <v>3502</v>
      </c>
    </row>
    <row r="840" spans="7:13" x14ac:dyDescent="0.2">
      <c r="G840" t="s">
        <v>1775</v>
      </c>
      <c r="M840" t="s">
        <v>3503</v>
      </c>
    </row>
    <row r="841" spans="7:13" x14ac:dyDescent="0.2">
      <c r="G841" t="s">
        <v>1776</v>
      </c>
      <c r="M841" t="s">
        <v>3504</v>
      </c>
    </row>
    <row r="842" spans="7:13" x14ac:dyDescent="0.2">
      <c r="G842" t="s">
        <v>1777</v>
      </c>
      <c r="M842" t="s">
        <v>3505</v>
      </c>
    </row>
    <row r="843" spans="7:13" x14ac:dyDescent="0.2">
      <c r="G843" t="s">
        <v>1778</v>
      </c>
      <c r="M843" t="s">
        <v>3506</v>
      </c>
    </row>
    <row r="844" spans="7:13" x14ac:dyDescent="0.2">
      <c r="G844" t="s">
        <v>1779</v>
      </c>
      <c r="M844" t="s">
        <v>3507</v>
      </c>
    </row>
    <row r="845" spans="7:13" x14ac:dyDescent="0.2">
      <c r="G845" t="s">
        <v>1780</v>
      </c>
      <c r="M845" t="s">
        <v>3508</v>
      </c>
    </row>
    <row r="846" spans="7:13" x14ac:dyDescent="0.2">
      <c r="G846" t="s">
        <v>1781</v>
      </c>
      <c r="M846" t="s">
        <v>3509</v>
      </c>
    </row>
    <row r="847" spans="7:13" x14ac:dyDescent="0.2">
      <c r="G847" t="s">
        <v>1782</v>
      </c>
      <c r="M847" t="s">
        <v>3510</v>
      </c>
    </row>
    <row r="848" spans="7:13" x14ac:dyDescent="0.2">
      <c r="G848" t="s">
        <v>1783</v>
      </c>
      <c r="M848" t="s">
        <v>3511</v>
      </c>
    </row>
    <row r="849" spans="7:13" x14ac:dyDescent="0.2">
      <c r="G849" t="s">
        <v>1784</v>
      </c>
      <c r="M849" t="s">
        <v>3512</v>
      </c>
    </row>
    <row r="850" spans="7:13" x14ac:dyDescent="0.2">
      <c r="G850" t="s">
        <v>1785</v>
      </c>
      <c r="M850" t="s">
        <v>3513</v>
      </c>
    </row>
    <row r="851" spans="7:13" x14ac:dyDescent="0.2">
      <c r="G851" t="s">
        <v>1786</v>
      </c>
      <c r="M851" t="s">
        <v>3514</v>
      </c>
    </row>
    <row r="852" spans="7:13" x14ac:dyDescent="0.2">
      <c r="G852" t="s">
        <v>1787</v>
      </c>
      <c r="M852" t="s">
        <v>3515</v>
      </c>
    </row>
    <row r="853" spans="7:13" x14ac:dyDescent="0.2">
      <c r="G853" t="s">
        <v>1788</v>
      </c>
      <c r="M853" t="s">
        <v>3516</v>
      </c>
    </row>
    <row r="854" spans="7:13" x14ac:dyDescent="0.2">
      <c r="G854" t="s">
        <v>1789</v>
      </c>
      <c r="M854" t="s">
        <v>3517</v>
      </c>
    </row>
    <row r="855" spans="7:13" x14ac:dyDescent="0.2">
      <c r="G855" t="s">
        <v>1790</v>
      </c>
      <c r="M855" t="s">
        <v>3518</v>
      </c>
    </row>
    <row r="856" spans="7:13" x14ac:dyDescent="0.2">
      <c r="G856" t="s">
        <v>1791</v>
      </c>
      <c r="M856" t="s">
        <v>3519</v>
      </c>
    </row>
    <row r="857" spans="7:13" x14ac:dyDescent="0.2">
      <c r="G857" t="s">
        <v>1792</v>
      </c>
      <c r="M857" t="s">
        <v>3520</v>
      </c>
    </row>
    <row r="858" spans="7:13" x14ac:dyDescent="0.2">
      <c r="G858" t="s">
        <v>1793</v>
      </c>
      <c r="M858" t="s">
        <v>3521</v>
      </c>
    </row>
    <row r="859" spans="7:13" x14ac:dyDescent="0.2">
      <c r="G859" t="s">
        <v>1794</v>
      </c>
      <c r="M859" t="s">
        <v>3522</v>
      </c>
    </row>
    <row r="860" spans="7:13" x14ac:dyDescent="0.2">
      <c r="G860" t="s">
        <v>1795</v>
      </c>
      <c r="M860" t="s">
        <v>3523</v>
      </c>
    </row>
    <row r="861" spans="7:13" x14ac:dyDescent="0.2">
      <c r="G861" t="s">
        <v>1796</v>
      </c>
      <c r="M861" t="s">
        <v>3524</v>
      </c>
    </row>
    <row r="862" spans="7:13" x14ac:dyDescent="0.2">
      <c r="G862" t="s">
        <v>1797</v>
      </c>
      <c r="M862" t="s">
        <v>3525</v>
      </c>
    </row>
    <row r="863" spans="7:13" x14ac:dyDescent="0.2">
      <c r="G863" t="s">
        <v>1798</v>
      </c>
      <c r="M863" t="s">
        <v>3526</v>
      </c>
    </row>
    <row r="864" spans="7:13" x14ac:dyDescent="0.2">
      <c r="G864" t="s">
        <v>1799</v>
      </c>
      <c r="M864" t="s">
        <v>3527</v>
      </c>
    </row>
    <row r="865" spans="7:13" x14ac:dyDescent="0.2">
      <c r="G865" t="s">
        <v>1800</v>
      </c>
      <c r="M865" t="s">
        <v>3528</v>
      </c>
    </row>
    <row r="866" spans="7:13" x14ac:dyDescent="0.2">
      <c r="G866" t="s">
        <v>1801</v>
      </c>
      <c r="M866" t="s">
        <v>3529</v>
      </c>
    </row>
    <row r="867" spans="7:13" x14ac:dyDescent="0.2">
      <c r="G867" t="s">
        <v>1802</v>
      </c>
      <c r="M867" t="s">
        <v>3530</v>
      </c>
    </row>
    <row r="868" spans="7:13" x14ac:dyDescent="0.2">
      <c r="G868" t="s">
        <v>1803</v>
      </c>
      <c r="M868" t="s">
        <v>3531</v>
      </c>
    </row>
    <row r="869" spans="7:13" x14ac:dyDescent="0.2">
      <c r="G869" t="s">
        <v>1804</v>
      </c>
      <c r="M869" t="s">
        <v>3532</v>
      </c>
    </row>
    <row r="870" spans="7:13" x14ac:dyDescent="0.2">
      <c r="G870" t="s">
        <v>1805</v>
      </c>
      <c r="M870" t="s">
        <v>3533</v>
      </c>
    </row>
    <row r="871" spans="7:13" x14ac:dyDescent="0.2">
      <c r="G871" t="s">
        <v>1806</v>
      </c>
      <c r="M871" t="s">
        <v>3534</v>
      </c>
    </row>
    <row r="872" spans="7:13" x14ac:dyDescent="0.2">
      <c r="G872" t="s">
        <v>1807</v>
      </c>
      <c r="M872" t="s">
        <v>3535</v>
      </c>
    </row>
    <row r="873" spans="7:13" x14ac:dyDescent="0.2">
      <c r="G873" t="s">
        <v>1808</v>
      </c>
      <c r="M873" t="s">
        <v>3536</v>
      </c>
    </row>
    <row r="874" spans="7:13" x14ac:dyDescent="0.2">
      <c r="G874" t="s">
        <v>1809</v>
      </c>
      <c r="M874" t="s">
        <v>3537</v>
      </c>
    </row>
    <row r="875" spans="7:13" x14ac:dyDescent="0.2">
      <c r="G875" t="s">
        <v>1810</v>
      </c>
      <c r="M875" t="s">
        <v>3538</v>
      </c>
    </row>
    <row r="876" spans="7:13" x14ac:dyDescent="0.2">
      <c r="G876" t="s">
        <v>1811</v>
      </c>
      <c r="M876" t="s">
        <v>3539</v>
      </c>
    </row>
    <row r="877" spans="7:13" x14ac:dyDescent="0.2">
      <c r="G877" t="s">
        <v>1812</v>
      </c>
      <c r="M877" t="s">
        <v>3540</v>
      </c>
    </row>
    <row r="878" spans="7:13" x14ac:dyDescent="0.2">
      <c r="G878" t="s">
        <v>1813</v>
      </c>
      <c r="M878" t="s">
        <v>3541</v>
      </c>
    </row>
    <row r="879" spans="7:13" x14ac:dyDescent="0.2">
      <c r="G879" t="s">
        <v>1814</v>
      </c>
      <c r="M879" t="s">
        <v>3542</v>
      </c>
    </row>
    <row r="880" spans="7:13" x14ac:dyDescent="0.2">
      <c r="G880" t="s">
        <v>1815</v>
      </c>
      <c r="M880" t="s">
        <v>3543</v>
      </c>
    </row>
    <row r="881" spans="7:13" x14ac:dyDescent="0.2">
      <c r="G881" t="s">
        <v>1816</v>
      </c>
      <c r="M881" t="s">
        <v>3544</v>
      </c>
    </row>
    <row r="882" spans="7:13" x14ac:dyDescent="0.2">
      <c r="G882" t="s">
        <v>1817</v>
      </c>
      <c r="M882" t="s">
        <v>3545</v>
      </c>
    </row>
    <row r="883" spans="7:13" x14ac:dyDescent="0.2">
      <c r="G883" t="s">
        <v>1818</v>
      </c>
      <c r="M883" t="s">
        <v>3546</v>
      </c>
    </row>
    <row r="884" spans="7:13" x14ac:dyDescent="0.2">
      <c r="G884" t="s">
        <v>1819</v>
      </c>
      <c r="M884" t="s">
        <v>3547</v>
      </c>
    </row>
    <row r="885" spans="7:13" x14ac:dyDescent="0.2">
      <c r="G885" t="s">
        <v>1820</v>
      </c>
      <c r="M885" t="s">
        <v>3548</v>
      </c>
    </row>
    <row r="886" spans="7:13" x14ac:dyDescent="0.2">
      <c r="G886" t="s">
        <v>1821</v>
      </c>
      <c r="M886" t="s">
        <v>3549</v>
      </c>
    </row>
    <row r="887" spans="7:13" x14ac:dyDescent="0.2">
      <c r="G887" t="s">
        <v>1822</v>
      </c>
      <c r="M887" t="s">
        <v>3550</v>
      </c>
    </row>
    <row r="888" spans="7:13" x14ac:dyDescent="0.2">
      <c r="G888" t="s">
        <v>1823</v>
      </c>
      <c r="M888" t="s">
        <v>3551</v>
      </c>
    </row>
    <row r="889" spans="7:13" x14ac:dyDescent="0.2">
      <c r="G889" t="s">
        <v>1824</v>
      </c>
      <c r="M889" t="s">
        <v>3552</v>
      </c>
    </row>
    <row r="890" spans="7:13" x14ac:dyDescent="0.2">
      <c r="G890" t="s">
        <v>1825</v>
      </c>
      <c r="M890" t="s">
        <v>3553</v>
      </c>
    </row>
    <row r="891" spans="7:13" x14ac:dyDescent="0.2">
      <c r="G891" t="s">
        <v>1826</v>
      </c>
      <c r="M891" t="s">
        <v>3554</v>
      </c>
    </row>
    <row r="892" spans="7:13" x14ac:dyDescent="0.2">
      <c r="G892" t="s">
        <v>1827</v>
      </c>
      <c r="M892" t="s">
        <v>3555</v>
      </c>
    </row>
    <row r="893" spans="7:13" x14ac:dyDescent="0.2">
      <c r="G893" t="s">
        <v>1828</v>
      </c>
      <c r="M893" t="s">
        <v>3556</v>
      </c>
    </row>
    <row r="894" spans="7:13" x14ac:dyDescent="0.2">
      <c r="G894" t="s">
        <v>1829</v>
      </c>
      <c r="M894" t="s">
        <v>3557</v>
      </c>
    </row>
    <row r="895" spans="7:13" x14ac:dyDescent="0.2">
      <c r="G895" t="s">
        <v>1830</v>
      </c>
      <c r="M895" t="s">
        <v>3558</v>
      </c>
    </row>
    <row r="896" spans="7:13" x14ac:dyDescent="0.2">
      <c r="G896" t="s">
        <v>1831</v>
      </c>
      <c r="M896" t="s">
        <v>3559</v>
      </c>
    </row>
    <row r="897" spans="7:13" x14ac:dyDescent="0.2">
      <c r="G897" t="s">
        <v>1832</v>
      </c>
      <c r="M897" t="s">
        <v>3560</v>
      </c>
    </row>
    <row r="898" spans="7:13" x14ac:dyDescent="0.2">
      <c r="G898" t="s">
        <v>1833</v>
      </c>
      <c r="M898" t="s">
        <v>3561</v>
      </c>
    </row>
    <row r="899" spans="7:13" x14ac:dyDescent="0.2">
      <c r="G899" t="s">
        <v>1834</v>
      </c>
      <c r="M899" t="s">
        <v>3562</v>
      </c>
    </row>
    <row r="900" spans="7:13" x14ac:dyDescent="0.2">
      <c r="G900" t="s">
        <v>1835</v>
      </c>
      <c r="M900" t="s">
        <v>3563</v>
      </c>
    </row>
    <row r="901" spans="7:13" x14ac:dyDescent="0.2">
      <c r="G901" t="s">
        <v>1836</v>
      </c>
      <c r="M901" t="s">
        <v>3564</v>
      </c>
    </row>
    <row r="902" spans="7:13" x14ac:dyDescent="0.2">
      <c r="G902" t="s">
        <v>1837</v>
      </c>
      <c r="M902" t="s">
        <v>3565</v>
      </c>
    </row>
    <row r="903" spans="7:13" x14ac:dyDescent="0.2">
      <c r="G903" t="s">
        <v>1838</v>
      </c>
      <c r="M903" t="s">
        <v>3566</v>
      </c>
    </row>
    <row r="904" spans="7:13" x14ac:dyDescent="0.2">
      <c r="G904" t="s">
        <v>1839</v>
      </c>
      <c r="M904" t="s">
        <v>3567</v>
      </c>
    </row>
    <row r="905" spans="7:13" x14ac:dyDescent="0.2">
      <c r="G905" t="s">
        <v>1840</v>
      </c>
      <c r="M905" t="s">
        <v>3568</v>
      </c>
    </row>
    <row r="906" spans="7:13" x14ac:dyDescent="0.2">
      <c r="G906" t="s">
        <v>1841</v>
      </c>
      <c r="M906" t="s">
        <v>3569</v>
      </c>
    </row>
    <row r="907" spans="7:13" x14ac:dyDescent="0.2">
      <c r="G907" t="s">
        <v>1842</v>
      </c>
      <c r="M907" t="s">
        <v>3570</v>
      </c>
    </row>
    <row r="908" spans="7:13" x14ac:dyDescent="0.2">
      <c r="G908" t="s">
        <v>1843</v>
      </c>
      <c r="M908" t="s">
        <v>3571</v>
      </c>
    </row>
    <row r="909" spans="7:13" x14ac:dyDescent="0.2">
      <c r="G909" t="s">
        <v>1844</v>
      </c>
      <c r="M909" t="s">
        <v>3572</v>
      </c>
    </row>
    <row r="910" spans="7:13" x14ac:dyDescent="0.2">
      <c r="G910" t="s">
        <v>1845</v>
      </c>
      <c r="M910" t="s">
        <v>3573</v>
      </c>
    </row>
    <row r="911" spans="7:13" x14ac:dyDescent="0.2">
      <c r="G911" t="s">
        <v>1846</v>
      </c>
      <c r="M911" t="s">
        <v>3574</v>
      </c>
    </row>
    <row r="912" spans="7:13" x14ac:dyDescent="0.2">
      <c r="G912" t="s">
        <v>1847</v>
      </c>
      <c r="M912" t="s">
        <v>3575</v>
      </c>
    </row>
    <row r="913" spans="7:13" x14ac:dyDescent="0.2">
      <c r="G913" t="s">
        <v>1848</v>
      </c>
      <c r="M913" t="s">
        <v>3576</v>
      </c>
    </row>
    <row r="914" spans="7:13" x14ac:dyDescent="0.2">
      <c r="G914" t="s">
        <v>1849</v>
      </c>
      <c r="M914" t="s">
        <v>3577</v>
      </c>
    </row>
    <row r="915" spans="7:13" x14ac:dyDescent="0.2">
      <c r="G915" t="s">
        <v>1850</v>
      </c>
      <c r="M915" t="s">
        <v>3578</v>
      </c>
    </row>
    <row r="916" spans="7:13" x14ac:dyDescent="0.2">
      <c r="G916" t="s">
        <v>1851</v>
      </c>
      <c r="M916" t="s">
        <v>3579</v>
      </c>
    </row>
    <row r="917" spans="7:13" x14ac:dyDescent="0.2">
      <c r="G917" t="s">
        <v>1852</v>
      </c>
      <c r="M917" t="s">
        <v>3580</v>
      </c>
    </row>
    <row r="918" spans="7:13" x14ac:dyDescent="0.2">
      <c r="G918" t="s">
        <v>1853</v>
      </c>
      <c r="M918" t="s">
        <v>3581</v>
      </c>
    </row>
    <row r="919" spans="7:13" x14ac:dyDescent="0.2">
      <c r="G919" t="s">
        <v>1854</v>
      </c>
      <c r="M919" t="s">
        <v>3582</v>
      </c>
    </row>
    <row r="920" spans="7:13" x14ac:dyDescent="0.2">
      <c r="G920" t="s">
        <v>1855</v>
      </c>
      <c r="M920" t="s">
        <v>3583</v>
      </c>
    </row>
    <row r="921" spans="7:13" x14ac:dyDescent="0.2">
      <c r="G921" t="s">
        <v>1856</v>
      </c>
      <c r="M921" t="s">
        <v>3584</v>
      </c>
    </row>
    <row r="922" spans="7:13" x14ac:dyDescent="0.2">
      <c r="G922" t="s">
        <v>1857</v>
      </c>
      <c r="M922" t="s">
        <v>3585</v>
      </c>
    </row>
    <row r="923" spans="7:13" x14ac:dyDescent="0.2">
      <c r="G923" t="s">
        <v>1858</v>
      </c>
      <c r="M923" t="s">
        <v>3586</v>
      </c>
    </row>
    <row r="924" spans="7:13" x14ac:dyDescent="0.2">
      <c r="G924" t="s">
        <v>1859</v>
      </c>
      <c r="M924" t="s">
        <v>3587</v>
      </c>
    </row>
    <row r="925" spans="7:13" x14ac:dyDescent="0.2">
      <c r="G925" t="s">
        <v>1860</v>
      </c>
      <c r="M925" t="s">
        <v>3588</v>
      </c>
    </row>
    <row r="926" spans="7:13" x14ac:dyDescent="0.2">
      <c r="G926" t="s">
        <v>1861</v>
      </c>
      <c r="M926" t="s">
        <v>3589</v>
      </c>
    </row>
    <row r="927" spans="7:13" x14ac:dyDescent="0.2">
      <c r="G927" t="s">
        <v>1862</v>
      </c>
      <c r="M927" t="s">
        <v>3590</v>
      </c>
    </row>
    <row r="928" spans="7:13" x14ac:dyDescent="0.2">
      <c r="G928" t="s">
        <v>1863</v>
      </c>
      <c r="M928" t="s">
        <v>3591</v>
      </c>
    </row>
    <row r="929" spans="7:13" x14ac:dyDescent="0.2">
      <c r="G929" t="s">
        <v>1864</v>
      </c>
      <c r="M929" t="s">
        <v>3592</v>
      </c>
    </row>
    <row r="930" spans="7:13" x14ac:dyDescent="0.2">
      <c r="G930" t="s">
        <v>1865</v>
      </c>
      <c r="M930" t="s">
        <v>3593</v>
      </c>
    </row>
    <row r="931" spans="7:13" x14ac:dyDescent="0.2">
      <c r="G931" t="s">
        <v>1866</v>
      </c>
      <c r="M931" t="s">
        <v>3594</v>
      </c>
    </row>
    <row r="932" spans="7:13" x14ac:dyDescent="0.2">
      <c r="G932" t="s">
        <v>1867</v>
      </c>
      <c r="M932" t="s">
        <v>3595</v>
      </c>
    </row>
    <row r="933" spans="7:13" x14ac:dyDescent="0.2">
      <c r="G933" t="s">
        <v>1868</v>
      </c>
      <c r="M933" t="s">
        <v>3596</v>
      </c>
    </row>
    <row r="934" spans="7:13" x14ac:dyDescent="0.2">
      <c r="G934" t="s">
        <v>1869</v>
      </c>
      <c r="M934" t="s">
        <v>3597</v>
      </c>
    </row>
    <row r="935" spans="7:13" x14ac:dyDescent="0.2">
      <c r="G935" t="s">
        <v>1870</v>
      </c>
      <c r="M935" t="s">
        <v>3598</v>
      </c>
    </row>
    <row r="936" spans="7:13" x14ac:dyDescent="0.2">
      <c r="G936" t="s">
        <v>1871</v>
      </c>
      <c r="M936" t="s">
        <v>3599</v>
      </c>
    </row>
    <row r="937" spans="7:13" x14ac:dyDescent="0.2">
      <c r="G937" t="s">
        <v>1872</v>
      </c>
      <c r="M937" t="s">
        <v>3600</v>
      </c>
    </row>
    <row r="938" spans="7:13" x14ac:dyDescent="0.2">
      <c r="G938" t="s">
        <v>1873</v>
      </c>
      <c r="M938" t="s">
        <v>3601</v>
      </c>
    </row>
    <row r="939" spans="7:13" x14ac:dyDescent="0.2">
      <c r="G939" t="s">
        <v>1874</v>
      </c>
      <c r="M939" t="s">
        <v>3602</v>
      </c>
    </row>
    <row r="940" spans="7:13" x14ac:dyDescent="0.2">
      <c r="G940" t="s">
        <v>1875</v>
      </c>
      <c r="M940" t="s">
        <v>3603</v>
      </c>
    </row>
    <row r="941" spans="7:13" x14ac:dyDescent="0.2">
      <c r="G941" t="s">
        <v>1876</v>
      </c>
      <c r="M941" t="s">
        <v>3604</v>
      </c>
    </row>
    <row r="942" spans="7:13" x14ac:dyDescent="0.2">
      <c r="G942" t="s">
        <v>1877</v>
      </c>
      <c r="M942" t="s">
        <v>3605</v>
      </c>
    </row>
    <row r="943" spans="7:13" x14ac:dyDescent="0.2">
      <c r="G943" t="s">
        <v>1878</v>
      </c>
      <c r="M943" t="s">
        <v>3606</v>
      </c>
    </row>
    <row r="944" spans="7:13" x14ac:dyDescent="0.2">
      <c r="G944" t="s">
        <v>1879</v>
      </c>
      <c r="M944" t="s">
        <v>3607</v>
      </c>
    </row>
    <row r="945" spans="7:13" x14ac:dyDescent="0.2">
      <c r="G945" t="s">
        <v>1880</v>
      </c>
      <c r="M945" t="s">
        <v>3608</v>
      </c>
    </row>
    <row r="946" spans="7:13" x14ac:dyDescent="0.2">
      <c r="G946" t="s">
        <v>1881</v>
      </c>
      <c r="M946" t="s">
        <v>3609</v>
      </c>
    </row>
    <row r="947" spans="7:13" x14ac:dyDescent="0.2">
      <c r="G947" t="s">
        <v>1882</v>
      </c>
      <c r="M947" t="s">
        <v>3610</v>
      </c>
    </row>
    <row r="948" spans="7:13" x14ac:dyDescent="0.2">
      <c r="G948" t="s">
        <v>1883</v>
      </c>
      <c r="M948" t="s">
        <v>3611</v>
      </c>
    </row>
    <row r="949" spans="7:13" x14ac:dyDescent="0.2">
      <c r="G949" t="s">
        <v>1884</v>
      </c>
      <c r="M949" t="s">
        <v>3612</v>
      </c>
    </row>
    <row r="950" spans="7:13" x14ac:dyDescent="0.2">
      <c r="G950" t="s">
        <v>1885</v>
      </c>
      <c r="M950" t="s">
        <v>3613</v>
      </c>
    </row>
    <row r="951" spans="7:13" x14ac:dyDescent="0.2">
      <c r="G951" t="s">
        <v>1886</v>
      </c>
      <c r="M951" t="s">
        <v>3614</v>
      </c>
    </row>
    <row r="952" spans="7:13" x14ac:dyDescent="0.2">
      <c r="G952" t="s">
        <v>1887</v>
      </c>
      <c r="M952" t="s">
        <v>3615</v>
      </c>
    </row>
    <row r="953" spans="7:13" x14ac:dyDescent="0.2">
      <c r="G953" t="s">
        <v>1888</v>
      </c>
      <c r="M953" t="s">
        <v>3616</v>
      </c>
    </row>
    <row r="954" spans="7:13" x14ac:dyDescent="0.2">
      <c r="G954" t="s">
        <v>1889</v>
      </c>
      <c r="M954" t="s">
        <v>3617</v>
      </c>
    </row>
    <row r="955" spans="7:13" x14ac:dyDescent="0.2">
      <c r="G955" t="s">
        <v>1890</v>
      </c>
      <c r="M955" t="s">
        <v>3618</v>
      </c>
    </row>
    <row r="956" spans="7:13" x14ac:dyDescent="0.2">
      <c r="G956" t="s">
        <v>1891</v>
      </c>
      <c r="M956" t="s">
        <v>3619</v>
      </c>
    </row>
    <row r="957" spans="7:13" x14ac:dyDescent="0.2">
      <c r="G957" t="s">
        <v>1892</v>
      </c>
      <c r="M957" t="s">
        <v>3620</v>
      </c>
    </row>
    <row r="958" spans="7:13" x14ac:dyDescent="0.2">
      <c r="G958" t="s">
        <v>1893</v>
      </c>
      <c r="M958" t="s">
        <v>3621</v>
      </c>
    </row>
    <row r="959" spans="7:13" x14ac:dyDescent="0.2">
      <c r="G959" t="s">
        <v>1894</v>
      </c>
      <c r="M959" t="s">
        <v>3622</v>
      </c>
    </row>
    <row r="960" spans="7:13" x14ac:dyDescent="0.2">
      <c r="G960" t="s">
        <v>1895</v>
      </c>
      <c r="M960" t="s">
        <v>3623</v>
      </c>
    </row>
    <row r="961" spans="7:13" x14ac:dyDescent="0.2">
      <c r="G961" t="s">
        <v>1896</v>
      </c>
      <c r="M961" t="s">
        <v>3624</v>
      </c>
    </row>
    <row r="962" spans="7:13" x14ac:dyDescent="0.2">
      <c r="G962" t="s">
        <v>1897</v>
      </c>
      <c r="M962" t="s">
        <v>3625</v>
      </c>
    </row>
    <row r="963" spans="7:13" x14ac:dyDescent="0.2">
      <c r="G963" t="s">
        <v>1898</v>
      </c>
      <c r="M963" t="s">
        <v>3626</v>
      </c>
    </row>
    <row r="964" spans="7:13" x14ac:dyDescent="0.2">
      <c r="G964" t="s">
        <v>1899</v>
      </c>
      <c r="M964" t="s">
        <v>3627</v>
      </c>
    </row>
    <row r="965" spans="7:13" x14ac:dyDescent="0.2">
      <c r="G965" t="s">
        <v>1900</v>
      </c>
      <c r="M965" t="s">
        <v>3628</v>
      </c>
    </row>
    <row r="966" spans="7:13" x14ac:dyDescent="0.2">
      <c r="G966" t="s">
        <v>1901</v>
      </c>
      <c r="M966" t="s">
        <v>3629</v>
      </c>
    </row>
    <row r="967" spans="7:13" x14ac:dyDescent="0.2">
      <c r="G967" t="s">
        <v>1902</v>
      </c>
      <c r="M967" t="s">
        <v>3630</v>
      </c>
    </row>
    <row r="968" spans="7:13" x14ac:dyDescent="0.2">
      <c r="G968" t="s">
        <v>1903</v>
      </c>
      <c r="M968" t="s">
        <v>3631</v>
      </c>
    </row>
    <row r="969" spans="7:13" x14ac:dyDescent="0.2">
      <c r="G969" t="s">
        <v>1904</v>
      </c>
      <c r="M969" t="s">
        <v>3632</v>
      </c>
    </row>
    <row r="970" spans="7:13" x14ac:dyDescent="0.2">
      <c r="G970" t="s">
        <v>1905</v>
      </c>
      <c r="M970" t="s">
        <v>3633</v>
      </c>
    </row>
    <row r="971" spans="7:13" x14ac:dyDescent="0.2">
      <c r="G971" t="s">
        <v>1906</v>
      </c>
      <c r="M971" t="s">
        <v>3634</v>
      </c>
    </row>
    <row r="972" spans="7:13" x14ac:dyDescent="0.2">
      <c r="G972" t="s">
        <v>1907</v>
      </c>
      <c r="M972" t="s">
        <v>3635</v>
      </c>
    </row>
    <row r="973" spans="7:13" x14ac:dyDescent="0.2">
      <c r="G973" t="s">
        <v>1908</v>
      </c>
      <c r="M973" t="s">
        <v>3636</v>
      </c>
    </row>
    <row r="974" spans="7:13" x14ac:dyDescent="0.2">
      <c r="G974" t="s">
        <v>1909</v>
      </c>
      <c r="M974" t="s">
        <v>3637</v>
      </c>
    </row>
    <row r="975" spans="7:13" x14ac:dyDescent="0.2">
      <c r="G975" t="s">
        <v>1910</v>
      </c>
      <c r="M975" t="s">
        <v>3638</v>
      </c>
    </row>
    <row r="976" spans="7:13" x14ac:dyDescent="0.2">
      <c r="G976" t="s">
        <v>1911</v>
      </c>
      <c r="M976" t="s">
        <v>3639</v>
      </c>
    </row>
    <row r="977" spans="7:13" x14ac:dyDescent="0.2">
      <c r="G977" t="s">
        <v>1912</v>
      </c>
      <c r="M977" t="s">
        <v>3640</v>
      </c>
    </row>
    <row r="978" spans="7:13" x14ac:dyDescent="0.2">
      <c r="G978" t="s">
        <v>1913</v>
      </c>
      <c r="M978" t="s">
        <v>3641</v>
      </c>
    </row>
    <row r="979" spans="7:13" x14ac:dyDescent="0.2">
      <c r="G979" t="s">
        <v>1914</v>
      </c>
      <c r="M979" t="s">
        <v>3642</v>
      </c>
    </row>
    <row r="980" spans="7:13" x14ac:dyDescent="0.2">
      <c r="G980" t="s">
        <v>1915</v>
      </c>
      <c r="M980" t="s">
        <v>3643</v>
      </c>
    </row>
    <row r="981" spans="7:13" x14ac:dyDescent="0.2">
      <c r="G981" t="s">
        <v>1916</v>
      </c>
      <c r="M981" t="s">
        <v>3644</v>
      </c>
    </row>
    <row r="982" spans="7:13" x14ac:dyDescent="0.2">
      <c r="G982" t="s">
        <v>1917</v>
      </c>
      <c r="M982" t="s">
        <v>3645</v>
      </c>
    </row>
    <row r="983" spans="7:13" x14ac:dyDescent="0.2">
      <c r="G983" t="s">
        <v>1918</v>
      </c>
      <c r="M983" t="s">
        <v>3646</v>
      </c>
    </row>
    <row r="984" spans="7:13" x14ac:dyDescent="0.2">
      <c r="G984" t="s">
        <v>1919</v>
      </c>
      <c r="M984" t="s">
        <v>3647</v>
      </c>
    </row>
    <row r="985" spans="7:13" x14ac:dyDescent="0.2">
      <c r="G985" t="s">
        <v>1920</v>
      </c>
      <c r="M985" t="s">
        <v>3648</v>
      </c>
    </row>
    <row r="986" spans="7:13" x14ac:dyDescent="0.2">
      <c r="G986" t="s">
        <v>1921</v>
      </c>
      <c r="M986" t="s">
        <v>3649</v>
      </c>
    </row>
    <row r="987" spans="7:13" x14ac:dyDescent="0.2">
      <c r="G987" t="s">
        <v>1922</v>
      </c>
      <c r="M987" t="s">
        <v>3650</v>
      </c>
    </row>
    <row r="988" spans="7:13" x14ac:dyDescent="0.2">
      <c r="G988" t="s">
        <v>1923</v>
      </c>
      <c r="M988" t="s">
        <v>3651</v>
      </c>
    </row>
    <row r="989" spans="7:13" x14ac:dyDescent="0.2">
      <c r="G989" t="s">
        <v>1924</v>
      </c>
      <c r="M989" t="s">
        <v>3652</v>
      </c>
    </row>
    <row r="990" spans="7:13" x14ac:dyDescent="0.2">
      <c r="G990" t="s">
        <v>1925</v>
      </c>
      <c r="M990" t="s">
        <v>3653</v>
      </c>
    </row>
    <row r="991" spans="7:13" x14ac:dyDescent="0.2">
      <c r="G991" t="s">
        <v>1926</v>
      </c>
      <c r="M991" t="s">
        <v>3654</v>
      </c>
    </row>
    <row r="992" spans="7:13" x14ac:dyDescent="0.2">
      <c r="G992" t="s">
        <v>1927</v>
      </c>
      <c r="M992" t="s">
        <v>3655</v>
      </c>
    </row>
    <row r="993" spans="7:13" x14ac:dyDescent="0.2">
      <c r="G993" t="s">
        <v>1928</v>
      </c>
      <c r="M993" t="s">
        <v>3656</v>
      </c>
    </row>
    <row r="994" spans="7:13" x14ac:dyDescent="0.2">
      <c r="G994" t="s">
        <v>1929</v>
      </c>
      <c r="M994" t="s">
        <v>3657</v>
      </c>
    </row>
    <row r="995" spans="7:13" x14ac:dyDescent="0.2">
      <c r="G995" t="s">
        <v>1930</v>
      </c>
      <c r="M995" t="s">
        <v>3658</v>
      </c>
    </row>
    <row r="996" spans="7:13" x14ac:dyDescent="0.2">
      <c r="G996" t="s">
        <v>1931</v>
      </c>
      <c r="M996" t="s">
        <v>3659</v>
      </c>
    </row>
    <row r="997" spans="7:13" x14ac:dyDescent="0.2">
      <c r="G997" t="s">
        <v>1932</v>
      </c>
      <c r="M997" t="s">
        <v>3660</v>
      </c>
    </row>
    <row r="998" spans="7:13" x14ac:dyDescent="0.2">
      <c r="G998" t="s">
        <v>1933</v>
      </c>
      <c r="M998" t="s">
        <v>3661</v>
      </c>
    </row>
    <row r="999" spans="7:13" x14ac:dyDescent="0.2">
      <c r="G999" t="s">
        <v>1934</v>
      </c>
      <c r="M999" t="s">
        <v>3662</v>
      </c>
    </row>
    <row r="1000" spans="7:13" x14ac:dyDescent="0.2">
      <c r="G1000" t="s">
        <v>1935</v>
      </c>
      <c r="M1000" t="s">
        <v>3663</v>
      </c>
    </row>
    <row r="1001" spans="7:13" x14ac:dyDescent="0.2">
      <c r="G1001" t="s">
        <v>1936</v>
      </c>
      <c r="M1001" t="s">
        <v>3664</v>
      </c>
    </row>
    <row r="1002" spans="7:13" x14ac:dyDescent="0.2">
      <c r="G1002" t="s">
        <v>1937</v>
      </c>
      <c r="M1002" t="s">
        <v>3665</v>
      </c>
    </row>
    <row r="1003" spans="7:13" x14ac:dyDescent="0.2">
      <c r="G1003" t="s">
        <v>1938</v>
      </c>
      <c r="M1003" t="s">
        <v>3666</v>
      </c>
    </row>
    <row r="1004" spans="7:13" x14ac:dyDescent="0.2">
      <c r="G1004" t="s">
        <v>1939</v>
      </c>
      <c r="M1004" t="s">
        <v>3667</v>
      </c>
    </row>
    <row r="1005" spans="7:13" x14ac:dyDescent="0.2">
      <c r="G1005" t="s">
        <v>1940</v>
      </c>
      <c r="M1005" t="s">
        <v>3668</v>
      </c>
    </row>
    <row r="1006" spans="7:13" x14ac:dyDescent="0.2">
      <c r="G1006" t="s">
        <v>1941</v>
      </c>
      <c r="M1006" t="s">
        <v>3669</v>
      </c>
    </row>
    <row r="1007" spans="7:13" x14ac:dyDescent="0.2">
      <c r="G1007" t="s">
        <v>1942</v>
      </c>
      <c r="M1007" t="s">
        <v>3670</v>
      </c>
    </row>
    <row r="1008" spans="7:13" x14ac:dyDescent="0.2">
      <c r="G1008" t="s">
        <v>1943</v>
      </c>
      <c r="M1008" t="s">
        <v>3671</v>
      </c>
    </row>
    <row r="1009" spans="7:13" x14ac:dyDescent="0.2">
      <c r="G1009" t="s">
        <v>1944</v>
      </c>
      <c r="M1009" t="s">
        <v>3672</v>
      </c>
    </row>
    <row r="1010" spans="7:13" x14ac:dyDescent="0.2">
      <c r="G1010" t="s">
        <v>1945</v>
      </c>
      <c r="M1010" t="s">
        <v>3673</v>
      </c>
    </row>
    <row r="1011" spans="7:13" x14ac:dyDescent="0.2">
      <c r="G1011" t="s">
        <v>1946</v>
      </c>
      <c r="M1011" t="s">
        <v>3674</v>
      </c>
    </row>
    <row r="1012" spans="7:13" x14ac:dyDescent="0.2">
      <c r="G1012" t="s">
        <v>1947</v>
      </c>
      <c r="M1012" t="s">
        <v>3675</v>
      </c>
    </row>
    <row r="1013" spans="7:13" x14ac:dyDescent="0.2">
      <c r="G1013" t="s">
        <v>1948</v>
      </c>
      <c r="M1013" t="s">
        <v>3676</v>
      </c>
    </row>
    <row r="1014" spans="7:13" x14ac:dyDescent="0.2">
      <c r="G1014" t="s">
        <v>1949</v>
      </c>
      <c r="M1014" t="s">
        <v>3677</v>
      </c>
    </row>
    <row r="1015" spans="7:13" x14ac:dyDescent="0.2">
      <c r="G1015" t="s">
        <v>1950</v>
      </c>
      <c r="M1015" t="s">
        <v>3678</v>
      </c>
    </row>
    <row r="1016" spans="7:13" x14ac:dyDescent="0.2">
      <c r="G1016" t="s">
        <v>1951</v>
      </c>
      <c r="M1016" t="s">
        <v>3679</v>
      </c>
    </row>
    <row r="1017" spans="7:13" x14ac:dyDescent="0.2">
      <c r="G1017" t="s">
        <v>1952</v>
      </c>
      <c r="M1017" t="s">
        <v>3680</v>
      </c>
    </row>
    <row r="1018" spans="7:13" x14ac:dyDescent="0.2">
      <c r="G1018" t="s">
        <v>1953</v>
      </c>
      <c r="M1018" t="s">
        <v>3681</v>
      </c>
    </row>
    <row r="1019" spans="7:13" x14ac:dyDescent="0.2">
      <c r="G1019" t="s">
        <v>1954</v>
      </c>
      <c r="M1019" t="s">
        <v>3682</v>
      </c>
    </row>
    <row r="1020" spans="7:13" x14ac:dyDescent="0.2">
      <c r="G1020" t="s">
        <v>1955</v>
      </c>
      <c r="M1020" t="s">
        <v>3683</v>
      </c>
    </row>
    <row r="1021" spans="7:13" x14ac:dyDescent="0.2">
      <c r="G1021" t="s">
        <v>1956</v>
      </c>
      <c r="M1021" t="s">
        <v>3684</v>
      </c>
    </row>
    <row r="1022" spans="7:13" x14ac:dyDescent="0.2">
      <c r="G1022" t="s">
        <v>1957</v>
      </c>
      <c r="M1022" t="s">
        <v>3685</v>
      </c>
    </row>
    <row r="1023" spans="7:13" x14ac:dyDescent="0.2">
      <c r="G1023" t="s">
        <v>1958</v>
      </c>
      <c r="M1023" t="s">
        <v>3686</v>
      </c>
    </row>
    <row r="1024" spans="7:13" x14ac:dyDescent="0.2">
      <c r="G1024" t="s">
        <v>1959</v>
      </c>
      <c r="M1024" t="s">
        <v>3687</v>
      </c>
    </row>
    <row r="1025" spans="7:13" x14ac:dyDescent="0.2">
      <c r="G1025" t="s">
        <v>1960</v>
      </c>
      <c r="M1025" t="s">
        <v>3688</v>
      </c>
    </row>
    <row r="1026" spans="7:13" x14ac:dyDescent="0.2">
      <c r="G1026" t="s">
        <v>1961</v>
      </c>
      <c r="M1026" t="s">
        <v>3689</v>
      </c>
    </row>
    <row r="1027" spans="7:13" x14ac:dyDescent="0.2">
      <c r="G1027" t="s">
        <v>1962</v>
      </c>
      <c r="M1027" t="s">
        <v>3690</v>
      </c>
    </row>
    <row r="1028" spans="7:13" x14ac:dyDescent="0.2">
      <c r="G1028" t="s">
        <v>1963</v>
      </c>
      <c r="M1028" t="s">
        <v>3691</v>
      </c>
    </row>
    <row r="1029" spans="7:13" x14ac:dyDescent="0.2">
      <c r="G1029" t="s">
        <v>1964</v>
      </c>
      <c r="M1029" t="s">
        <v>3692</v>
      </c>
    </row>
    <row r="1030" spans="7:13" x14ac:dyDescent="0.2">
      <c r="G1030" t="s">
        <v>1965</v>
      </c>
      <c r="M1030" t="s">
        <v>3693</v>
      </c>
    </row>
    <row r="1031" spans="7:13" x14ac:dyDescent="0.2">
      <c r="G1031" t="s">
        <v>1966</v>
      </c>
      <c r="M1031" t="s">
        <v>3694</v>
      </c>
    </row>
    <row r="1032" spans="7:13" x14ac:dyDescent="0.2">
      <c r="G1032" t="s">
        <v>1967</v>
      </c>
      <c r="M1032" t="s">
        <v>3695</v>
      </c>
    </row>
    <row r="1033" spans="7:13" x14ac:dyDescent="0.2">
      <c r="G1033" t="s">
        <v>1968</v>
      </c>
      <c r="M1033" t="s">
        <v>3696</v>
      </c>
    </row>
    <row r="1034" spans="7:13" x14ac:dyDescent="0.2">
      <c r="G1034" t="s">
        <v>1969</v>
      </c>
      <c r="M1034" t="s">
        <v>3697</v>
      </c>
    </row>
    <row r="1035" spans="7:13" x14ac:dyDescent="0.2">
      <c r="G1035" t="s">
        <v>1970</v>
      </c>
      <c r="M1035" t="s">
        <v>3698</v>
      </c>
    </row>
    <row r="1036" spans="7:13" x14ac:dyDescent="0.2">
      <c r="G1036" t="s">
        <v>1971</v>
      </c>
      <c r="M1036" t="s">
        <v>3699</v>
      </c>
    </row>
    <row r="1037" spans="7:13" x14ac:dyDescent="0.2">
      <c r="G1037" t="s">
        <v>1972</v>
      </c>
      <c r="M1037" t="s">
        <v>3700</v>
      </c>
    </row>
    <row r="1038" spans="7:13" x14ac:dyDescent="0.2">
      <c r="G1038" t="s">
        <v>1973</v>
      </c>
      <c r="M1038" t="s">
        <v>3701</v>
      </c>
    </row>
    <row r="1039" spans="7:13" x14ac:dyDescent="0.2">
      <c r="G1039" t="s">
        <v>1974</v>
      </c>
      <c r="M1039" t="s">
        <v>3702</v>
      </c>
    </row>
    <row r="1040" spans="7:13" x14ac:dyDescent="0.2">
      <c r="G1040" t="s">
        <v>1975</v>
      </c>
      <c r="M1040" t="s">
        <v>3703</v>
      </c>
    </row>
    <row r="1041" spans="7:13" x14ac:dyDescent="0.2">
      <c r="G1041" t="s">
        <v>1976</v>
      </c>
      <c r="M1041" t="s">
        <v>3704</v>
      </c>
    </row>
    <row r="1042" spans="7:13" x14ac:dyDescent="0.2">
      <c r="G1042" t="s">
        <v>1977</v>
      </c>
      <c r="M1042" t="s">
        <v>3705</v>
      </c>
    </row>
    <row r="1043" spans="7:13" x14ac:dyDescent="0.2">
      <c r="G1043" t="s">
        <v>1978</v>
      </c>
      <c r="M1043" t="s">
        <v>3706</v>
      </c>
    </row>
    <row r="1044" spans="7:13" x14ac:dyDescent="0.2">
      <c r="G1044" t="s">
        <v>1979</v>
      </c>
      <c r="M1044" t="s">
        <v>3707</v>
      </c>
    </row>
    <row r="1045" spans="7:13" x14ac:dyDescent="0.2">
      <c r="G1045" t="s">
        <v>1980</v>
      </c>
      <c r="M1045" t="s">
        <v>3708</v>
      </c>
    </row>
    <row r="1046" spans="7:13" x14ac:dyDescent="0.2">
      <c r="G1046" t="s">
        <v>1981</v>
      </c>
      <c r="M1046" t="s">
        <v>3709</v>
      </c>
    </row>
    <row r="1047" spans="7:13" x14ac:dyDescent="0.2">
      <c r="G1047" t="s">
        <v>1982</v>
      </c>
      <c r="M1047" t="s">
        <v>3710</v>
      </c>
    </row>
    <row r="1048" spans="7:13" x14ac:dyDescent="0.2">
      <c r="G1048" t="s">
        <v>1983</v>
      </c>
      <c r="M1048" t="s">
        <v>3711</v>
      </c>
    </row>
    <row r="1049" spans="7:13" x14ac:dyDescent="0.2">
      <c r="G1049" t="s">
        <v>1984</v>
      </c>
      <c r="M1049" t="s">
        <v>3712</v>
      </c>
    </row>
    <row r="1050" spans="7:13" x14ac:dyDescent="0.2">
      <c r="G1050" t="s">
        <v>1985</v>
      </c>
      <c r="M1050" t="s">
        <v>3713</v>
      </c>
    </row>
    <row r="1051" spans="7:13" x14ac:dyDescent="0.2">
      <c r="G1051" t="s">
        <v>1986</v>
      </c>
      <c r="M1051" t="s">
        <v>3714</v>
      </c>
    </row>
    <row r="1052" spans="7:13" x14ac:dyDescent="0.2">
      <c r="G1052" t="s">
        <v>1987</v>
      </c>
      <c r="M1052" t="s">
        <v>3715</v>
      </c>
    </row>
    <row r="1053" spans="7:13" x14ac:dyDescent="0.2">
      <c r="G1053" t="s">
        <v>1988</v>
      </c>
      <c r="M1053" t="s">
        <v>3716</v>
      </c>
    </row>
    <row r="1054" spans="7:13" x14ac:dyDescent="0.2">
      <c r="G1054" t="s">
        <v>1989</v>
      </c>
      <c r="M1054" t="s">
        <v>3717</v>
      </c>
    </row>
    <row r="1055" spans="7:13" x14ac:dyDescent="0.2">
      <c r="G1055" t="s">
        <v>1990</v>
      </c>
      <c r="M1055" t="s">
        <v>3718</v>
      </c>
    </row>
    <row r="1056" spans="7:13" x14ac:dyDescent="0.2">
      <c r="G1056" t="s">
        <v>1991</v>
      </c>
      <c r="M1056" t="s">
        <v>3719</v>
      </c>
    </row>
    <row r="1057" spans="7:13" x14ac:dyDescent="0.2">
      <c r="G1057" t="s">
        <v>1992</v>
      </c>
      <c r="M1057" t="s">
        <v>3720</v>
      </c>
    </row>
    <row r="1058" spans="7:13" x14ac:dyDescent="0.2">
      <c r="G1058" t="s">
        <v>1993</v>
      </c>
      <c r="M1058" t="s">
        <v>3721</v>
      </c>
    </row>
    <row r="1059" spans="7:13" x14ac:dyDescent="0.2">
      <c r="G1059" t="s">
        <v>1994</v>
      </c>
      <c r="M1059" t="s">
        <v>3722</v>
      </c>
    </row>
    <row r="1060" spans="7:13" x14ac:dyDescent="0.2">
      <c r="G1060" t="s">
        <v>1995</v>
      </c>
      <c r="M1060" t="s">
        <v>3723</v>
      </c>
    </row>
    <row r="1061" spans="7:13" x14ac:dyDescent="0.2">
      <c r="G1061" t="s">
        <v>1996</v>
      </c>
      <c r="M1061" t="s">
        <v>3724</v>
      </c>
    </row>
    <row r="1062" spans="7:13" x14ac:dyDescent="0.2">
      <c r="G1062" t="s">
        <v>1997</v>
      </c>
      <c r="M1062" t="s">
        <v>3725</v>
      </c>
    </row>
    <row r="1063" spans="7:13" x14ac:dyDescent="0.2">
      <c r="G1063" t="s">
        <v>1998</v>
      </c>
      <c r="M1063" t="s">
        <v>3726</v>
      </c>
    </row>
    <row r="1064" spans="7:13" x14ac:dyDescent="0.2">
      <c r="G1064" t="s">
        <v>1999</v>
      </c>
      <c r="M1064" t="s">
        <v>3727</v>
      </c>
    </row>
    <row r="1065" spans="7:13" x14ac:dyDescent="0.2">
      <c r="G1065" t="s">
        <v>2000</v>
      </c>
      <c r="M1065" t="s">
        <v>3728</v>
      </c>
    </row>
    <row r="1066" spans="7:13" x14ac:dyDescent="0.2">
      <c r="G1066" t="s">
        <v>2001</v>
      </c>
      <c r="M1066" t="s">
        <v>3729</v>
      </c>
    </row>
    <row r="1067" spans="7:13" x14ac:dyDescent="0.2">
      <c r="G1067" t="s">
        <v>2002</v>
      </c>
      <c r="M1067" t="s">
        <v>3730</v>
      </c>
    </row>
    <row r="1068" spans="7:13" x14ac:dyDescent="0.2">
      <c r="G1068" t="s">
        <v>2003</v>
      </c>
      <c r="M1068" t="s">
        <v>3731</v>
      </c>
    </row>
    <row r="1069" spans="7:13" x14ac:dyDescent="0.2">
      <c r="G1069" t="s">
        <v>2004</v>
      </c>
      <c r="M1069" t="s">
        <v>3732</v>
      </c>
    </row>
    <row r="1070" spans="7:13" x14ac:dyDescent="0.2">
      <c r="G1070" t="s">
        <v>2005</v>
      </c>
      <c r="M1070" t="s">
        <v>3733</v>
      </c>
    </row>
    <row r="1071" spans="7:13" x14ac:dyDescent="0.2">
      <c r="G1071" t="s">
        <v>2006</v>
      </c>
      <c r="M1071" t="s">
        <v>3734</v>
      </c>
    </row>
    <row r="1072" spans="7:13" x14ac:dyDescent="0.2">
      <c r="G1072" t="s">
        <v>2007</v>
      </c>
      <c r="M1072" t="s">
        <v>3735</v>
      </c>
    </row>
    <row r="1073" spans="7:13" x14ac:dyDescent="0.2">
      <c r="G1073" t="s">
        <v>2008</v>
      </c>
      <c r="M1073" t="s">
        <v>3736</v>
      </c>
    </row>
    <row r="1074" spans="7:13" x14ac:dyDescent="0.2">
      <c r="G1074" t="s">
        <v>2009</v>
      </c>
      <c r="M1074" t="s">
        <v>3737</v>
      </c>
    </row>
    <row r="1075" spans="7:13" x14ac:dyDescent="0.2">
      <c r="G1075" t="s">
        <v>2010</v>
      </c>
      <c r="M1075" t="s">
        <v>3738</v>
      </c>
    </row>
    <row r="1076" spans="7:13" x14ac:dyDescent="0.2">
      <c r="G1076" t="s">
        <v>2011</v>
      </c>
      <c r="M1076" t="s">
        <v>3739</v>
      </c>
    </row>
    <row r="1077" spans="7:13" x14ac:dyDescent="0.2">
      <c r="G1077" t="s">
        <v>2012</v>
      </c>
      <c r="M1077" t="s">
        <v>3740</v>
      </c>
    </row>
    <row r="1078" spans="7:13" x14ac:dyDescent="0.2">
      <c r="G1078" t="s">
        <v>2013</v>
      </c>
      <c r="M1078" t="s">
        <v>3741</v>
      </c>
    </row>
    <row r="1079" spans="7:13" x14ac:dyDescent="0.2">
      <c r="G1079" t="s">
        <v>2014</v>
      </c>
      <c r="M1079" t="s">
        <v>3742</v>
      </c>
    </row>
    <row r="1080" spans="7:13" x14ac:dyDescent="0.2">
      <c r="G1080" t="s">
        <v>2015</v>
      </c>
      <c r="M1080" t="s">
        <v>3743</v>
      </c>
    </row>
    <row r="1081" spans="7:13" x14ac:dyDescent="0.2">
      <c r="G1081" t="s">
        <v>2016</v>
      </c>
      <c r="M1081" t="s">
        <v>3744</v>
      </c>
    </row>
    <row r="1082" spans="7:13" x14ac:dyDescent="0.2">
      <c r="G1082" t="s">
        <v>2017</v>
      </c>
      <c r="M1082" t="s">
        <v>3745</v>
      </c>
    </row>
    <row r="1083" spans="7:13" x14ac:dyDescent="0.2">
      <c r="G1083" t="s">
        <v>2018</v>
      </c>
      <c r="M1083" t="s">
        <v>3746</v>
      </c>
    </row>
    <row r="1084" spans="7:13" x14ac:dyDescent="0.2">
      <c r="G1084" t="s">
        <v>2019</v>
      </c>
      <c r="M1084" t="s">
        <v>3747</v>
      </c>
    </row>
    <row r="1085" spans="7:13" x14ac:dyDescent="0.2">
      <c r="G1085" t="s">
        <v>2020</v>
      </c>
      <c r="M1085" t="s">
        <v>3748</v>
      </c>
    </row>
    <row r="1086" spans="7:13" x14ac:dyDescent="0.2">
      <c r="G1086" t="s">
        <v>2021</v>
      </c>
      <c r="M1086" t="s">
        <v>3749</v>
      </c>
    </row>
    <row r="1087" spans="7:13" x14ac:dyDescent="0.2">
      <c r="G1087" t="s">
        <v>2022</v>
      </c>
      <c r="M1087" t="s">
        <v>3750</v>
      </c>
    </row>
    <row r="1088" spans="7:13" x14ac:dyDescent="0.2">
      <c r="G1088" t="s">
        <v>2023</v>
      </c>
      <c r="M1088" t="s">
        <v>3751</v>
      </c>
    </row>
    <row r="1089" spans="7:13" x14ac:dyDescent="0.2">
      <c r="G1089" t="s">
        <v>2024</v>
      </c>
      <c r="M1089" t="s">
        <v>3752</v>
      </c>
    </row>
    <row r="1090" spans="7:13" x14ac:dyDescent="0.2">
      <c r="G1090" t="s">
        <v>2025</v>
      </c>
      <c r="M1090" t="s">
        <v>3753</v>
      </c>
    </row>
    <row r="1091" spans="7:13" x14ac:dyDescent="0.2">
      <c r="G1091" t="s">
        <v>2026</v>
      </c>
      <c r="M1091" t="s">
        <v>3754</v>
      </c>
    </row>
    <row r="1092" spans="7:13" x14ac:dyDescent="0.2">
      <c r="G1092" t="s">
        <v>2027</v>
      </c>
      <c r="M1092" t="s">
        <v>3755</v>
      </c>
    </row>
    <row r="1093" spans="7:13" x14ac:dyDescent="0.2">
      <c r="G1093" t="s">
        <v>2028</v>
      </c>
      <c r="M1093" t="s">
        <v>3756</v>
      </c>
    </row>
    <row r="1094" spans="7:13" x14ac:dyDescent="0.2">
      <c r="G1094" t="s">
        <v>2029</v>
      </c>
      <c r="M1094" t="s">
        <v>3757</v>
      </c>
    </row>
    <row r="1095" spans="7:13" x14ac:dyDescent="0.2">
      <c r="G1095" t="s">
        <v>2030</v>
      </c>
      <c r="M1095" t="s">
        <v>3758</v>
      </c>
    </row>
    <row r="1096" spans="7:13" x14ac:dyDescent="0.2">
      <c r="G1096" t="s">
        <v>2031</v>
      </c>
      <c r="M1096" t="s">
        <v>3759</v>
      </c>
    </row>
    <row r="1097" spans="7:13" x14ac:dyDescent="0.2">
      <c r="G1097" t="s">
        <v>2032</v>
      </c>
      <c r="M1097" t="s">
        <v>3760</v>
      </c>
    </row>
    <row r="1098" spans="7:13" x14ac:dyDescent="0.2">
      <c r="G1098" t="s">
        <v>2033</v>
      </c>
      <c r="M1098" t="s">
        <v>3761</v>
      </c>
    </row>
    <row r="1099" spans="7:13" x14ac:dyDescent="0.2">
      <c r="G1099" t="s">
        <v>2034</v>
      </c>
      <c r="M1099" t="s">
        <v>3762</v>
      </c>
    </row>
    <row r="1100" spans="7:13" x14ac:dyDescent="0.2">
      <c r="G1100" t="s">
        <v>2035</v>
      </c>
      <c r="M1100" t="s">
        <v>3763</v>
      </c>
    </row>
    <row r="1101" spans="7:13" x14ac:dyDescent="0.2">
      <c r="G1101" t="s">
        <v>2036</v>
      </c>
      <c r="M1101" t="s">
        <v>3764</v>
      </c>
    </row>
    <row r="1102" spans="7:13" x14ac:dyDescent="0.2">
      <c r="G1102" t="s">
        <v>2037</v>
      </c>
      <c r="M1102" t="s">
        <v>3765</v>
      </c>
    </row>
    <row r="1103" spans="7:13" x14ac:dyDescent="0.2">
      <c r="G1103" t="s">
        <v>2038</v>
      </c>
      <c r="M1103" t="s">
        <v>3766</v>
      </c>
    </row>
    <row r="1104" spans="7:13" x14ac:dyDescent="0.2">
      <c r="G1104" t="s">
        <v>2039</v>
      </c>
      <c r="M1104" t="s">
        <v>3767</v>
      </c>
    </row>
    <row r="1105" spans="7:13" x14ac:dyDescent="0.2">
      <c r="G1105" t="s">
        <v>2040</v>
      </c>
      <c r="M1105" t="s">
        <v>3768</v>
      </c>
    </row>
    <row r="1106" spans="7:13" x14ac:dyDescent="0.2">
      <c r="G1106" t="s">
        <v>2041</v>
      </c>
      <c r="M1106" t="s">
        <v>3769</v>
      </c>
    </row>
    <row r="1107" spans="7:13" x14ac:dyDescent="0.2">
      <c r="G1107" t="s">
        <v>2042</v>
      </c>
      <c r="M1107" t="s">
        <v>3770</v>
      </c>
    </row>
    <row r="1108" spans="7:13" x14ac:dyDescent="0.2">
      <c r="G1108" t="s">
        <v>2043</v>
      </c>
      <c r="M1108" t="s">
        <v>3771</v>
      </c>
    </row>
    <row r="1109" spans="7:13" x14ac:dyDescent="0.2">
      <c r="G1109" t="s">
        <v>2044</v>
      </c>
      <c r="M1109" t="s">
        <v>3772</v>
      </c>
    </row>
    <row r="1110" spans="7:13" x14ac:dyDescent="0.2">
      <c r="G1110" t="s">
        <v>2045</v>
      </c>
      <c r="M1110" t="s">
        <v>3773</v>
      </c>
    </row>
    <row r="1111" spans="7:13" x14ac:dyDescent="0.2">
      <c r="G1111" t="s">
        <v>2046</v>
      </c>
      <c r="M1111" t="s">
        <v>3774</v>
      </c>
    </row>
    <row r="1112" spans="7:13" x14ac:dyDescent="0.2">
      <c r="G1112" t="s">
        <v>2047</v>
      </c>
      <c r="M1112" t="s">
        <v>3775</v>
      </c>
    </row>
    <row r="1113" spans="7:13" x14ac:dyDescent="0.2">
      <c r="G1113" t="s">
        <v>2048</v>
      </c>
      <c r="M1113" t="s">
        <v>3776</v>
      </c>
    </row>
    <row r="1114" spans="7:13" x14ac:dyDescent="0.2">
      <c r="G1114" t="s">
        <v>2049</v>
      </c>
      <c r="M1114" t="s">
        <v>3777</v>
      </c>
    </row>
    <row r="1115" spans="7:13" x14ac:dyDescent="0.2">
      <c r="G1115" t="s">
        <v>2050</v>
      </c>
      <c r="M1115" t="s">
        <v>3778</v>
      </c>
    </row>
    <row r="1116" spans="7:13" x14ac:dyDescent="0.2">
      <c r="G1116" t="s">
        <v>2051</v>
      </c>
      <c r="M1116" t="s">
        <v>3779</v>
      </c>
    </row>
    <row r="1117" spans="7:13" x14ac:dyDescent="0.2">
      <c r="G1117" t="s">
        <v>2052</v>
      </c>
      <c r="M1117" t="s">
        <v>3780</v>
      </c>
    </row>
    <row r="1118" spans="7:13" x14ac:dyDescent="0.2">
      <c r="G1118" t="s">
        <v>2053</v>
      </c>
      <c r="M1118" t="s">
        <v>3781</v>
      </c>
    </row>
    <row r="1119" spans="7:13" x14ac:dyDescent="0.2">
      <c r="G1119" t="s">
        <v>2054</v>
      </c>
      <c r="M1119" t="s">
        <v>3782</v>
      </c>
    </row>
    <row r="1120" spans="7:13" x14ac:dyDescent="0.2">
      <c r="G1120" t="s">
        <v>2055</v>
      </c>
      <c r="M1120" t="s">
        <v>3783</v>
      </c>
    </row>
    <row r="1121" spans="7:13" x14ac:dyDescent="0.2">
      <c r="G1121" t="s">
        <v>2056</v>
      </c>
      <c r="M1121" t="s">
        <v>3784</v>
      </c>
    </row>
    <row r="1122" spans="7:13" x14ac:dyDescent="0.2">
      <c r="G1122" t="s">
        <v>2057</v>
      </c>
      <c r="M1122" t="s">
        <v>3785</v>
      </c>
    </row>
    <row r="1123" spans="7:13" x14ac:dyDescent="0.2">
      <c r="G1123" t="s">
        <v>2058</v>
      </c>
      <c r="M1123" t="s">
        <v>3786</v>
      </c>
    </row>
    <row r="1124" spans="7:13" x14ac:dyDescent="0.2">
      <c r="G1124" t="s">
        <v>2059</v>
      </c>
      <c r="M1124" t="s">
        <v>3787</v>
      </c>
    </row>
    <row r="1125" spans="7:13" x14ac:dyDescent="0.2">
      <c r="G1125" t="s">
        <v>2060</v>
      </c>
      <c r="M1125" t="s">
        <v>3788</v>
      </c>
    </row>
    <row r="1126" spans="7:13" x14ac:dyDescent="0.2">
      <c r="G1126" t="s">
        <v>2061</v>
      </c>
      <c r="M1126" t="s">
        <v>3789</v>
      </c>
    </row>
    <row r="1127" spans="7:13" x14ac:dyDescent="0.2">
      <c r="G1127" t="s">
        <v>2062</v>
      </c>
      <c r="M1127" t="s">
        <v>3790</v>
      </c>
    </row>
    <row r="1128" spans="7:13" x14ac:dyDescent="0.2">
      <c r="G1128" t="s">
        <v>2063</v>
      </c>
      <c r="M1128" t="s">
        <v>3791</v>
      </c>
    </row>
    <row r="1129" spans="7:13" x14ac:dyDescent="0.2">
      <c r="G1129" t="s">
        <v>2064</v>
      </c>
      <c r="M1129" t="s">
        <v>3792</v>
      </c>
    </row>
    <row r="1130" spans="7:13" x14ac:dyDescent="0.2">
      <c r="G1130" t="s">
        <v>2065</v>
      </c>
      <c r="M1130" t="s">
        <v>3793</v>
      </c>
    </row>
    <row r="1131" spans="7:13" x14ac:dyDescent="0.2">
      <c r="G1131" t="s">
        <v>2066</v>
      </c>
      <c r="M1131" t="s">
        <v>3794</v>
      </c>
    </row>
    <row r="1132" spans="7:13" x14ac:dyDescent="0.2">
      <c r="G1132" t="s">
        <v>2067</v>
      </c>
      <c r="M1132" t="s">
        <v>3795</v>
      </c>
    </row>
    <row r="1133" spans="7:13" x14ac:dyDescent="0.2">
      <c r="G1133" t="s">
        <v>2068</v>
      </c>
      <c r="M1133" t="s">
        <v>3796</v>
      </c>
    </row>
    <row r="1134" spans="7:13" x14ac:dyDescent="0.2">
      <c r="G1134" t="s">
        <v>2069</v>
      </c>
      <c r="M1134" t="s">
        <v>3797</v>
      </c>
    </row>
    <row r="1135" spans="7:13" x14ac:dyDescent="0.2">
      <c r="G1135" t="s">
        <v>2070</v>
      </c>
      <c r="M1135" t="s">
        <v>3798</v>
      </c>
    </row>
    <row r="1136" spans="7:13" x14ac:dyDescent="0.2">
      <c r="G1136" t="s">
        <v>2071</v>
      </c>
      <c r="M1136" t="s">
        <v>3799</v>
      </c>
    </row>
    <row r="1137" spans="7:13" x14ac:dyDescent="0.2">
      <c r="G1137" t="s">
        <v>2072</v>
      </c>
      <c r="M1137" t="s">
        <v>3800</v>
      </c>
    </row>
    <row r="1138" spans="7:13" x14ac:dyDescent="0.2">
      <c r="G1138" t="s">
        <v>2073</v>
      </c>
      <c r="M1138" t="s">
        <v>3801</v>
      </c>
    </row>
    <row r="1139" spans="7:13" x14ac:dyDescent="0.2">
      <c r="G1139" t="s">
        <v>2074</v>
      </c>
      <c r="M1139" t="s">
        <v>3802</v>
      </c>
    </row>
    <row r="1140" spans="7:13" x14ac:dyDescent="0.2">
      <c r="G1140" t="s">
        <v>2075</v>
      </c>
      <c r="M1140" t="s">
        <v>3803</v>
      </c>
    </row>
    <row r="1141" spans="7:13" x14ac:dyDescent="0.2">
      <c r="G1141" t="s">
        <v>2076</v>
      </c>
      <c r="M1141" t="s">
        <v>3804</v>
      </c>
    </row>
    <row r="1142" spans="7:13" x14ac:dyDescent="0.2">
      <c r="G1142" t="s">
        <v>2077</v>
      </c>
      <c r="M1142" t="s">
        <v>3805</v>
      </c>
    </row>
    <row r="1143" spans="7:13" x14ac:dyDescent="0.2">
      <c r="G1143" t="s">
        <v>2078</v>
      </c>
      <c r="M1143" t="s">
        <v>3806</v>
      </c>
    </row>
    <row r="1144" spans="7:13" x14ac:dyDescent="0.2">
      <c r="G1144" t="s">
        <v>2079</v>
      </c>
      <c r="M1144" t="s">
        <v>3807</v>
      </c>
    </row>
    <row r="1145" spans="7:13" x14ac:dyDescent="0.2">
      <c r="G1145" t="s">
        <v>2080</v>
      </c>
      <c r="M1145" t="s">
        <v>3808</v>
      </c>
    </row>
    <row r="1146" spans="7:13" x14ac:dyDescent="0.2">
      <c r="G1146" t="s">
        <v>2081</v>
      </c>
      <c r="M1146" t="s">
        <v>3809</v>
      </c>
    </row>
    <row r="1147" spans="7:13" x14ac:dyDescent="0.2">
      <c r="G1147" t="s">
        <v>2082</v>
      </c>
      <c r="M1147" t="s">
        <v>3810</v>
      </c>
    </row>
    <row r="1148" spans="7:13" x14ac:dyDescent="0.2">
      <c r="G1148" t="s">
        <v>2083</v>
      </c>
      <c r="M1148" t="s">
        <v>3811</v>
      </c>
    </row>
    <row r="1149" spans="7:13" x14ac:dyDescent="0.2">
      <c r="G1149" t="s">
        <v>2084</v>
      </c>
      <c r="M1149" t="s">
        <v>3812</v>
      </c>
    </row>
    <row r="1150" spans="7:13" x14ac:dyDescent="0.2">
      <c r="G1150" t="s">
        <v>2085</v>
      </c>
      <c r="M1150" t="s">
        <v>3813</v>
      </c>
    </row>
    <row r="1151" spans="7:13" x14ac:dyDescent="0.2">
      <c r="G1151" t="s">
        <v>2086</v>
      </c>
      <c r="M1151" t="s">
        <v>3814</v>
      </c>
    </row>
    <row r="1152" spans="7:13" x14ac:dyDescent="0.2">
      <c r="G1152" t="s">
        <v>2087</v>
      </c>
      <c r="M1152" t="s">
        <v>3815</v>
      </c>
    </row>
    <row r="1153" spans="7:13" x14ac:dyDescent="0.2">
      <c r="G1153" t="s">
        <v>2088</v>
      </c>
      <c r="M1153" t="s">
        <v>3816</v>
      </c>
    </row>
    <row r="1154" spans="7:13" x14ac:dyDescent="0.2">
      <c r="G1154" t="s">
        <v>2089</v>
      </c>
      <c r="M1154" t="s">
        <v>3817</v>
      </c>
    </row>
    <row r="1155" spans="7:13" x14ac:dyDescent="0.2">
      <c r="G1155" t="s">
        <v>2090</v>
      </c>
      <c r="M1155" t="s">
        <v>3818</v>
      </c>
    </row>
    <row r="1156" spans="7:13" x14ac:dyDescent="0.2">
      <c r="G1156" t="s">
        <v>2091</v>
      </c>
      <c r="M1156" t="s">
        <v>3819</v>
      </c>
    </row>
    <row r="1157" spans="7:13" x14ac:dyDescent="0.2">
      <c r="G1157" t="s">
        <v>2092</v>
      </c>
      <c r="M1157" t="s">
        <v>3820</v>
      </c>
    </row>
    <row r="1158" spans="7:13" x14ac:dyDescent="0.2">
      <c r="G1158" t="s">
        <v>2093</v>
      </c>
      <c r="M1158" t="s">
        <v>3821</v>
      </c>
    </row>
    <row r="1159" spans="7:13" x14ac:dyDescent="0.2">
      <c r="G1159" t="s">
        <v>2094</v>
      </c>
      <c r="M1159" t="s">
        <v>3822</v>
      </c>
    </row>
    <row r="1160" spans="7:13" x14ac:dyDescent="0.2">
      <c r="G1160" t="s">
        <v>2095</v>
      </c>
      <c r="M1160" t="s">
        <v>3823</v>
      </c>
    </row>
    <row r="1161" spans="7:13" x14ac:dyDescent="0.2">
      <c r="G1161" t="s">
        <v>2096</v>
      </c>
      <c r="M1161" t="s">
        <v>3824</v>
      </c>
    </row>
    <row r="1162" spans="7:13" x14ac:dyDescent="0.2">
      <c r="G1162" t="s">
        <v>2097</v>
      </c>
      <c r="M1162" t="s">
        <v>3825</v>
      </c>
    </row>
    <row r="1163" spans="7:13" x14ac:dyDescent="0.2">
      <c r="G1163" t="s">
        <v>2098</v>
      </c>
      <c r="M1163" t="s">
        <v>3826</v>
      </c>
    </row>
    <row r="1164" spans="7:13" x14ac:dyDescent="0.2">
      <c r="G1164" t="s">
        <v>2099</v>
      </c>
      <c r="M1164" t="s">
        <v>3827</v>
      </c>
    </row>
    <row r="1165" spans="7:13" x14ac:dyDescent="0.2">
      <c r="G1165" t="s">
        <v>2100</v>
      </c>
      <c r="M1165" t="s">
        <v>3828</v>
      </c>
    </row>
    <row r="1166" spans="7:13" x14ac:dyDescent="0.2">
      <c r="G1166" t="s">
        <v>2101</v>
      </c>
      <c r="M1166" t="s">
        <v>3829</v>
      </c>
    </row>
    <row r="1167" spans="7:13" x14ac:dyDescent="0.2">
      <c r="G1167" t="s">
        <v>2102</v>
      </c>
      <c r="M1167" t="s">
        <v>3830</v>
      </c>
    </row>
    <row r="1168" spans="7:13" x14ac:dyDescent="0.2">
      <c r="G1168" t="s">
        <v>2103</v>
      </c>
      <c r="M1168" t="s">
        <v>3831</v>
      </c>
    </row>
    <row r="1169" spans="7:13" x14ac:dyDescent="0.2">
      <c r="G1169" t="s">
        <v>2104</v>
      </c>
      <c r="M1169" t="s">
        <v>3832</v>
      </c>
    </row>
    <row r="1170" spans="7:13" x14ac:dyDescent="0.2">
      <c r="G1170" t="s">
        <v>2105</v>
      </c>
      <c r="M1170" t="s">
        <v>3833</v>
      </c>
    </row>
    <row r="1171" spans="7:13" x14ac:dyDescent="0.2">
      <c r="G1171" t="s">
        <v>2106</v>
      </c>
      <c r="M1171" t="s">
        <v>3834</v>
      </c>
    </row>
    <row r="1172" spans="7:13" x14ac:dyDescent="0.2">
      <c r="G1172" t="s">
        <v>2107</v>
      </c>
      <c r="M1172" t="s">
        <v>3835</v>
      </c>
    </row>
    <row r="1173" spans="7:13" x14ac:dyDescent="0.2">
      <c r="G1173" t="s">
        <v>2108</v>
      </c>
      <c r="M1173" t="s">
        <v>3836</v>
      </c>
    </row>
    <row r="1174" spans="7:13" x14ac:dyDescent="0.2">
      <c r="G1174" t="s">
        <v>2109</v>
      </c>
      <c r="M1174" t="s">
        <v>3837</v>
      </c>
    </row>
    <row r="1175" spans="7:13" x14ac:dyDescent="0.2">
      <c r="G1175" t="s">
        <v>2110</v>
      </c>
      <c r="M1175" t="s">
        <v>3838</v>
      </c>
    </row>
    <row r="1176" spans="7:13" x14ac:dyDescent="0.2">
      <c r="G1176" t="s">
        <v>2111</v>
      </c>
      <c r="M1176" t="s">
        <v>3839</v>
      </c>
    </row>
    <row r="1177" spans="7:13" x14ac:dyDescent="0.2">
      <c r="G1177" t="s">
        <v>2112</v>
      </c>
      <c r="M1177" t="s">
        <v>3840</v>
      </c>
    </row>
    <row r="1178" spans="7:13" x14ac:dyDescent="0.2">
      <c r="G1178" t="s">
        <v>2113</v>
      </c>
      <c r="M1178" t="s">
        <v>3841</v>
      </c>
    </row>
    <row r="1179" spans="7:13" x14ac:dyDescent="0.2">
      <c r="G1179" t="s">
        <v>2114</v>
      </c>
      <c r="M1179" t="s">
        <v>3842</v>
      </c>
    </row>
    <row r="1180" spans="7:13" x14ac:dyDescent="0.2">
      <c r="G1180" t="s">
        <v>2115</v>
      </c>
      <c r="M1180" t="s">
        <v>3843</v>
      </c>
    </row>
    <row r="1181" spans="7:13" x14ac:dyDescent="0.2">
      <c r="G1181" t="s">
        <v>2116</v>
      </c>
      <c r="M1181" t="s">
        <v>3844</v>
      </c>
    </row>
    <row r="1182" spans="7:13" x14ac:dyDescent="0.2">
      <c r="G1182" t="s">
        <v>2117</v>
      </c>
      <c r="M1182" t="s">
        <v>3845</v>
      </c>
    </row>
    <row r="1183" spans="7:13" x14ac:dyDescent="0.2">
      <c r="G1183" t="s">
        <v>2118</v>
      </c>
      <c r="M1183" t="s">
        <v>3846</v>
      </c>
    </row>
    <row r="1184" spans="7:13" x14ac:dyDescent="0.2">
      <c r="G1184" t="s">
        <v>2119</v>
      </c>
      <c r="M1184" t="s">
        <v>3847</v>
      </c>
    </row>
    <row r="1185" spans="7:13" x14ac:dyDescent="0.2">
      <c r="G1185" t="s">
        <v>2120</v>
      </c>
      <c r="M1185" t="s">
        <v>3848</v>
      </c>
    </row>
    <row r="1186" spans="7:13" x14ac:dyDescent="0.2">
      <c r="G1186" t="s">
        <v>2121</v>
      </c>
      <c r="M1186" t="s">
        <v>3849</v>
      </c>
    </row>
    <row r="1187" spans="7:13" x14ac:dyDescent="0.2">
      <c r="G1187" t="s">
        <v>2122</v>
      </c>
      <c r="M1187" t="s">
        <v>3850</v>
      </c>
    </row>
    <row r="1188" spans="7:13" x14ac:dyDescent="0.2">
      <c r="G1188" t="s">
        <v>2123</v>
      </c>
      <c r="M1188" t="s">
        <v>3851</v>
      </c>
    </row>
    <row r="1189" spans="7:13" x14ac:dyDescent="0.2">
      <c r="G1189" t="s">
        <v>2124</v>
      </c>
      <c r="M1189" t="s">
        <v>3852</v>
      </c>
    </row>
    <row r="1190" spans="7:13" x14ac:dyDescent="0.2">
      <c r="G1190" t="s">
        <v>2125</v>
      </c>
      <c r="M1190" t="s">
        <v>3853</v>
      </c>
    </row>
    <row r="1191" spans="7:13" x14ac:dyDescent="0.2">
      <c r="G1191" t="s">
        <v>2126</v>
      </c>
      <c r="M1191" t="s">
        <v>3854</v>
      </c>
    </row>
    <row r="1192" spans="7:13" x14ac:dyDescent="0.2">
      <c r="G1192" t="s">
        <v>2127</v>
      </c>
      <c r="M1192" t="s">
        <v>3855</v>
      </c>
    </row>
    <row r="1193" spans="7:13" x14ac:dyDescent="0.2">
      <c r="G1193" t="s">
        <v>2128</v>
      </c>
      <c r="M1193" t="s">
        <v>3856</v>
      </c>
    </row>
    <row r="1194" spans="7:13" x14ac:dyDescent="0.2">
      <c r="G1194" t="s">
        <v>2129</v>
      </c>
      <c r="M1194" t="s">
        <v>3857</v>
      </c>
    </row>
    <row r="1195" spans="7:13" x14ac:dyDescent="0.2">
      <c r="G1195" t="s">
        <v>2130</v>
      </c>
      <c r="M1195" t="s">
        <v>3858</v>
      </c>
    </row>
    <row r="1196" spans="7:13" x14ac:dyDescent="0.2">
      <c r="G1196" t="s">
        <v>2131</v>
      </c>
      <c r="M1196" t="s">
        <v>3859</v>
      </c>
    </row>
    <row r="1197" spans="7:13" x14ac:dyDescent="0.2">
      <c r="G1197" t="s">
        <v>2132</v>
      </c>
      <c r="M1197" t="s">
        <v>3860</v>
      </c>
    </row>
    <row r="1198" spans="7:13" x14ac:dyDescent="0.2">
      <c r="G1198" t="s">
        <v>2133</v>
      </c>
      <c r="M1198" t="s">
        <v>3861</v>
      </c>
    </row>
    <row r="1199" spans="7:13" x14ac:dyDescent="0.2">
      <c r="G1199" t="s">
        <v>2134</v>
      </c>
      <c r="M1199" t="s">
        <v>3862</v>
      </c>
    </row>
    <row r="1200" spans="7:13" x14ac:dyDescent="0.2">
      <c r="G1200" t="s">
        <v>2135</v>
      </c>
      <c r="M1200" t="s">
        <v>3863</v>
      </c>
    </row>
    <row r="1201" spans="7:13" x14ac:dyDescent="0.2">
      <c r="G1201" t="s">
        <v>2136</v>
      </c>
      <c r="M1201" t="s">
        <v>3864</v>
      </c>
    </row>
    <row r="1202" spans="7:13" x14ac:dyDescent="0.2">
      <c r="G1202" t="s">
        <v>2137</v>
      </c>
      <c r="M1202" t="s">
        <v>3865</v>
      </c>
    </row>
    <row r="1203" spans="7:13" x14ac:dyDescent="0.2">
      <c r="G1203" t="s">
        <v>2138</v>
      </c>
      <c r="M1203" t="s">
        <v>3866</v>
      </c>
    </row>
    <row r="1204" spans="7:13" x14ac:dyDescent="0.2">
      <c r="G1204" t="s">
        <v>2139</v>
      </c>
      <c r="M1204" t="s">
        <v>3867</v>
      </c>
    </row>
    <row r="1205" spans="7:13" x14ac:dyDescent="0.2">
      <c r="G1205" t="s">
        <v>2140</v>
      </c>
      <c r="M1205" t="s">
        <v>3868</v>
      </c>
    </row>
    <row r="1206" spans="7:13" x14ac:dyDescent="0.2">
      <c r="G1206" t="s">
        <v>2141</v>
      </c>
      <c r="M1206" t="s">
        <v>3869</v>
      </c>
    </row>
    <row r="1207" spans="7:13" x14ac:dyDescent="0.2">
      <c r="G1207" t="s">
        <v>2142</v>
      </c>
      <c r="M1207" t="s">
        <v>3870</v>
      </c>
    </row>
    <row r="1208" spans="7:13" x14ac:dyDescent="0.2">
      <c r="G1208" t="s">
        <v>2143</v>
      </c>
      <c r="M1208" t="s">
        <v>3871</v>
      </c>
    </row>
    <row r="1209" spans="7:13" x14ac:dyDescent="0.2">
      <c r="G1209" t="s">
        <v>2144</v>
      </c>
      <c r="M1209" t="s">
        <v>3872</v>
      </c>
    </row>
    <row r="1210" spans="7:13" x14ac:dyDescent="0.2">
      <c r="G1210" t="s">
        <v>2145</v>
      </c>
      <c r="M1210" t="s">
        <v>3873</v>
      </c>
    </row>
    <row r="1211" spans="7:13" x14ac:dyDescent="0.2">
      <c r="G1211" t="s">
        <v>2146</v>
      </c>
      <c r="M1211" t="s">
        <v>3874</v>
      </c>
    </row>
    <row r="1212" spans="7:13" x14ac:dyDescent="0.2">
      <c r="G1212" t="s">
        <v>2147</v>
      </c>
      <c r="M1212" t="s">
        <v>3875</v>
      </c>
    </row>
    <row r="1213" spans="7:13" x14ac:dyDescent="0.2">
      <c r="G1213" t="s">
        <v>2148</v>
      </c>
      <c r="M1213" t="s">
        <v>3876</v>
      </c>
    </row>
    <row r="1214" spans="7:13" x14ac:dyDescent="0.2">
      <c r="G1214" t="s">
        <v>2149</v>
      </c>
      <c r="M1214" t="s">
        <v>3877</v>
      </c>
    </row>
    <row r="1215" spans="7:13" x14ac:dyDescent="0.2">
      <c r="G1215" t="s">
        <v>2150</v>
      </c>
      <c r="M1215" t="s">
        <v>3878</v>
      </c>
    </row>
    <row r="1216" spans="7:13" x14ac:dyDescent="0.2">
      <c r="G1216" t="s">
        <v>2151</v>
      </c>
      <c r="M1216" t="s">
        <v>3879</v>
      </c>
    </row>
    <row r="1217" spans="7:13" x14ac:dyDescent="0.2">
      <c r="G1217" t="s">
        <v>2152</v>
      </c>
      <c r="M1217" t="s">
        <v>3880</v>
      </c>
    </row>
    <row r="1218" spans="7:13" x14ac:dyDescent="0.2">
      <c r="G1218" t="s">
        <v>2153</v>
      </c>
      <c r="M1218" t="s">
        <v>3881</v>
      </c>
    </row>
    <row r="1219" spans="7:13" x14ac:dyDescent="0.2">
      <c r="G1219" t="s">
        <v>2154</v>
      </c>
      <c r="M1219" t="s">
        <v>3882</v>
      </c>
    </row>
    <row r="1220" spans="7:13" x14ac:dyDescent="0.2">
      <c r="G1220" t="s">
        <v>2155</v>
      </c>
      <c r="M1220" t="s">
        <v>3883</v>
      </c>
    </row>
    <row r="1221" spans="7:13" x14ac:dyDescent="0.2">
      <c r="G1221" t="s">
        <v>2156</v>
      </c>
      <c r="M1221" t="s">
        <v>3884</v>
      </c>
    </row>
    <row r="1222" spans="7:13" x14ac:dyDescent="0.2">
      <c r="G1222" t="s">
        <v>2157</v>
      </c>
      <c r="M1222" t="s">
        <v>3885</v>
      </c>
    </row>
    <row r="1223" spans="7:13" x14ac:dyDescent="0.2">
      <c r="G1223" t="s">
        <v>2158</v>
      </c>
      <c r="M1223" t="s">
        <v>3886</v>
      </c>
    </row>
    <row r="1224" spans="7:13" x14ac:dyDescent="0.2">
      <c r="G1224" t="s">
        <v>2159</v>
      </c>
      <c r="M1224" t="s">
        <v>3887</v>
      </c>
    </row>
    <row r="1225" spans="7:13" x14ac:dyDescent="0.2">
      <c r="G1225" t="s">
        <v>2160</v>
      </c>
      <c r="M1225" t="s">
        <v>3888</v>
      </c>
    </row>
    <row r="1226" spans="7:13" x14ac:dyDescent="0.2">
      <c r="G1226" t="s">
        <v>2161</v>
      </c>
      <c r="M1226" t="s">
        <v>3889</v>
      </c>
    </row>
    <row r="1227" spans="7:13" x14ac:dyDescent="0.2">
      <c r="G1227" t="s">
        <v>2162</v>
      </c>
      <c r="M1227" t="s">
        <v>3890</v>
      </c>
    </row>
    <row r="1228" spans="7:13" x14ac:dyDescent="0.2">
      <c r="G1228" t="s">
        <v>2163</v>
      </c>
      <c r="M1228" t="s">
        <v>3891</v>
      </c>
    </row>
    <row r="1229" spans="7:13" x14ac:dyDescent="0.2">
      <c r="G1229" t="s">
        <v>2164</v>
      </c>
      <c r="M1229" t="s">
        <v>3892</v>
      </c>
    </row>
    <row r="1230" spans="7:13" x14ac:dyDescent="0.2">
      <c r="G1230" t="s">
        <v>2165</v>
      </c>
      <c r="M1230" t="s">
        <v>3893</v>
      </c>
    </row>
    <row r="1231" spans="7:13" x14ac:dyDescent="0.2">
      <c r="G1231" t="s">
        <v>2166</v>
      </c>
      <c r="M1231" t="s">
        <v>3894</v>
      </c>
    </row>
    <row r="1232" spans="7:13" x14ac:dyDescent="0.2">
      <c r="G1232" t="s">
        <v>2167</v>
      </c>
      <c r="M1232" t="s">
        <v>3895</v>
      </c>
    </row>
    <row r="1233" spans="7:13" x14ac:dyDescent="0.2">
      <c r="G1233" t="s">
        <v>2168</v>
      </c>
      <c r="M1233" t="s">
        <v>3896</v>
      </c>
    </row>
    <row r="1234" spans="7:13" x14ac:dyDescent="0.2">
      <c r="G1234" t="s">
        <v>2169</v>
      </c>
      <c r="M1234" t="s">
        <v>3897</v>
      </c>
    </row>
    <row r="1235" spans="7:13" x14ac:dyDescent="0.2">
      <c r="G1235" t="s">
        <v>2170</v>
      </c>
      <c r="M1235" t="s">
        <v>3898</v>
      </c>
    </row>
    <row r="1236" spans="7:13" x14ac:dyDescent="0.2">
      <c r="G1236" t="s">
        <v>2171</v>
      </c>
      <c r="M1236" t="s">
        <v>3899</v>
      </c>
    </row>
    <row r="1237" spans="7:13" x14ac:dyDescent="0.2">
      <c r="G1237" t="s">
        <v>2172</v>
      </c>
      <c r="M1237" t="s">
        <v>3900</v>
      </c>
    </row>
    <row r="1238" spans="7:13" x14ac:dyDescent="0.2">
      <c r="G1238" t="s">
        <v>2173</v>
      </c>
      <c r="M1238" t="s">
        <v>3901</v>
      </c>
    </row>
    <row r="1239" spans="7:13" x14ac:dyDescent="0.2">
      <c r="G1239" t="s">
        <v>2174</v>
      </c>
      <c r="M1239" t="s">
        <v>3902</v>
      </c>
    </row>
    <row r="1240" spans="7:13" x14ac:dyDescent="0.2">
      <c r="G1240" t="s">
        <v>2175</v>
      </c>
      <c r="M1240" t="s">
        <v>3903</v>
      </c>
    </row>
    <row r="1241" spans="7:13" x14ac:dyDescent="0.2">
      <c r="G1241" t="s">
        <v>2176</v>
      </c>
      <c r="M1241" t="s">
        <v>3904</v>
      </c>
    </row>
    <row r="1242" spans="7:13" x14ac:dyDescent="0.2">
      <c r="G1242" t="s">
        <v>2177</v>
      </c>
      <c r="M1242" t="s">
        <v>3905</v>
      </c>
    </row>
    <row r="1243" spans="7:13" x14ac:dyDescent="0.2">
      <c r="G1243" t="s">
        <v>2178</v>
      </c>
      <c r="M1243" t="s">
        <v>3906</v>
      </c>
    </row>
    <row r="1244" spans="7:13" x14ac:dyDescent="0.2">
      <c r="G1244" t="s">
        <v>2179</v>
      </c>
      <c r="M1244" t="s">
        <v>3907</v>
      </c>
    </row>
    <row r="1245" spans="7:13" x14ac:dyDescent="0.2">
      <c r="G1245" t="s">
        <v>2180</v>
      </c>
      <c r="M1245" t="s">
        <v>3908</v>
      </c>
    </row>
    <row r="1246" spans="7:13" x14ac:dyDescent="0.2">
      <c r="G1246" t="s">
        <v>2181</v>
      </c>
      <c r="M1246" t="s">
        <v>3909</v>
      </c>
    </row>
    <row r="1247" spans="7:13" x14ac:dyDescent="0.2">
      <c r="G1247" t="s">
        <v>2182</v>
      </c>
      <c r="M1247" t="s">
        <v>3910</v>
      </c>
    </row>
    <row r="1248" spans="7:13" x14ac:dyDescent="0.2">
      <c r="G1248" t="s">
        <v>2183</v>
      </c>
      <c r="M1248" t="s">
        <v>3911</v>
      </c>
    </row>
    <row r="1249" spans="7:13" x14ac:dyDescent="0.2">
      <c r="G1249" t="s">
        <v>2184</v>
      </c>
      <c r="M1249" t="s">
        <v>3912</v>
      </c>
    </row>
    <row r="1250" spans="7:13" x14ac:dyDescent="0.2">
      <c r="G1250" t="s">
        <v>2185</v>
      </c>
      <c r="M1250" t="s">
        <v>3913</v>
      </c>
    </row>
    <row r="1251" spans="7:13" x14ac:dyDescent="0.2">
      <c r="G1251" t="s">
        <v>2186</v>
      </c>
      <c r="M1251" t="s">
        <v>3914</v>
      </c>
    </row>
    <row r="1252" spans="7:13" x14ac:dyDescent="0.2">
      <c r="G1252" t="s">
        <v>2187</v>
      </c>
      <c r="M1252" t="s">
        <v>3915</v>
      </c>
    </row>
    <row r="1253" spans="7:13" x14ac:dyDescent="0.2">
      <c r="G1253" t="s">
        <v>2188</v>
      </c>
      <c r="M1253" t="s">
        <v>3916</v>
      </c>
    </row>
    <row r="1254" spans="7:13" x14ac:dyDescent="0.2">
      <c r="G1254" t="s">
        <v>2189</v>
      </c>
      <c r="M1254" t="s">
        <v>3917</v>
      </c>
    </row>
    <row r="1255" spans="7:13" x14ac:dyDescent="0.2">
      <c r="G1255" t="s">
        <v>2190</v>
      </c>
      <c r="M1255" t="s">
        <v>3918</v>
      </c>
    </row>
    <row r="1256" spans="7:13" x14ac:dyDescent="0.2">
      <c r="G1256" t="s">
        <v>2191</v>
      </c>
      <c r="M1256" t="s">
        <v>3919</v>
      </c>
    </row>
    <row r="1257" spans="7:13" x14ac:dyDescent="0.2">
      <c r="G1257" t="s">
        <v>2192</v>
      </c>
      <c r="M1257" t="s">
        <v>3920</v>
      </c>
    </row>
    <row r="1258" spans="7:13" x14ac:dyDescent="0.2">
      <c r="G1258" t="s">
        <v>2193</v>
      </c>
      <c r="M1258" t="s">
        <v>3921</v>
      </c>
    </row>
    <row r="1259" spans="7:13" x14ac:dyDescent="0.2">
      <c r="G1259" t="s">
        <v>2194</v>
      </c>
      <c r="M1259" t="s">
        <v>3922</v>
      </c>
    </row>
    <row r="1260" spans="7:13" x14ac:dyDescent="0.2">
      <c r="G1260" t="s">
        <v>2195</v>
      </c>
      <c r="M1260" t="s">
        <v>3923</v>
      </c>
    </row>
    <row r="1261" spans="7:13" x14ac:dyDescent="0.2">
      <c r="G1261" t="s">
        <v>2196</v>
      </c>
      <c r="M1261" t="s">
        <v>3924</v>
      </c>
    </row>
    <row r="1262" spans="7:13" x14ac:dyDescent="0.2">
      <c r="G1262" t="s">
        <v>2197</v>
      </c>
      <c r="M1262" t="s">
        <v>3925</v>
      </c>
    </row>
    <row r="1263" spans="7:13" x14ac:dyDescent="0.2">
      <c r="G1263" t="s">
        <v>2198</v>
      </c>
      <c r="M1263" t="s">
        <v>3926</v>
      </c>
    </row>
    <row r="1264" spans="7:13" x14ac:dyDescent="0.2">
      <c r="G1264" t="s">
        <v>2199</v>
      </c>
      <c r="M1264" t="s">
        <v>3927</v>
      </c>
    </row>
    <row r="1265" spans="7:13" x14ac:dyDescent="0.2">
      <c r="G1265" t="s">
        <v>2200</v>
      </c>
      <c r="M1265" t="s">
        <v>3928</v>
      </c>
    </row>
    <row r="1266" spans="7:13" x14ac:dyDescent="0.2">
      <c r="G1266" t="s">
        <v>2201</v>
      </c>
      <c r="M1266" t="s">
        <v>3929</v>
      </c>
    </row>
    <row r="1267" spans="7:13" x14ac:dyDescent="0.2">
      <c r="G1267" t="s">
        <v>2202</v>
      </c>
      <c r="M1267" t="s">
        <v>3930</v>
      </c>
    </row>
    <row r="1268" spans="7:13" x14ac:dyDescent="0.2">
      <c r="G1268" t="s">
        <v>2203</v>
      </c>
      <c r="M1268" t="s">
        <v>3931</v>
      </c>
    </row>
    <row r="1269" spans="7:13" x14ac:dyDescent="0.2">
      <c r="G1269" t="s">
        <v>2204</v>
      </c>
      <c r="M1269" t="s">
        <v>3932</v>
      </c>
    </row>
    <row r="1270" spans="7:13" x14ac:dyDescent="0.2">
      <c r="G1270" t="s">
        <v>2205</v>
      </c>
      <c r="M1270" t="s">
        <v>3933</v>
      </c>
    </row>
    <row r="1271" spans="7:13" x14ac:dyDescent="0.2">
      <c r="G1271" t="s">
        <v>2206</v>
      </c>
      <c r="M1271" t="s">
        <v>3934</v>
      </c>
    </row>
    <row r="1272" spans="7:13" x14ac:dyDescent="0.2">
      <c r="G1272" t="s">
        <v>2207</v>
      </c>
      <c r="M1272" t="s">
        <v>3935</v>
      </c>
    </row>
    <row r="1273" spans="7:13" x14ac:dyDescent="0.2">
      <c r="G1273" t="s">
        <v>2208</v>
      </c>
      <c r="M1273" t="s">
        <v>3936</v>
      </c>
    </row>
    <row r="1274" spans="7:13" x14ac:dyDescent="0.2">
      <c r="G1274" t="s">
        <v>2209</v>
      </c>
      <c r="M1274" t="s">
        <v>3937</v>
      </c>
    </row>
    <row r="1275" spans="7:13" x14ac:dyDescent="0.2">
      <c r="G1275" t="s">
        <v>2210</v>
      </c>
      <c r="M1275" t="s">
        <v>3938</v>
      </c>
    </row>
    <row r="1276" spans="7:13" x14ac:dyDescent="0.2">
      <c r="G1276" t="s">
        <v>2211</v>
      </c>
      <c r="M1276" t="s">
        <v>3939</v>
      </c>
    </row>
    <row r="1277" spans="7:13" x14ac:dyDescent="0.2">
      <c r="G1277" t="s">
        <v>2212</v>
      </c>
      <c r="M1277" t="s">
        <v>3940</v>
      </c>
    </row>
    <row r="1278" spans="7:13" x14ac:dyDescent="0.2">
      <c r="G1278" t="s">
        <v>2213</v>
      </c>
      <c r="M1278" t="s">
        <v>3941</v>
      </c>
    </row>
    <row r="1279" spans="7:13" x14ac:dyDescent="0.2">
      <c r="G1279" t="s">
        <v>2214</v>
      </c>
      <c r="M1279" t="s">
        <v>3942</v>
      </c>
    </row>
    <row r="1280" spans="7:13" x14ac:dyDescent="0.2">
      <c r="G1280" t="s">
        <v>2215</v>
      </c>
      <c r="M1280" t="s">
        <v>3943</v>
      </c>
    </row>
    <row r="1281" spans="7:13" x14ac:dyDescent="0.2">
      <c r="G1281" t="s">
        <v>2216</v>
      </c>
      <c r="M1281" t="s">
        <v>3944</v>
      </c>
    </row>
    <row r="1282" spans="7:13" x14ac:dyDescent="0.2">
      <c r="G1282" t="s">
        <v>2217</v>
      </c>
      <c r="M1282" t="s">
        <v>3945</v>
      </c>
    </row>
    <row r="1283" spans="7:13" x14ac:dyDescent="0.2">
      <c r="G1283" t="s">
        <v>2218</v>
      </c>
      <c r="M1283" t="s">
        <v>3946</v>
      </c>
    </row>
    <row r="1284" spans="7:13" x14ac:dyDescent="0.2">
      <c r="G1284" t="s">
        <v>2219</v>
      </c>
      <c r="M1284" t="s">
        <v>3947</v>
      </c>
    </row>
    <row r="1285" spans="7:13" x14ac:dyDescent="0.2">
      <c r="G1285" t="s">
        <v>2220</v>
      </c>
      <c r="M1285" t="s">
        <v>3948</v>
      </c>
    </row>
    <row r="1286" spans="7:13" x14ac:dyDescent="0.2">
      <c r="G1286" t="s">
        <v>2221</v>
      </c>
      <c r="M1286" t="s">
        <v>3949</v>
      </c>
    </row>
    <row r="1287" spans="7:13" x14ac:dyDescent="0.2">
      <c r="G1287" t="s">
        <v>2222</v>
      </c>
      <c r="M1287" t="s">
        <v>3950</v>
      </c>
    </row>
    <row r="1288" spans="7:13" x14ac:dyDescent="0.2">
      <c r="G1288" t="s">
        <v>2223</v>
      </c>
      <c r="M1288" t="s">
        <v>3951</v>
      </c>
    </row>
    <row r="1289" spans="7:13" x14ac:dyDescent="0.2">
      <c r="G1289" t="s">
        <v>2224</v>
      </c>
      <c r="M1289" t="s">
        <v>3952</v>
      </c>
    </row>
    <row r="1290" spans="7:13" x14ac:dyDescent="0.2">
      <c r="G1290" t="s">
        <v>2225</v>
      </c>
      <c r="M1290" t="s">
        <v>3953</v>
      </c>
    </row>
    <row r="1291" spans="7:13" x14ac:dyDescent="0.2">
      <c r="G1291" t="s">
        <v>2226</v>
      </c>
      <c r="M1291" t="s">
        <v>3954</v>
      </c>
    </row>
    <row r="1292" spans="7:13" x14ac:dyDescent="0.2">
      <c r="G1292" t="s">
        <v>2227</v>
      </c>
      <c r="M1292" t="s">
        <v>3955</v>
      </c>
    </row>
    <row r="1293" spans="7:13" x14ac:dyDescent="0.2">
      <c r="G1293" t="s">
        <v>2228</v>
      </c>
      <c r="M1293" t="s">
        <v>3956</v>
      </c>
    </row>
    <row r="1294" spans="7:13" x14ac:dyDescent="0.2">
      <c r="G1294" t="s">
        <v>2229</v>
      </c>
      <c r="M1294" t="s">
        <v>3957</v>
      </c>
    </row>
    <row r="1295" spans="7:13" x14ac:dyDescent="0.2">
      <c r="G1295" t="s">
        <v>2230</v>
      </c>
      <c r="M1295" t="s">
        <v>3958</v>
      </c>
    </row>
    <row r="1296" spans="7:13" x14ac:dyDescent="0.2">
      <c r="G1296" t="s">
        <v>2231</v>
      </c>
      <c r="M1296" t="s">
        <v>3959</v>
      </c>
    </row>
    <row r="1297" spans="7:13" x14ac:dyDescent="0.2">
      <c r="G1297" t="s">
        <v>2232</v>
      </c>
      <c r="M1297" t="s">
        <v>3960</v>
      </c>
    </row>
    <row r="1298" spans="7:13" x14ac:dyDescent="0.2">
      <c r="G1298" t="s">
        <v>2233</v>
      </c>
      <c r="M1298" t="s">
        <v>3961</v>
      </c>
    </row>
    <row r="1299" spans="7:13" x14ac:dyDescent="0.2">
      <c r="G1299" t="s">
        <v>2234</v>
      </c>
      <c r="M1299" t="s">
        <v>3962</v>
      </c>
    </row>
    <row r="1300" spans="7:13" x14ac:dyDescent="0.2">
      <c r="G1300" t="s">
        <v>2235</v>
      </c>
      <c r="M1300" t="s">
        <v>3963</v>
      </c>
    </row>
    <row r="1301" spans="7:13" x14ac:dyDescent="0.2">
      <c r="G1301" t="s">
        <v>2236</v>
      </c>
      <c r="M1301" t="s">
        <v>3964</v>
      </c>
    </row>
    <row r="1302" spans="7:13" x14ac:dyDescent="0.2">
      <c r="G1302" t="s">
        <v>2237</v>
      </c>
      <c r="M1302" t="s">
        <v>3965</v>
      </c>
    </row>
    <row r="1303" spans="7:13" x14ac:dyDescent="0.2">
      <c r="G1303" t="s">
        <v>2238</v>
      </c>
      <c r="M1303" t="s">
        <v>3966</v>
      </c>
    </row>
    <row r="1304" spans="7:13" x14ac:dyDescent="0.2">
      <c r="G1304" t="s">
        <v>2239</v>
      </c>
      <c r="M1304" t="s">
        <v>3967</v>
      </c>
    </row>
    <row r="1305" spans="7:13" x14ac:dyDescent="0.2">
      <c r="G1305" t="s">
        <v>2240</v>
      </c>
      <c r="M1305" t="s">
        <v>3968</v>
      </c>
    </row>
    <row r="1306" spans="7:13" x14ac:dyDescent="0.2">
      <c r="G1306" t="s">
        <v>2241</v>
      </c>
      <c r="M1306" t="s">
        <v>3969</v>
      </c>
    </row>
    <row r="1307" spans="7:13" x14ac:dyDescent="0.2">
      <c r="G1307" t="s">
        <v>2242</v>
      </c>
      <c r="M1307" t="s">
        <v>3970</v>
      </c>
    </row>
    <row r="1308" spans="7:13" x14ac:dyDescent="0.2">
      <c r="G1308" t="s">
        <v>2243</v>
      </c>
      <c r="M1308" t="s">
        <v>3971</v>
      </c>
    </row>
    <row r="1309" spans="7:13" x14ac:dyDescent="0.2">
      <c r="G1309" t="s">
        <v>2244</v>
      </c>
      <c r="M1309" t="s">
        <v>3972</v>
      </c>
    </row>
    <row r="1310" spans="7:13" x14ac:dyDescent="0.2">
      <c r="G1310" t="s">
        <v>2245</v>
      </c>
      <c r="M1310" t="s">
        <v>3973</v>
      </c>
    </row>
    <row r="1311" spans="7:13" x14ac:dyDescent="0.2">
      <c r="G1311" t="s">
        <v>2246</v>
      </c>
      <c r="M1311" t="s">
        <v>3974</v>
      </c>
    </row>
    <row r="1312" spans="7:13" x14ac:dyDescent="0.2">
      <c r="G1312" t="s">
        <v>2247</v>
      </c>
      <c r="M1312" t="s">
        <v>3975</v>
      </c>
    </row>
    <row r="1313" spans="7:13" x14ac:dyDescent="0.2">
      <c r="G1313" t="s">
        <v>2248</v>
      </c>
      <c r="M1313" t="s">
        <v>3976</v>
      </c>
    </row>
    <row r="1314" spans="7:13" x14ac:dyDescent="0.2">
      <c r="G1314" t="s">
        <v>2249</v>
      </c>
      <c r="M1314" t="s">
        <v>3977</v>
      </c>
    </row>
    <row r="1315" spans="7:13" x14ac:dyDescent="0.2">
      <c r="G1315" t="s">
        <v>2250</v>
      </c>
      <c r="M1315" t="s">
        <v>3978</v>
      </c>
    </row>
    <row r="1316" spans="7:13" x14ac:dyDescent="0.2">
      <c r="G1316" t="s">
        <v>2251</v>
      </c>
      <c r="M1316" t="s">
        <v>3979</v>
      </c>
    </row>
    <row r="1317" spans="7:13" x14ac:dyDescent="0.2">
      <c r="G1317" t="s">
        <v>2252</v>
      </c>
      <c r="M1317" t="s">
        <v>3980</v>
      </c>
    </row>
    <row r="1318" spans="7:13" x14ac:dyDescent="0.2">
      <c r="G1318" t="s">
        <v>2253</v>
      </c>
      <c r="M1318" t="s">
        <v>3981</v>
      </c>
    </row>
    <row r="1319" spans="7:13" x14ac:dyDescent="0.2">
      <c r="G1319" t="s">
        <v>2254</v>
      </c>
      <c r="M1319" t="s">
        <v>3982</v>
      </c>
    </row>
    <row r="1320" spans="7:13" x14ac:dyDescent="0.2">
      <c r="G1320" t="s">
        <v>2255</v>
      </c>
      <c r="M1320" t="s">
        <v>3983</v>
      </c>
    </row>
    <row r="1321" spans="7:13" x14ac:dyDescent="0.2">
      <c r="G1321" t="s">
        <v>2256</v>
      </c>
      <c r="M1321" t="s">
        <v>3984</v>
      </c>
    </row>
    <row r="1322" spans="7:13" x14ac:dyDescent="0.2">
      <c r="G1322" t="s">
        <v>2257</v>
      </c>
      <c r="M1322" t="s">
        <v>3985</v>
      </c>
    </row>
    <row r="1323" spans="7:13" x14ac:dyDescent="0.2">
      <c r="G1323" t="s">
        <v>2258</v>
      </c>
      <c r="M1323" t="s">
        <v>3986</v>
      </c>
    </row>
    <row r="1324" spans="7:13" x14ac:dyDescent="0.2">
      <c r="G1324" t="s">
        <v>2259</v>
      </c>
      <c r="M1324" t="s">
        <v>3987</v>
      </c>
    </row>
    <row r="1325" spans="7:13" x14ac:dyDescent="0.2">
      <c r="G1325" t="s">
        <v>2260</v>
      </c>
      <c r="M1325" t="s">
        <v>3988</v>
      </c>
    </row>
    <row r="1326" spans="7:13" x14ac:dyDescent="0.2">
      <c r="G1326" t="s">
        <v>2261</v>
      </c>
      <c r="M1326" t="s">
        <v>3989</v>
      </c>
    </row>
    <row r="1327" spans="7:13" x14ac:dyDescent="0.2">
      <c r="G1327" t="s">
        <v>2262</v>
      </c>
      <c r="M1327" t="s">
        <v>3990</v>
      </c>
    </row>
    <row r="1328" spans="7:13" x14ac:dyDescent="0.2">
      <c r="G1328" t="s">
        <v>2263</v>
      </c>
      <c r="M1328" t="s">
        <v>3991</v>
      </c>
    </row>
    <row r="1329" spans="7:13" x14ac:dyDescent="0.2">
      <c r="G1329" t="s">
        <v>2264</v>
      </c>
      <c r="M1329" t="s">
        <v>3992</v>
      </c>
    </row>
    <row r="1330" spans="7:13" x14ac:dyDescent="0.2">
      <c r="G1330" t="s">
        <v>2265</v>
      </c>
      <c r="M1330" t="s">
        <v>3993</v>
      </c>
    </row>
    <row r="1331" spans="7:13" x14ac:dyDescent="0.2">
      <c r="G1331" t="s">
        <v>2266</v>
      </c>
      <c r="M1331" t="s">
        <v>3994</v>
      </c>
    </row>
    <row r="1332" spans="7:13" x14ac:dyDescent="0.2">
      <c r="G1332" t="s">
        <v>2267</v>
      </c>
      <c r="M1332" t="s">
        <v>3995</v>
      </c>
    </row>
    <row r="1333" spans="7:13" x14ac:dyDescent="0.2">
      <c r="G1333" t="s">
        <v>2268</v>
      </c>
      <c r="M1333" t="s">
        <v>3996</v>
      </c>
    </row>
    <row r="1334" spans="7:13" x14ac:dyDescent="0.2">
      <c r="G1334" t="s">
        <v>2269</v>
      </c>
      <c r="M1334" t="s">
        <v>3997</v>
      </c>
    </row>
    <row r="1335" spans="7:13" x14ac:dyDescent="0.2">
      <c r="G1335" t="s">
        <v>2270</v>
      </c>
      <c r="M1335" t="s">
        <v>3998</v>
      </c>
    </row>
    <row r="1336" spans="7:13" x14ac:dyDescent="0.2">
      <c r="G1336" t="s">
        <v>2271</v>
      </c>
      <c r="M1336" t="s">
        <v>3999</v>
      </c>
    </row>
    <row r="1337" spans="7:13" x14ac:dyDescent="0.2">
      <c r="G1337" t="s">
        <v>2272</v>
      </c>
      <c r="M1337" t="s">
        <v>4000</v>
      </c>
    </row>
    <row r="1338" spans="7:13" x14ac:dyDescent="0.2">
      <c r="G1338" t="s">
        <v>2273</v>
      </c>
      <c r="M1338" t="s">
        <v>4001</v>
      </c>
    </row>
    <row r="1339" spans="7:13" x14ac:dyDescent="0.2">
      <c r="G1339" t="s">
        <v>2274</v>
      </c>
      <c r="M1339" t="s">
        <v>4002</v>
      </c>
    </row>
    <row r="1340" spans="7:13" x14ac:dyDescent="0.2">
      <c r="G1340" t="s">
        <v>2275</v>
      </c>
      <c r="M1340" t="s">
        <v>4003</v>
      </c>
    </row>
    <row r="1341" spans="7:13" x14ac:dyDescent="0.2">
      <c r="G1341" t="s">
        <v>2276</v>
      </c>
      <c r="M1341" t="s">
        <v>4004</v>
      </c>
    </row>
    <row r="1342" spans="7:13" x14ac:dyDescent="0.2">
      <c r="G1342" t="s">
        <v>2277</v>
      </c>
      <c r="M1342" t="s">
        <v>4005</v>
      </c>
    </row>
    <row r="1343" spans="7:13" x14ac:dyDescent="0.2">
      <c r="G1343" t="s">
        <v>2278</v>
      </c>
      <c r="M1343" t="s">
        <v>4006</v>
      </c>
    </row>
    <row r="1344" spans="7:13" x14ac:dyDescent="0.2">
      <c r="G1344" t="s">
        <v>2279</v>
      </c>
      <c r="M1344" t="s">
        <v>4007</v>
      </c>
    </row>
    <row r="1345" spans="7:13" x14ac:dyDescent="0.2">
      <c r="G1345" t="s">
        <v>2280</v>
      </c>
      <c r="M1345" t="s">
        <v>4008</v>
      </c>
    </row>
    <row r="1346" spans="7:13" x14ac:dyDescent="0.2">
      <c r="G1346" t="s">
        <v>2281</v>
      </c>
      <c r="M1346" t="s">
        <v>4009</v>
      </c>
    </row>
    <row r="1347" spans="7:13" x14ac:dyDescent="0.2">
      <c r="G1347" t="s">
        <v>2282</v>
      </c>
      <c r="M1347" t="s">
        <v>4010</v>
      </c>
    </row>
    <row r="1348" spans="7:13" x14ac:dyDescent="0.2">
      <c r="G1348" t="s">
        <v>2283</v>
      </c>
      <c r="M1348" t="s">
        <v>4011</v>
      </c>
    </row>
    <row r="1349" spans="7:13" x14ac:dyDescent="0.2">
      <c r="G1349" t="s">
        <v>2284</v>
      </c>
      <c r="M1349" t="s">
        <v>4012</v>
      </c>
    </row>
    <row r="1350" spans="7:13" x14ac:dyDescent="0.2">
      <c r="G1350" t="s">
        <v>2285</v>
      </c>
      <c r="M1350" t="s">
        <v>4013</v>
      </c>
    </row>
    <row r="1351" spans="7:13" x14ac:dyDescent="0.2">
      <c r="G1351" t="s">
        <v>2286</v>
      </c>
      <c r="M1351" t="s">
        <v>4014</v>
      </c>
    </row>
    <row r="1352" spans="7:13" x14ac:dyDescent="0.2">
      <c r="G1352" t="s">
        <v>2287</v>
      </c>
      <c r="M1352" t="s">
        <v>4015</v>
      </c>
    </row>
    <row r="1353" spans="7:13" x14ac:dyDescent="0.2">
      <c r="G1353" t="s">
        <v>2288</v>
      </c>
      <c r="M1353" t="s">
        <v>4016</v>
      </c>
    </row>
    <row r="1354" spans="7:13" x14ac:dyDescent="0.2">
      <c r="G1354" t="s">
        <v>2289</v>
      </c>
      <c r="M1354" t="s">
        <v>4017</v>
      </c>
    </row>
    <row r="1355" spans="7:13" x14ac:dyDescent="0.2">
      <c r="G1355" t="s">
        <v>2290</v>
      </c>
      <c r="M1355" t="s">
        <v>4018</v>
      </c>
    </row>
    <row r="1356" spans="7:13" x14ac:dyDescent="0.2">
      <c r="G1356" t="s">
        <v>2291</v>
      </c>
      <c r="M1356" t="s">
        <v>4019</v>
      </c>
    </row>
    <row r="1357" spans="7:13" x14ac:dyDescent="0.2">
      <c r="G1357" t="s">
        <v>2292</v>
      </c>
      <c r="M1357" t="s">
        <v>4020</v>
      </c>
    </row>
    <row r="1358" spans="7:13" x14ac:dyDescent="0.2">
      <c r="G1358" t="s">
        <v>2293</v>
      </c>
      <c r="M1358" t="s">
        <v>4021</v>
      </c>
    </row>
    <row r="1359" spans="7:13" x14ac:dyDescent="0.2">
      <c r="G1359" t="s">
        <v>2294</v>
      </c>
      <c r="M1359" t="s">
        <v>4022</v>
      </c>
    </row>
    <row r="1360" spans="7:13" x14ac:dyDescent="0.2">
      <c r="G1360" t="s">
        <v>2295</v>
      </c>
      <c r="M1360" t="s">
        <v>4023</v>
      </c>
    </row>
    <row r="1361" spans="7:13" x14ac:dyDescent="0.2">
      <c r="G1361" t="s">
        <v>2296</v>
      </c>
      <c r="M1361" t="s">
        <v>4024</v>
      </c>
    </row>
    <row r="1362" spans="7:13" x14ac:dyDescent="0.2">
      <c r="G1362" t="s">
        <v>2297</v>
      </c>
      <c r="M1362" t="s">
        <v>4025</v>
      </c>
    </row>
    <row r="1363" spans="7:13" x14ac:dyDescent="0.2">
      <c r="G1363" t="s">
        <v>2298</v>
      </c>
      <c r="M1363" t="s">
        <v>4026</v>
      </c>
    </row>
    <row r="1364" spans="7:13" x14ac:dyDescent="0.2">
      <c r="G1364" t="s">
        <v>2299</v>
      </c>
      <c r="M1364" t="s">
        <v>4027</v>
      </c>
    </row>
    <row r="1365" spans="7:13" x14ac:dyDescent="0.2">
      <c r="G1365" t="s">
        <v>2300</v>
      </c>
      <c r="M1365" t="s">
        <v>4028</v>
      </c>
    </row>
    <row r="1366" spans="7:13" x14ac:dyDescent="0.2">
      <c r="G1366" t="s">
        <v>2301</v>
      </c>
      <c r="M1366" t="s">
        <v>4029</v>
      </c>
    </row>
    <row r="1367" spans="7:13" x14ac:dyDescent="0.2">
      <c r="G1367" t="s">
        <v>2302</v>
      </c>
      <c r="M1367" t="s">
        <v>4030</v>
      </c>
    </row>
    <row r="1368" spans="7:13" x14ac:dyDescent="0.2">
      <c r="G1368" t="s">
        <v>2303</v>
      </c>
      <c r="M1368" t="s">
        <v>4031</v>
      </c>
    </row>
    <row r="1369" spans="7:13" x14ac:dyDescent="0.2">
      <c r="G1369" t="s">
        <v>2304</v>
      </c>
      <c r="M1369" t="s">
        <v>4032</v>
      </c>
    </row>
    <row r="1370" spans="7:13" x14ac:dyDescent="0.2">
      <c r="G1370" t="s">
        <v>2305</v>
      </c>
      <c r="M1370" t="s">
        <v>4033</v>
      </c>
    </row>
    <row r="1371" spans="7:13" x14ac:dyDescent="0.2">
      <c r="G1371" t="s">
        <v>2306</v>
      </c>
      <c r="M1371" t="s">
        <v>4034</v>
      </c>
    </row>
    <row r="1372" spans="7:13" x14ac:dyDescent="0.2">
      <c r="G1372" t="s">
        <v>2307</v>
      </c>
      <c r="M1372" t="s">
        <v>4035</v>
      </c>
    </row>
    <row r="1373" spans="7:13" x14ac:dyDescent="0.2">
      <c r="G1373" t="s">
        <v>2308</v>
      </c>
      <c r="M1373" t="s">
        <v>4036</v>
      </c>
    </row>
    <row r="1374" spans="7:13" x14ac:dyDescent="0.2">
      <c r="G1374" t="s">
        <v>2309</v>
      </c>
      <c r="M1374" t="s">
        <v>4037</v>
      </c>
    </row>
    <row r="1375" spans="7:13" x14ac:dyDescent="0.2">
      <c r="G1375" t="s">
        <v>2310</v>
      </c>
      <c r="M1375" t="s">
        <v>4038</v>
      </c>
    </row>
    <row r="1376" spans="7:13" x14ac:dyDescent="0.2">
      <c r="G1376" t="s">
        <v>2311</v>
      </c>
      <c r="M1376" t="s">
        <v>4039</v>
      </c>
    </row>
    <row r="1377" spans="7:13" x14ac:dyDescent="0.2">
      <c r="G1377" t="s">
        <v>2312</v>
      </c>
      <c r="M1377" t="s">
        <v>4040</v>
      </c>
    </row>
    <row r="1378" spans="7:13" x14ac:dyDescent="0.2">
      <c r="G1378" t="s">
        <v>2313</v>
      </c>
      <c r="M1378" t="s">
        <v>4041</v>
      </c>
    </row>
    <row r="1379" spans="7:13" x14ac:dyDescent="0.2">
      <c r="G1379" t="s">
        <v>2314</v>
      </c>
      <c r="M1379" t="s">
        <v>4042</v>
      </c>
    </row>
    <row r="1380" spans="7:13" x14ac:dyDescent="0.2">
      <c r="G1380" t="s">
        <v>2315</v>
      </c>
      <c r="M1380" t="s">
        <v>4043</v>
      </c>
    </row>
    <row r="1381" spans="7:13" x14ac:dyDescent="0.2">
      <c r="G1381" t="s">
        <v>2316</v>
      </c>
      <c r="M1381" t="s">
        <v>4044</v>
      </c>
    </row>
    <row r="1382" spans="7:13" x14ac:dyDescent="0.2">
      <c r="G1382" t="s">
        <v>2317</v>
      </c>
      <c r="M1382" t="s">
        <v>4045</v>
      </c>
    </row>
    <row r="1383" spans="7:13" x14ac:dyDescent="0.2">
      <c r="G1383" t="s">
        <v>2318</v>
      </c>
      <c r="M1383" t="s">
        <v>4046</v>
      </c>
    </row>
    <row r="1384" spans="7:13" x14ac:dyDescent="0.2">
      <c r="G1384" t="s">
        <v>2319</v>
      </c>
      <c r="M1384" t="s">
        <v>4047</v>
      </c>
    </row>
    <row r="1385" spans="7:13" x14ac:dyDescent="0.2">
      <c r="G1385" t="s">
        <v>2320</v>
      </c>
      <c r="M1385" t="s">
        <v>4048</v>
      </c>
    </row>
    <row r="1386" spans="7:13" x14ac:dyDescent="0.2">
      <c r="G1386" t="s">
        <v>2321</v>
      </c>
      <c r="M1386" t="s">
        <v>4049</v>
      </c>
    </row>
    <row r="1387" spans="7:13" x14ac:dyDescent="0.2">
      <c r="G1387" t="s">
        <v>2322</v>
      </c>
      <c r="M1387" t="s">
        <v>4050</v>
      </c>
    </row>
    <row r="1388" spans="7:13" x14ac:dyDescent="0.2">
      <c r="G1388" t="s">
        <v>2323</v>
      </c>
      <c r="M1388" t="s">
        <v>4051</v>
      </c>
    </row>
    <row r="1389" spans="7:13" x14ac:dyDescent="0.2">
      <c r="G1389" t="s">
        <v>2324</v>
      </c>
      <c r="M1389" t="s">
        <v>4052</v>
      </c>
    </row>
    <row r="1390" spans="7:13" x14ac:dyDescent="0.2">
      <c r="G1390" t="s">
        <v>2325</v>
      </c>
      <c r="M1390" t="s">
        <v>4053</v>
      </c>
    </row>
    <row r="1391" spans="7:13" x14ac:dyDescent="0.2">
      <c r="G1391" t="s">
        <v>2326</v>
      </c>
      <c r="M1391" t="s">
        <v>4054</v>
      </c>
    </row>
    <row r="1392" spans="7:13" x14ac:dyDescent="0.2">
      <c r="G1392" t="s">
        <v>2327</v>
      </c>
      <c r="M1392" t="s">
        <v>4055</v>
      </c>
    </row>
    <row r="1393" spans="7:13" x14ac:dyDescent="0.2">
      <c r="G1393" t="s">
        <v>2328</v>
      </c>
      <c r="M1393" t="s">
        <v>4056</v>
      </c>
    </row>
    <row r="1394" spans="7:13" x14ac:dyDescent="0.2">
      <c r="G1394" t="s">
        <v>2329</v>
      </c>
      <c r="M1394" t="s">
        <v>4057</v>
      </c>
    </row>
    <row r="1395" spans="7:13" x14ac:dyDescent="0.2">
      <c r="G1395" t="s">
        <v>2330</v>
      </c>
      <c r="M1395" t="s">
        <v>4058</v>
      </c>
    </row>
    <row r="1396" spans="7:13" x14ac:dyDescent="0.2">
      <c r="G1396" t="s">
        <v>2331</v>
      </c>
      <c r="M1396" t="s">
        <v>4059</v>
      </c>
    </row>
    <row r="1397" spans="7:13" x14ac:dyDescent="0.2">
      <c r="G1397" t="s">
        <v>2332</v>
      </c>
      <c r="M1397" t="s">
        <v>4060</v>
      </c>
    </row>
    <row r="1398" spans="7:13" x14ac:dyDescent="0.2">
      <c r="G1398" t="s">
        <v>2333</v>
      </c>
      <c r="M1398" t="s">
        <v>4061</v>
      </c>
    </row>
    <row r="1399" spans="7:13" x14ac:dyDescent="0.2">
      <c r="G1399" t="s">
        <v>2334</v>
      </c>
      <c r="M1399" t="s">
        <v>4062</v>
      </c>
    </row>
    <row r="1400" spans="7:13" x14ac:dyDescent="0.2">
      <c r="G1400" t="s">
        <v>2335</v>
      </c>
      <c r="M1400" t="s">
        <v>4063</v>
      </c>
    </row>
    <row r="1401" spans="7:13" x14ac:dyDescent="0.2">
      <c r="G1401" t="s">
        <v>2336</v>
      </c>
      <c r="M1401" t="s">
        <v>4064</v>
      </c>
    </row>
    <row r="1402" spans="7:13" x14ac:dyDescent="0.2">
      <c r="G1402" t="s">
        <v>2337</v>
      </c>
      <c r="M1402" t="s">
        <v>4065</v>
      </c>
    </row>
    <row r="1403" spans="7:13" x14ac:dyDescent="0.2">
      <c r="G1403" t="s">
        <v>2338</v>
      </c>
      <c r="M1403" t="s">
        <v>4066</v>
      </c>
    </row>
    <row r="1404" spans="7:13" x14ac:dyDescent="0.2">
      <c r="G1404" t="s">
        <v>2339</v>
      </c>
      <c r="M1404" t="s">
        <v>4067</v>
      </c>
    </row>
    <row r="1405" spans="7:13" x14ac:dyDescent="0.2">
      <c r="G1405" t="s">
        <v>2340</v>
      </c>
      <c r="M1405" t="s">
        <v>4068</v>
      </c>
    </row>
    <row r="1406" spans="7:13" x14ac:dyDescent="0.2">
      <c r="G1406" t="s">
        <v>2341</v>
      </c>
      <c r="M1406" t="s">
        <v>4069</v>
      </c>
    </row>
    <row r="1407" spans="7:13" x14ac:dyDescent="0.2">
      <c r="G1407" t="s">
        <v>2342</v>
      </c>
      <c r="M1407" t="s">
        <v>4070</v>
      </c>
    </row>
    <row r="1408" spans="7:13" x14ac:dyDescent="0.2">
      <c r="G1408" t="s">
        <v>2343</v>
      </c>
      <c r="M1408" t="s">
        <v>4071</v>
      </c>
    </row>
    <row r="1409" spans="7:13" x14ac:dyDescent="0.2">
      <c r="G1409" t="s">
        <v>2344</v>
      </c>
      <c r="M1409" t="s">
        <v>4072</v>
      </c>
    </row>
    <row r="1410" spans="7:13" x14ac:dyDescent="0.2">
      <c r="G1410" t="s">
        <v>2345</v>
      </c>
      <c r="M1410" t="s">
        <v>4073</v>
      </c>
    </row>
    <row r="1411" spans="7:13" x14ac:dyDescent="0.2">
      <c r="G1411" t="s">
        <v>2346</v>
      </c>
      <c r="M1411" t="s">
        <v>4074</v>
      </c>
    </row>
    <row r="1412" spans="7:13" x14ac:dyDescent="0.2">
      <c r="G1412" t="s">
        <v>2347</v>
      </c>
      <c r="M1412" t="s">
        <v>4075</v>
      </c>
    </row>
    <row r="1413" spans="7:13" x14ac:dyDescent="0.2">
      <c r="G1413" t="s">
        <v>2348</v>
      </c>
      <c r="M1413" t="s">
        <v>4076</v>
      </c>
    </row>
    <row r="1414" spans="7:13" x14ac:dyDescent="0.2">
      <c r="G1414" t="s">
        <v>2349</v>
      </c>
      <c r="M1414" t="s">
        <v>4077</v>
      </c>
    </row>
    <row r="1415" spans="7:13" x14ac:dyDescent="0.2">
      <c r="G1415" t="s">
        <v>2350</v>
      </c>
      <c r="M1415" t="s">
        <v>4078</v>
      </c>
    </row>
    <row r="1416" spans="7:13" x14ac:dyDescent="0.2">
      <c r="G1416" t="s">
        <v>2351</v>
      </c>
      <c r="M1416" t="s">
        <v>4079</v>
      </c>
    </row>
    <row r="1417" spans="7:13" x14ac:dyDescent="0.2">
      <c r="G1417" t="s">
        <v>2352</v>
      </c>
      <c r="M1417" t="s">
        <v>4080</v>
      </c>
    </row>
    <row r="1418" spans="7:13" x14ac:dyDescent="0.2">
      <c r="G1418" t="s">
        <v>2353</v>
      </c>
      <c r="M1418" t="s">
        <v>4081</v>
      </c>
    </row>
    <row r="1419" spans="7:13" x14ac:dyDescent="0.2">
      <c r="G1419" t="s">
        <v>2354</v>
      </c>
      <c r="M1419" t="s">
        <v>4082</v>
      </c>
    </row>
    <row r="1420" spans="7:13" x14ac:dyDescent="0.2">
      <c r="G1420" t="s">
        <v>2355</v>
      </c>
      <c r="M1420" t="s">
        <v>4083</v>
      </c>
    </row>
    <row r="1421" spans="7:13" x14ac:dyDescent="0.2">
      <c r="G1421" t="s">
        <v>2356</v>
      </c>
      <c r="M1421" t="s">
        <v>4084</v>
      </c>
    </row>
    <row r="1422" spans="7:13" x14ac:dyDescent="0.2">
      <c r="G1422" t="s">
        <v>2357</v>
      </c>
      <c r="M1422" t="s">
        <v>4085</v>
      </c>
    </row>
    <row r="1423" spans="7:13" x14ac:dyDescent="0.2">
      <c r="G1423" t="s">
        <v>2358</v>
      </c>
      <c r="M1423" t="s">
        <v>4086</v>
      </c>
    </row>
    <row r="1424" spans="7:13" x14ac:dyDescent="0.2">
      <c r="G1424" t="s">
        <v>2359</v>
      </c>
      <c r="M1424" t="s">
        <v>4087</v>
      </c>
    </row>
    <row r="1425" spans="7:13" x14ac:dyDescent="0.2">
      <c r="G1425" t="s">
        <v>2360</v>
      </c>
      <c r="M1425" t="s">
        <v>4088</v>
      </c>
    </row>
    <row r="1426" spans="7:13" x14ac:dyDescent="0.2">
      <c r="G1426" t="s">
        <v>2361</v>
      </c>
      <c r="M1426" t="s">
        <v>4089</v>
      </c>
    </row>
    <row r="1427" spans="7:13" x14ac:dyDescent="0.2">
      <c r="G1427" t="s">
        <v>2362</v>
      </c>
      <c r="M1427" t="s">
        <v>4090</v>
      </c>
    </row>
    <row r="1428" spans="7:13" x14ac:dyDescent="0.2">
      <c r="G1428" t="s">
        <v>2363</v>
      </c>
      <c r="M1428" t="s">
        <v>4091</v>
      </c>
    </row>
    <row r="1429" spans="7:13" x14ac:dyDescent="0.2">
      <c r="G1429" t="s">
        <v>2364</v>
      </c>
      <c r="M1429" t="s">
        <v>4092</v>
      </c>
    </row>
    <row r="1430" spans="7:13" x14ac:dyDescent="0.2">
      <c r="G1430" t="s">
        <v>2365</v>
      </c>
      <c r="M1430" t="s">
        <v>4093</v>
      </c>
    </row>
    <row r="1431" spans="7:13" x14ac:dyDescent="0.2">
      <c r="G1431" t="s">
        <v>2366</v>
      </c>
      <c r="M1431" t="s">
        <v>4094</v>
      </c>
    </row>
    <row r="1432" spans="7:13" x14ac:dyDescent="0.2">
      <c r="G1432" t="s">
        <v>2367</v>
      </c>
      <c r="M1432" t="s">
        <v>4095</v>
      </c>
    </row>
    <row r="1433" spans="7:13" x14ac:dyDescent="0.2">
      <c r="G1433" t="s">
        <v>2368</v>
      </c>
      <c r="M1433" t="s">
        <v>4096</v>
      </c>
    </row>
    <row r="1434" spans="7:13" x14ac:dyDescent="0.2">
      <c r="G1434" t="s">
        <v>2369</v>
      </c>
      <c r="M1434" t="s">
        <v>4097</v>
      </c>
    </row>
    <row r="1435" spans="7:13" x14ac:dyDescent="0.2">
      <c r="G1435" t="s">
        <v>2370</v>
      </c>
      <c r="M1435" t="s">
        <v>4098</v>
      </c>
    </row>
    <row r="1436" spans="7:13" x14ac:dyDescent="0.2">
      <c r="G1436" t="s">
        <v>2371</v>
      </c>
      <c r="M1436" t="s">
        <v>4099</v>
      </c>
    </row>
    <row r="1437" spans="7:13" x14ac:dyDescent="0.2">
      <c r="G1437" t="s">
        <v>2372</v>
      </c>
      <c r="M1437" t="s">
        <v>4100</v>
      </c>
    </row>
    <row r="1438" spans="7:13" x14ac:dyDescent="0.2">
      <c r="G1438" t="s">
        <v>2373</v>
      </c>
      <c r="M1438" t="s">
        <v>4101</v>
      </c>
    </row>
    <row r="1439" spans="7:13" x14ac:dyDescent="0.2">
      <c r="G1439" t="s">
        <v>2374</v>
      </c>
      <c r="M1439" t="s">
        <v>4102</v>
      </c>
    </row>
    <row r="1440" spans="7:13" x14ac:dyDescent="0.2">
      <c r="G1440" t="s">
        <v>2375</v>
      </c>
      <c r="M1440" t="s">
        <v>4103</v>
      </c>
    </row>
    <row r="1441" spans="7:13" x14ac:dyDescent="0.2">
      <c r="G1441" t="s">
        <v>2376</v>
      </c>
      <c r="M1441" t="s">
        <v>4104</v>
      </c>
    </row>
    <row r="1442" spans="7:13" x14ac:dyDescent="0.2">
      <c r="G1442" t="s">
        <v>2377</v>
      </c>
      <c r="M1442" t="s">
        <v>4105</v>
      </c>
    </row>
    <row r="1443" spans="7:13" x14ac:dyDescent="0.2">
      <c r="G1443" t="s">
        <v>2378</v>
      </c>
      <c r="M1443" t="s">
        <v>4106</v>
      </c>
    </row>
    <row r="1444" spans="7:13" x14ac:dyDescent="0.2">
      <c r="G1444" t="s">
        <v>2379</v>
      </c>
      <c r="M1444" t="s">
        <v>4107</v>
      </c>
    </row>
    <row r="1445" spans="7:13" x14ac:dyDescent="0.2">
      <c r="G1445" t="s">
        <v>2380</v>
      </c>
      <c r="M1445" t="s">
        <v>4108</v>
      </c>
    </row>
    <row r="1446" spans="7:13" x14ac:dyDescent="0.2">
      <c r="G1446" t="s">
        <v>2381</v>
      </c>
      <c r="M1446" t="s">
        <v>4109</v>
      </c>
    </row>
    <row r="1447" spans="7:13" x14ac:dyDescent="0.2">
      <c r="G1447" t="s">
        <v>2382</v>
      </c>
      <c r="M1447" t="s">
        <v>4110</v>
      </c>
    </row>
    <row r="1448" spans="7:13" x14ac:dyDescent="0.2">
      <c r="G1448" t="s">
        <v>2383</v>
      </c>
      <c r="M1448" t="s">
        <v>4111</v>
      </c>
    </row>
    <row r="1449" spans="7:13" x14ac:dyDescent="0.2">
      <c r="G1449" t="s">
        <v>2384</v>
      </c>
      <c r="M1449" t="s">
        <v>4112</v>
      </c>
    </row>
    <row r="1450" spans="7:13" x14ac:dyDescent="0.2">
      <c r="G1450" t="s">
        <v>2385</v>
      </c>
      <c r="M1450" t="s">
        <v>4113</v>
      </c>
    </row>
    <row r="1451" spans="7:13" x14ac:dyDescent="0.2">
      <c r="G1451" t="s">
        <v>2386</v>
      </c>
      <c r="M1451" t="s">
        <v>4114</v>
      </c>
    </row>
    <row r="1452" spans="7:13" x14ac:dyDescent="0.2">
      <c r="G1452" t="s">
        <v>2387</v>
      </c>
      <c r="M1452" t="s">
        <v>4115</v>
      </c>
    </row>
    <row r="1453" spans="7:13" x14ac:dyDescent="0.2">
      <c r="G1453" t="s">
        <v>2388</v>
      </c>
      <c r="M1453" t="s">
        <v>4116</v>
      </c>
    </row>
    <row r="1454" spans="7:13" x14ac:dyDescent="0.2">
      <c r="G1454" t="s">
        <v>2389</v>
      </c>
      <c r="M1454" t="s">
        <v>4117</v>
      </c>
    </row>
    <row r="1455" spans="7:13" x14ac:dyDescent="0.2">
      <c r="G1455" t="s">
        <v>2390</v>
      </c>
      <c r="M1455" t="s">
        <v>4118</v>
      </c>
    </row>
    <row r="1456" spans="7:13" x14ac:dyDescent="0.2">
      <c r="G1456" t="s">
        <v>2391</v>
      </c>
      <c r="M1456" t="s">
        <v>4119</v>
      </c>
    </row>
    <row r="1457" spans="7:13" x14ac:dyDescent="0.2">
      <c r="G1457" t="s">
        <v>2392</v>
      </c>
      <c r="M1457" t="s">
        <v>4120</v>
      </c>
    </row>
    <row r="1458" spans="7:13" x14ac:dyDescent="0.2">
      <c r="G1458" t="s">
        <v>2393</v>
      </c>
      <c r="M1458" t="s">
        <v>4121</v>
      </c>
    </row>
    <row r="1459" spans="7:13" x14ac:dyDescent="0.2">
      <c r="G1459" t="s">
        <v>2394</v>
      </c>
      <c r="M1459" t="s">
        <v>4122</v>
      </c>
    </row>
    <row r="1460" spans="7:13" x14ac:dyDescent="0.2">
      <c r="G1460" t="s">
        <v>2395</v>
      </c>
      <c r="M1460" t="s">
        <v>4123</v>
      </c>
    </row>
    <row r="1461" spans="7:13" x14ac:dyDescent="0.2">
      <c r="G1461" t="s">
        <v>2396</v>
      </c>
      <c r="M1461" t="s">
        <v>4124</v>
      </c>
    </row>
    <row r="1462" spans="7:13" x14ac:dyDescent="0.2">
      <c r="G1462" t="s">
        <v>2397</v>
      </c>
      <c r="M1462" t="s">
        <v>4125</v>
      </c>
    </row>
    <row r="1463" spans="7:13" x14ac:dyDescent="0.2">
      <c r="G1463" t="s">
        <v>2398</v>
      </c>
      <c r="M1463" t="s">
        <v>4126</v>
      </c>
    </row>
    <row r="1464" spans="7:13" x14ac:dyDescent="0.2">
      <c r="G1464" t="s">
        <v>2399</v>
      </c>
      <c r="M1464" t="s">
        <v>4127</v>
      </c>
    </row>
    <row r="1465" spans="7:13" x14ac:dyDescent="0.2">
      <c r="G1465" t="s">
        <v>2400</v>
      </c>
      <c r="M1465" t="s">
        <v>4128</v>
      </c>
    </row>
    <row r="1466" spans="7:13" x14ac:dyDescent="0.2">
      <c r="G1466" t="s">
        <v>2401</v>
      </c>
      <c r="M1466" t="s">
        <v>4129</v>
      </c>
    </row>
    <row r="1467" spans="7:13" x14ac:dyDescent="0.2">
      <c r="G1467" t="s">
        <v>2402</v>
      </c>
      <c r="M1467" t="s">
        <v>4130</v>
      </c>
    </row>
    <row r="1468" spans="7:13" x14ac:dyDescent="0.2">
      <c r="G1468" t="s">
        <v>2403</v>
      </c>
      <c r="M1468" t="s">
        <v>4131</v>
      </c>
    </row>
    <row r="1469" spans="7:13" x14ac:dyDescent="0.2">
      <c r="G1469" t="s">
        <v>2404</v>
      </c>
      <c r="M1469" t="s">
        <v>4132</v>
      </c>
    </row>
    <row r="1470" spans="7:13" x14ac:dyDescent="0.2">
      <c r="G1470" t="s">
        <v>2405</v>
      </c>
      <c r="M1470" t="s">
        <v>4133</v>
      </c>
    </row>
    <row r="1471" spans="7:13" x14ac:dyDescent="0.2">
      <c r="G1471" t="s">
        <v>2406</v>
      </c>
      <c r="M1471" t="s">
        <v>4134</v>
      </c>
    </row>
    <row r="1472" spans="7:13" x14ac:dyDescent="0.2">
      <c r="G1472" t="s">
        <v>2407</v>
      </c>
      <c r="M1472" t="s">
        <v>4135</v>
      </c>
    </row>
    <row r="1473" spans="7:13" x14ac:dyDescent="0.2">
      <c r="G1473" t="s">
        <v>2408</v>
      </c>
      <c r="M1473" t="s">
        <v>4136</v>
      </c>
    </row>
    <row r="1474" spans="7:13" x14ac:dyDescent="0.2">
      <c r="G1474" t="s">
        <v>2409</v>
      </c>
      <c r="M1474" t="s">
        <v>4137</v>
      </c>
    </row>
    <row r="1475" spans="7:13" x14ac:dyDescent="0.2">
      <c r="G1475" t="s">
        <v>2410</v>
      </c>
      <c r="M1475" t="s">
        <v>4138</v>
      </c>
    </row>
    <row r="1476" spans="7:13" x14ac:dyDescent="0.2">
      <c r="G1476" t="s">
        <v>2411</v>
      </c>
      <c r="M1476" t="s">
        <v>4139</v>
      </c>
    </row>
    <row r="1477" spans="7:13" x14ac:dyDescent="0.2">
      <c r="G1477" t="s">
        <v>2412</v>
      </c>
      <c r="M1477" t="s">
        <v>4140</v>
      </c>
    </row>
    <row r="1478" spans="7:13" x14ac:dyDescent="0.2">
      <c r="G1478" t="s">
        <v>2413</v>
      </c>
      <c r="M1478" t="s">
        <v>4141</v>
      </c>
    </row>
    <row r="1479" spans="7:13" x14ac:dyDescent="0.2">
      <c r="G1479" t="s">
        <v>2414</v>
      </c>
      <c r="M1479" t="s">
        <v>4142</v>
      </c>
    </row>
    <row r="1480" spans="7:13" x14ac:dyDescent="0.2">
      <c r="G1480" t="s">
        <v>2415</v>
      </c>
      <c r="M1480" t="s">
        <v>4143</v>
      </c>
    </row>
    <row r="1481" spans="7:13" x14ac:dyDescent="0.2">
      <c r="G1481" t="s">
        <v>2416</v>
      </c>
      <c r="M1481" t="s">
        <v>4144</v>
      </c>
    </row>
    <row r="1482" spans="7:13" x14ac:dyDescent="0.2">
      <c r="G1482" t="s">
        <v>2417</v>
      </c>
      <c r="M1482" t="s">
        <v>4145</v>
      </c>
    </row>
    <row r="1483" spans="7:13" x14ac:dyDescent="0.2">
      <c r="G1483" t="s">
        <v>2418</v>
      </c>
      <c r="M1483" t="s">
        <v>4146</v>
      </c>
    </row>
    <row r="1484" spans="7:13" x14ac:dyDescent="0.2">
      <c r="G1484" t="s">
        <v>2419</v>
      </c>
      <c r="M1484" t="s">
        <v>4147</v>
      </c>
    </row>
    <row r="1485" spans="7:13" x14ac:dyDescent="0.2">
      <c r="G1485" t="s">
        <v>2420</v>
      </c>
      <c r="M1485" t="s">
        <v>4148</v>
      </c>
    </row>
    <row r="1486" spans="7:13" x14ac:dyDescent="0.2">
      <c r="G1486" t="s">
        <v>2421</v>
      </c>
      <c r="M1486" t="s">
        <v>4149</v>
      </c>
    </row>
    <row r="1487" spans="7:13" x14ac:dyDescent="0.2">
      <c r="G1487" t="s">
        <v>2422</v>
      </c>
      <c r="M1487" t="s">
        <v>4150</v>
      </c>
    </row>
    <row r="1488" spans="7:13" x14ac:dyDescent="0.2">
      <c r="G1488" t="s">
        <v>2423</v>
      </c>
      <c r="M1488" t="s">
        <v>4151</v>
      </c>
    </row>
    <row r="1489" spans="7:13" x14ac:dyDescent="0.2">
      <c r="G1489" t="s">
        <v>2424</v>
      </c>
      <c r="M1489" t="s">
        <v>4152</v>
      </c>
    </row>
    <row r="1490" spans="7:13" x14ac:dyDescent="0.2">
      <c r="G1490" t="s">
        <v>2425</v>
      </c>
      <c r="M1490" t="s">
        <v>4153</v>
      </c>
    </row>
    <row r="1491" spans="7:13" x14ac:dyDescent="0.2">
      <c r="G1491" t="s">
        <v>2426</v>
      </c>
      <c r="M1491" t="s">
        <v>4154</v>
      </c>
    </row>
    <row r="1492" spans="7:13" x14ac:dyDescent="0.2">
      <c r="G1492" t="s">
        <v>2427</v>
      </c>
      <c r="M1492" t="s">
        <v>4155</v>
      </c>
    </row>
    <row r="1493" spans="7:13" x14ac:dyDescent="0.2">
      <c r="G1493" t="s">
        <v>2428</v>
      </c>
      <c r="M1493" t="s">
        <v>4156</v>
      </c>
    </row>
    <row r="1494" spans="7:13" x14ac:dyDescent="0.2">
      <c r="G1494" t="s">
        <v>2429</v>
      </c>
      <c r="M1494" t="s">
        <v>4157</v>
      </c>
    </row>
    <row r="1495" spans="7:13" x14ac:dyDescent="0.2">
      <c r="G1495" t="s">
        <v>2430</v>
      </c>
      <c r="M1495" t="s">
        <v>4158</v>
      </c>
    </row>
    <row r="1496" spans="7:13" x14ac:dyDescent="0.2">
      <c r="G1496" t="s">
        <v>2431</v>
      </c>
      <c r="M1496" t="s">
        <v>4159</v>
      </c>
    </row>
    <row r="1497" spans="7:13" x14ac:dyDescent="0.2">
      <c r="G1497" t="s">
        <v>2432</v>
      </c>
      <c r="M1497" t="s">
        <v>4160</v>
      </c>
    </row>
    <row r="1498" spans="7:13" x14ac:dyDescent="0.2">
      <c r="G1498" t="s">
        <v>2433</v>
      </c>
      <c r="M1498" t="s">
        <v>4161</v>
      </c>
    </row>
    <row r="1499" spans="7:13" x14ac:dyDescent="0.2">
      <c r="G1499" t="s">
        <v>2434</v>
      </c>
      <c r="M1499" t="s">
        <v>4162</v>
      </c>
    </row>
    <row r="1500" spans="7:13" x14ac:dyDescent="0.2">
      <c r="G1500" t="s">
        <v>2435</v>
      </c>
      <c r="M1500" t="s">
        <v>4163</v>
      </c>
    </row>
    <row r="1501" spans="7:13" x14ac:dyDescent="0.2">
      <c r="G1501" t="s">
        <v>2436</v>
      </c>
      <c r="M1501" t="s">
        <v>4164</v>
      </c>
    </row>
    <row r="1502" spans="7:13" x14ac:dyDescent="0.2">
      <c r="G1502" t="s">
        <v>2437</v>
      </c>
      <c r="M1502" t="s">
        <v>4165</v>
      </c>
    </row>
    <row r="1503" spans="7:13" x14ac:dyDescent="0.2">
      <c r="G1503" t="s">
        <v>2438</v>
      </c>
      <c r="M1503" t="s">
        <v>4166</v>
      </c>
    </row>
    <row r="1504" spans="7:13" x14ac:dyDescent="0.2">
      <c r="G1504" t="s">
        <v>2439</v>
      </c>
      <c r="M1504" t="s">
        <v>4167</v>
      </c>
    </row>
    <row r="1505" spans="7:13" x14ac:dyDescent="0.2">
      <c r="G1505" t="s">
        <v>2440</v>
      </c>
      <c r="M1505" t="s">
        <v>4168</v>
      </c>
    </row>
    <row r="1506" spans="7:13" x14ac:dyDescent="0.2">
      <c r="G1506" t="s">
        <v>2441</v>
      </c>
      <c r="M1506" t="s">
        <v>4169</v>
      </c>
    </row>
    <row r="1507" spans="7:13" x14ac:dyDescent="0.2">
      <c r="G1507" t="s">
        <v>2442</v>
      </c>
      <c r="M1507" t="s">
        <v>4170</v>
      </c>
    </row>
    <row r="1508" spans="7:13" x14ac:dyDescent="0.2">
      <c r="G1508" t="s">
        <v>2443</v>
      </c>
      <c r="M1508" t="s">
        <v>4171</v>
      </c>
    </row>
    <row r="1509" spans="7:13" x14ac:dyDescent="0.2">
      <c r="G1509" t="s">
        <v>2444</v>
      </c>
      <c r="M1509" t="s">
        <v>4172</v>
      </c>
    </row>
    <row r="1510" spans="7:13" x14ac:dyDescent="0.2">
      <c r="G1510" t="s">
        <v>2445</v>
      </c>
      <c r="M1510" t="s">
        <v>4173</v>
      </c>
    </row>
    <row r="1511" spans="7:13" x14ac:dyDescent="0.2">
      <c r="G1511" t="s">
        <v>2446</v>
      </c>
      <c r="M1511" t="s">
        <v>4174</v>
      </c>
    </row>
    <row r="1512" spans="7:13" x14ac:dyDescent="0.2">
      <c r="G1512" t="s">
        <v>2447</v>
      </c>
      <c r="M1512" t="s">
        <v>4175</v>
      </c>
    </row>
    <row r="1513" spans="7:13" x14ac:dyDescent="0.2">
      <c r="G1513" t="s">
        <v>2448</v>
      </c>
      <c r="M1513" t="s">
        <v>4176</v>
      </c>
    </row>
    <row r="1514" spans="7:13" x14ac:dyDescent="0.2">
      <c r="G1514" t="s">
        <v>2449</v>
      </c>
      <c r="M1514" t="s">
        <v>4177</v>
      </c>
    </row>
    <row r="1515" spans="7:13" x14ac:dyDescent="0.2">
      <c r="G1515" t="s">
        <v>2450</v>
      </c>
      <c r="M1515" t="s">
        <v>4178</v>
      </c>
    </row>
    <row r="1516" spans="7:13" x14ac:dyDescent="0.2">
      <c r="G1516" t="s">
        <v>2451</v>
      </c>
      <c r="M1516" t="s">
        <v>4179</v>
      </c>
    </row>
    <row r="1517" spans="7:13" x14ac:dyDescent="0.2">
      <c r="G1517" t="s">
        <v>2452</v>
      </c>
      <c r="M1517" t="s">
        <v>4180</v>
      </c>
    </row>
    <row r="1518" spans="7:13" x14ac:dyDescent="0.2">
      <c r="G1518" t="s">
        <v>2453</v>
      </c>
      <c r="M1518" t="s">
        <v>4181</v>
      </c>
    </row>
    <row r="1519" spans="7:13" x14ac:dyDescent="0.2">
      <c r="G1519" t="s">
        <v>2454</v>
      </c>
      <c r="M1519" t="s">
        <v>4182</v>
      </c>
    </row>
    <row r="1520" spans="7:13" x14ac:dyDescent="0.2">
      <c r="G1520" t="s">
        <v>2455</v>
      </c>
      <c r="M1520" t="s">
        <v>4183</v>
      </c>
    </row>
    <row r="1521" spans="7:13" x14ac:dyDescent="0.2">
      <c r="G1521" t="s">
        <v>2456</v>
      </c>
      <c r="M1521" t="s">
        <v>4184</v>
      </c>
    </row>
    <row r="1522" spans="7:13" x14ac:dyDescent="0.2">
      <c r="G1522" t="s">
        <v>2457</v>
      </c>
      <c r="M1522" t="s">
        <v>4185</v>
      </c>
    </row>
    <row r="1523" spans="7:13" x14ac:dyDescent="0.2">
      <c r="G1523" t="s">
        <v>2458</v>
      </c>
      <c r="M1523" t="s">
        <v>4186</v>
      </c>
    </row>
    <row r="1524" spans="7:13" x14ac:dyDescent="0.2">
      <c r="G1524" t="s">
        <v>2459</v>
      </c>
      <c r="M1524" t="s">
        <v>4187</v>
      </c>
    </row>
    <row r="1525" spans="7:13" x14ac:dyDescent="0.2">
      <c r="G1525" t="s">
        <v>2460</v>
      </c>
      <c r="M1525" t="s">
        <v>4188</v>
      </c>
    </row>
    <row r="1526" spans="7:13" x14ac:dyDescent="0.2">
      <c r="G1526" t="s">
        <v>2461</v>
      </c>
      <c r="M1526" t="s">
        <v>4189</v>
      </c>
    </row>
    <row r="1527" spans="7:13" x14ac:dyDescent="0.2">
      <c r="G1527" t="s">
        <v>2462</v>
      </c>
      <c r="M1527" t="s">
        <v>4190</v>
      </c>
    </row>
    <row r="1528" spans="7:13" x14ac:dyDescent="0.2">
      <c r="G1528" t="s">
        <v>2463</v>
      </c>
      <c r="M1528" t="s">
        <v>4191</v>
      </c>
    </row>
    <row r="1529" spans="7:13" x14ac:dyDescent="0.2">
      <c r="G1529" t="s">
        <v>2464</v>
      </c>
      <c r="M1529" t="s">
        <v>4192</v>
      </c>
    </row>
    <row r="1530" spans="7:13" x14ac:dyDescent="0.2">
      <c r="G1530" t="s">
        <v>2465</v>
      </c>
      <c r="M1530" t="s">
        <v>4193</v>
      </c>
    </row>
    <row r="1531" spans="7:13" x14ac:dyDescent="0.2">
      <c r="G1531" t="s">
        <v>2466</v>
      </c>
      <c r="M1531" t="s">
        <v>4194</v>
      </c>
    </row>
    <row r="1532" spans="7:13" x14ac:dyDescent="0.2">
      <c r="G1532" t="s">
        <v>2467</v>
      </c>
      <c r="M1532" t="s">
        <v>4195</v>
      </c>
    </row>
    <row r="1533" spans="7:13" x14ac:dyDescent="0.2">
      <c r="G1533" t="s">
        <v>2468</v>
      </c>
      <c r="M1533" t="s">
        <v>4196</v>
      </c>
    </row>
    <row r="1534" spans="7:13" x14ac:dyDescent="0.2">
      <c r="G1534" t="s">
        <v>2469</v>
      </c>
      <c r="M1534" t="s">
        <v>4197</v>
      </c>
    </row>
    <row r="1535" spans="7:13" x14ac:dyDescent="0.2">
      <c r="G1535" t="s">
        <v>2470</v>
      </c>
      <c r="M1535" t="s">
        <v>4198</v>
      </c>
    </row>
    <row r="1536" spans="7:13" x14ac:dyDescent="0.2">
      <c r="G1536" t="s">
        <v>2471</v>
      </c>
      <c r="M1536" t="s">
        <v>4199</v>
      </c>
    </row>
    <row r="1537" spans="7:13" x14ac:dyDescent="0.2">
      <c r="G1537" t="s">
        <v>2472</v>
      </c>
      <c r="M1537" t="s">
        <v>4200</v>
      </c>
    </row>
    <row r="1538" spans="7:13" x14ac:dyDescent="0.2">
      <c r="G1538" t="s">
        <v>2473</v>
      </c>
      <c r="M1538" t="s">
        <v>4201</v>
      </c>
    </row>
    <row r="1539" spans="7:13" x14ac:dyDescent="0.2">
      <c r="G1539" t="s">
        <v>2474</v>
      </c>
      <c r="M1539" t="s">
        <v>4202</v>
      </c>
    </row>
    <row r="1540" spans="7:13" x14ac:dyDescent="0.2">
      <c r="G1540" t="s">
        <v>2475</v>
      </c>
      <c r="M1540" t="s">
        <v>4203</v>
      </c>
    </row>
    <row r="1541" spans="7:13" x14ac:dyDescent="0.2">
      <c r="G1541" t="s">
        <v>2476</v>
      </c>
      <c r="M1541" t="s">
        <v>4204</v>
      </c>
    </row>
    <row r="1542" spans="7:13" x14ac:dyDescent="0.2">
      <c r="G1542" t="s">
        <v>2477</v>
      </c>
      <c r="M1542" t="s">
        <v>4205</v>
      </c>
    </row>
    <row r="1543" spans="7:13" x14ac:dyDescent="0.2">
      <c r="G1543" t="s">
        <v>2478</v>
      </c>
      <c r="M1543" t="s">
        <v>4206</v>
      </c>
    </row>
    <row r="1544" spans="7:13" x14ac:dyDescent="0.2">
      <c r="G1544" t="s">
        <v>2479</v>
      </c>
      <c r="M1544" t="s">
        <v>4207</v>
      </c>
    </row>
    <row r="1545" spans="7:13" x14ac:dyDescent="0.2">
      <c r="G1545" t="s">
        <v>2480</v>
      </c>
      <c r="M1545" t="s">
        <v>4208</v>
      </c>
    </row>
    <row r="1546" spans="7:13" x14ac:dyDescent="0.2">
      <c r="G1546" t="s">
        <v>2481</v>
      </c>
      <c r="M1546" t="s">
        <v>4209</v>
      </c>
    </row>
    <row r="1547" spans="7:13" x14ac:dyDescent="0.2">
      <c r="G1547" t="s">
        <v>2482</v>
      </c>
      <c r="M1547" t="s">
        <v>4210</v>
      </c>
    </row>
    <row r="1548" spans="7:13" x14ac:dyDescent="0.2">
      <c r="G1548" t="s">
        <v>2483</v>
      </c>
      <c r="M1548" t="s">
        <v>4211</v>
      </c>
    </row>
    <row r="1549" spans="7:13" x14ac:dyDescent="0.2">
      <c r="G1549" t="s">
        <v>2484</v>
      </c>
      <c r="M1549" t="s">
        <v>4212</v>
      </c>
    </row>
    <row r="1550" spans="7:13" x14ac:dyDescent="0.2">
      <c r="G1550" t="s">
        <v>2485</v>
      </c>
      <c r="M1550" t="s">
        <v>4213</v>
      </c>
    </row>
    <row r="1551" spans="7:13" x14ac:dyDescent="0.2">
      <c r="G1551" t="s">
        <v>2486</v>
      </c>
      <c r="M1551" t="s">
        <v>4214</v>
      </c>
    </row>
    <row r="1552" spans="7:13" x14ac:dyDescent="0.2">
      <c r="G1552" t="s">
        <v>2487</v>
      </c>
      <c r="M1552" t="s">
        <v>4215</v>
      </c>
    </row>
    <row r="1553" spans="7:13" x14ac:dyDescent="0.2">
      <c r="G1553" t="s">
        <v>2488</v>
      </c>
      <c r="M1553" t="s">
        <v>4216</v>
      </c>
    </row>
    <row r="1554" spans="7:13" x14ac:dyDescent="0.2">
      <c r="G1554" t="s">
        <v>2489</v>
      </c>
      <c r="M1554" t="s">
        <v>4217</v>
      </c>
    </row>
    <row r="1555" spans="7:13" x14ac:dyDescent="0.2">
      <c r="G1555" t="s">
        <v>2490</v>
      </c>
      <c r="M1555" t="s">
        <v>4218</v>
      </c>
    </row>
    <row r="1556" spans="7:13" x14ac:dyDescent="0.2">
      <c r="G1556" t="s">
        <v>2491</v>
      </c>
      <c r="M1556" t="s">
        <v>4219</v>
      </c>
    </row>
    <row r="1557" spans="7:13" x14ac:dyDescent="0.2">
      <c r="G1557" t="s">
        <v>2492</v>
      </c>
      <c r="M1557" t="s">
        <v>4220</v>
      </c>
    </row>
    <row r="1558" spans="7:13" x14ac:dyDescent="0.2">
      <c r="G1558" t="s">
        <v>2493</v>
      </c>
      <c r="M1558" t="s">
        <v>4221</v>
      </c>
    </row>
    <row r="1559" spans="7:13" x14ac:dyDescent="0.2">
      <c r="G1559" t="s">
        <v>2494</v>
      </c>
      <c r="M1559" t="s">
        <v>4222</v>
      </c>
    </row>
    <row r="1560" spans="7:13" x14ac:dyDescent="0.2">
      <c r="G1560" t="s">
        <v>2495</v>
      </c>
      <c r="M1560" t="s">
        <v>4223</v>
      </c>
    </row>
    <row r="1561" spans="7:13" x14ac:dyDescent="0.2">
      <c r="G1561" t="s">
        <v>2496</v>
      </c>
      <c r="M1561" t="s">
        <v>4224</v>
      </c>
    </row>
    <row r="1562" spans="7:13" x14ac:dyDescent="0.2">
      <c r="G1562" t="s">
        <v>2497</v>
      </c>
      <c r="M1562" t="s">
        <v>4225</v>
      </c>
    </row>
    <row r="1563" spans="7:13" x14ac:dyDescent="0.2">
      <c r="G1563" t="s">
        <v>2498</v>
      </c>
      <c r="M1563" t="s">
        <v>4226</v>
      </c>
    </row>
    <row r="1564" spans="7:13" x14ac:dyDescent="0.2">
      <c r="G1564" t="s">
        <v>2499</v>
      </c>
      <c r="M1564" t="s">
        <v>4227</v>
      </c>
    </row>
    <row r="1565" spans="7:13" x14ac:dyDescent="0.2">
      <c r="G1565" t="s">
        <v>2500</v>
      </c>
      <c r="M1565" t="s">
        <v>4228</v>
      </c>
    </row>
    <row r="1566" spans="7:13" x14ac:dyDescent="0.2">
      <c r="G1566" t="s">
        <v>2501</v>
      </c>
      <c r="M1566" t="s">
        <v>4229</v>
      </c>
    </row>
    <row r="1567" spans="7:13" x14ac:dyDescent="0.2">
      <c r="G1567" t="s">
        <v>2502</v>
      </c>
      <c r="M1567" t="s">
        <v>4230</v>
      </c>
    </row>
    <row r="1568" spans="7:13" x14ac:dyDescent="0.2">
      <c r="G1568" t="s">
        <v>2503</v>
      </c>
      <c r="M1568" t="s">
        <v>4231</v>
      </c>
    </row>
    <row r="1569" spans="7:13" x14ac:dyDescent="0.2">
      <c r="G1569" t="s">
        <v>2504</v>
      </c>
      <c r="M1569" t="s">
        <v>4232</v>
      </c>
    </row>
    <row r="1570" spans="7:13" x14ac:dyDescent="0.2">
      <c r="G1570" t="s">
        <v>2505</v>
      </c>
      <c r="M1570" t="s">
        <v>4233</v>
      </c>
    </row>
    <row r="1571" spans="7:13" x14ac:dyDescent="0.2">
      <c r="G1571" t="s">
        <v>2506</v>
      </c>
      <c r="M1571" t="s">
        <v>4234</v>
      </c>
    </row>
    <row r="1572" spans="7:13" x14ac:dyDescent="0.2">
      <c r="G1572" t="s">
        <v>2507</v>
      </c>
      <c r="M1572" t="s">
        <v>4235</v>
      </c>
    </row>
    <row r="1573" spans="7:13" x14ac:dyDescent="0.2">
      <c r="G1573" t="s">
        <v>2508</v>
      </c>
      <c r="M1573" t="s">
        <v>4236</v>
      </c>
    </row>
    <row r="1574" spans="7:13" x14ac:dyDescent="0.2">
      <c r="G1574" t="s">
        <v>2509</v>
      </c>
      <c r="M1574" t="s">
        <v>4237</v>
      </c>
    </row>
    <row r="1575" spans="7:13" x14ac:dyDescent="0.2">
      <c r="G1575" t="s">
        <v>2510</v>
      </c>
      <c r="M1575" t="s">
        <v>4238</v>
      </c>
    </row>
    <row r="1576" spans="7:13" x14ac:dyDescent="0.2">
      <c r="G1576" t="s">
        <v>2511</v>
      </c>
      <c r="M1576" t="s">
        <v>4239</v>
      </c>
    </row>
    <row r="1577" spans="7:13" x14ac:dyDescent="0.2">
      <c r="G1577" t="s">
        <v>2512</v>
      </c>
      <c r="M1577" t="s">
        <v>4240</v>
      </c>
    </row>
    <row r="1578" spans="7:13" x14ac:dyDescent="0.2">
      <c r="G1578" t="s">
        <v>2513</v>
      </c>
      <c r="M1578" t="s">
        <v>4241</v>
      </c>
    </row>
    <row r="1579" spans="7:13" x14ac:dyDescent="0.2">
      <c r="G1579" t="s">
        <v>2514</v>
      </c>
      <c r="M1579" t="s">
        <v>4242</v>
      </c>
    </row>
    <row r="1580" spans="7:13" x14ac:dyDescent="0.2">
      <c r="G1580" t="s">
        <v>2515</v>
      </c>
      <c r="M1580" t="s">
        <v>4243</v>
      </c>
    </row>
    <row r="1581" spans="7:13" x14ac:dyDescent="0.2">
      <c r="G1581" t="s">
        <v>2516</v>
      </c>
      <c r="M1581" t="s">
        <v>4244</v>
      </c>
    </row>
    <row r="1582" spans="7:13" x14ac:dyDescent="0.2">
      <c r="G1582" t="s">
        <v>2517</v>
      </c>
      <c r="M1582" t="s">
        <v>4245</v>
      </c>
    </row>
    <row r="1583" spans="7:13" x14ac:dyDescent="0.2">
      <c r="G1583" t="s">
        <v>2518</v>
      </c>
      <c r="M1583" t="s">
        <v>4246</v>
      </c>
    </row>
    <row r="1584" spans="7:13" x14ac:dyDescent="0.2">
      <c r="G1584" t="s">
        <v>2519</v>
      </c>
      <c r="M1584" t="s">
        <v>4247</v>
      </c>
    </row>
    <row r="1585" spans="7:13" x14ac:dyDescent="0.2">
      <c r="G1585" t="s">
        <v>2520</v>
      </c>
      <c r="M1585" t="s">
        <v>4248</v>
      </c>
    </row>
    <row r="1586" spans="7:13" x14ac:dyDescent="0.2">
      <c r="G1586" t="s">
        <v>2521</v>
      </c>
      <c r="M1586" t="s">
        <v>4249</v>
      </c>
    </row>
    <row r="1587" spans="7:13" x14ac:dyDescent="0.2">
      <c r="G1587" t="s">
        <v>2522</v>
      </c>
      <c r="M1587" t="s">
        <v>4250</v>
      </c>
    </row>
    <row r="1588" spans="7:13" x14ac:dyDescent="0.2">
      <c r="G1588" t="s">
        <v>2523</v>
      </c>
      <c r="M1588" t="s">
        <v>4251</v>
      </c>
    </row>
    <row r="1589" spans="7:13" x14ac:dyDescent="0.2">
      <c r="G1589" t="s">
        <v>2524</v>
      </c>
      <c r="M1589" t="s">
        <v>4252</v>
      </c>
    </row>
    <row r="1590" spans="7:13" x14ac:dyDescent="0.2">
      <c r="G1590" t="s">
        <v>2525</v>
      </c>
      <c r="M1590" t="s">
        <v>4253</v>
      </c>
    </row>
    <row r="1591" spans="7:13" x14ac:dyDescent="0.2">
      <c r="G1591" t="s">
        <v>2526</v>
      </c>
      <c r="M1591" t="s">
        <v>4254</v>
      </c>
    </row>
    <row r="1592" spans="7:13" x14ac:dyDescent="0.2">
      <c r="G1592" t="s">
        <v>2527</v>
      </c>
      <c r="M1592" t="s">
        <v>4255</v>
      </c>
    </row>
    <row r="1593" spans="7:13" x14ac:dyDescent="0.2">
      <c r="G1593" t="s">
        <v>2528</v>
      </c>
      <c r="M1593" t="s">
        <v>4256</v>
      </c>
    </row>
    <row r="1594" spans="7:13" x14ac:dyDescent="0.2">
      <c r="G1594" t="s">
        <v>2529</v>
      </c>
      <c r="M1594" t="s">
        <v>4257</v>
      </c>
    </row>
    <row r="1595" spans="7:13" x14ac:dyDescent="0.2">
      <c r="G1595" t="s">
        <v>2530</v>
      </c>
      <c r="M1595" t="s">
        <v>4258</v>
      </c>
    </row>
    <row r="1596" spans="7:13" x14ac:dyDescent="0.2">
      <c r="G1596" t="s">
        <v>2531</v>
      </c>
      <c r="M1596" t="s">
        <v>4259</v>
      </c>
    </row>
    <row r="1597" spans="7:13" x14ac:dyDescent="0.2">
      <c r="G1597" t="s">
        <v>2532</v>
      </c>
      <c r="M1597" t="s">
        <v>4260</v>
      </c>
    </row>
    <row r="1598" spans="7:13" x14ac:dyDescent="0.2">
      <c r="G1598" t="s">
        <v>2533</v>
      </c>
      <c r="M1598" t="s">
        <v>4261</v>
      </c>
    </row>
    <row r="1599" spans="7:13" x14ac:dyDescent="0.2">
      <c r="G1599" t="s">
        <v>2534</v>
      </c>
      <c r="M1599" t="s">
        <v>4262</v>
      </c>
    </row>
    <row r="1600" spans="7:13" x14ac:dyDescent="0.2">
      <c r="G1600" t="s">
        <v>2535</v>
      </c>
      <c r="M1600" t="s">
        <v>4263</v>
      </c>
    </row>
    <row r="1601" spans="7:13" x14ac:dyDescent="0.2">
      <c r="G1601" t="s">
        <v>2536</v>
      </c>
      <c r="M1601" t="s">
        <v>4264</v>
      </c>
    </row>
    <row r="1602" spans="7:13" x14ac:dyDescent="0.2">
      <c r="G1602" t="s">
        <v>2537</v>
      </c>
      <c r="M1602" t="s">
        <v>4265</v>
      </c>
    </row>
    <row r="1603" spans="7:13" x14ac:dyDescent="0.2">
      <c r="G1603" t="s">
        <v>2538</v>
      </c>
      <c r="M1603" t="s">
        <v>4266</v>
      </c>
    </row>
    <row r="1604" spans="7:13" x14ac:dyDescent="0.2">
      <c r="G1604" t="s">
        <v>2539</v>
      </c>
      <c r="M1604" t="s">
        <v>4267</v>
      </c>
    </row>
    <row r="1605" spans="7:13" x14ac:dyDescent="0.2">
      <c r="G1605" t="s">
        <v>2540</v>
      </c>
      <c r="M1605" t="s">
        <v>4268</v>
      </c>
    </row>
    <row r="1606" spans="7:13" x14ac:dyDescent="0.2">
      <c r="G1606" t="s">
        <v>2541</v>
      </c>
      <c r="M1606" t="s">
        <v>4269</v>
      </c>
    </row>
    <row r="1607" spans="7:13" x14ac:dyDescent="0.2">
      <c r="G1607" t="s">
        <v>2542</v>
      </c>
      <c r="M1607" t="s">
        <v>4270</v>
      </c>
    </row>
    <row r="1608" spans="7:13" x14ac:dyDescent="0.2">
      <c r="G1608" t="s">
        <v>2543</v>
      </c>
      <c r="M1608" t="s">
        <v>4271</v>
      </c>
    </row>
    <row r="1609" spans="7:13" x14ac:dyDescent="0.2">
      <c r="G1609" t="s">
        <v>2544</v>
      </c>
      <c r="M1609" t="s">
        <v>4272</v>
      </c>
    </row>
    <row r="1610" spans="7:13" x14ac:dyDescent="0.2">
      <c r="G1610" t="s">
        <v>2545</v>
      </c>
      <c r="M1610" t="s">
        <v>4273</v>
      </c>
    </row>
    <row r="1611" spans="7:13" x14ac:dyDescent="0.2">
      <c r="G1611" t="s">
        <v>2546</v>
      </c>
      <c r="M1611" t="s">
        <v>4274</v>
      </c>
    </row>
    <row r="1612" spans="7:13" x14ac:dyDescent="0.2">
      <c r="G1612" t="s">
        <v>2547</v>
      </c>
      <c r="M1612" t="s">
        <v>4275</v>
      </c>
    </row>
    <row r="1613" spans="7:13" x14ac:dyDescent="0.2">
      <c r="G1613" t="s">
        <v>2548</v>
      </c>
      <c r="M1613" t="s">
        <v>4276</v>
      </c>
    </row>
    <row r="1614" spans="7:13" x14ac:dyDescent="0.2">
      <c r="G1614" t="s">
        <v>2549</v>
      </c>
      <c r="M1614" t="s">
        <v>4277</v>
      </c>
    </row>
    <row r="1615" spans="7:13" x14ac:dyDescent="0.2">
      <c r="G1615" t="s">
        <v>2550</v>
      </c>
      <c r="M1615" t="s">
        <v>4278</v>
      </c>
    </row>
    <row r="1616" spans="7:13" x14ac:dyDescent="0.2">
      <c r="G1616" t="s">
        <v>2551</v>
      </c>
      <c r="M1616" t="s">
        <v>4279</v>
      </c>
    </row>
    <row r="1617" spans="7:13" x14ac:dyDescent="0.2">
      <c r="G1617" t="s">
        <v>2552</v>
      </c>
      <c r="M1617" t="s">
        <v>4280</v>
      </c>
    </row>
    <row r="1618" spans="7:13" x14ac:dyDescent="0.2">
      <c r="G1618" t="s">
        <v>2553</v>
      </c>
      <c r="M1618" t="s">
        <v>4281</v>
      </c>
    </row>
    <row r="1619" spans="7:13" x14ac:dyDescent="0.2">
      <c r="G1619" t="s">
        <v>2554</v>
      </c>
      <c r="M1619" t="s">
        <v>4282</v>
      </c>
    </row>
    <row r="1620" spans="7:13" x14ac:dyDescent="0.2">
      <c r="G1620" t="s">
        <v>2555</v>
      </c>
      <c r="M1620" t="s">
        <v>4283</v>
      </c>
    </row>
    <row r="1621" spans="7:13" x14ac:dyDescent="0.2">
      <c r="G1621" t="s">
        <v>2556</v>
      </c>
      <c r="M1621" t="s">
        <v>4284</v>
      </c>
    </row>
    <row r="1622" spans="7:13" x14ac:dyDescent="0.2">
      <c r="G1622" t="s">
        <v>2557</v>
      </c>
      <c r="M1622" t="s">
        <v>4285</v>
      </c>
    </row>
    <row r="1623" spans="7:13" x14ac:dyDescent="0.2">
      <c r="G1623" t="s">
        <v>2558</v>
      </c>
      <c r="M1623" t="s">
        <v>4286</v>
      </c>
    </row>
    <row r="1624" spans="7:13" x14ac:dyDescent="0.2">
      <c r="G1624" t="s">
        <v>2559</v>
      </c>
      <c r="M1624" t="s">
        <v>4287</v>
      </c>
    </row>
    <row r="1625" spans="7:13" x14ac:dyDescent="0.2">
      <c r="G1625" t="s">
        <v>2560</v>
      </c>
      <c r="M1625" t="s">
        <v>4288</v>
      </c>
    </row>
    <row r="1626" spans="7:13" x14ac:dyDescent="0.2">
      <c r="G1626" t="s">
        <v>2561</v>
      </c>
      <c r="M1626" t="s">
        <v>4289</v>
      </c>
    </row>
    <row r="1627" spans="7:13" x14ac:dyDescent="0.2">
      <c r="G1627" t="s">
        <v>2562</v>
      </c>
      <c r="M1627" t="s">
        <v>4290</v>
      </c>
    </row>
    <row r="1628" spans="7:13" x14ac:dyDescent="0.2">
      <c r="G1628" t="s">
        <v>2563</v>
      </c>
      <c r="M1628" t="s">
        <v>4291</v>
      </c>
    </row>
    <row r="1629" spans="7:13" x14ac:dyDescent="0.2">
      <c r="G1629" t="s">
        <v>2564</v>
      </c>
      <c r="M1629" t="s">
        <v>4292</v>
      </c>
    </row>
    <row r="1630" spans="7:13" x14ac:dyDescent="0.2">
      <c r="G1630" t="s">
        <v>2565</v>
      </c>
      <c r="M1630" t="s">
        <v>4293</v>
      </c>
    </row>
    <row r="1631" spans="7:13" x14ac:dyDescent="0.2">
      <c r="G1631" t="s">
        <v>2566</v>
      </c>
      <c r="M1631" t="s">
        <v>4294</v>
      </c>
    </row>
    <row r="1632" spans="7:13" x14ac:dyDescent="0.2">
      <c r="G1632" t="s">
        <v>2567</v>
      </c>
      <c r="M1632" t="s">
        <v>4295</v>
      </c>
    </row>
    <row r="1633" spans="7:13" x14ac:dyDescent="0.2">
      <c r="G1633" t="s">
        <v>2568</v>
      </c>
      <c r="M1633" t="s">
        <v>4296</v>
      </c>
    </row>
    <row r="1634" spans="7:13" x14ac:dyDescent="0.2">
      <c r="G1634" t="s">
        <v>2569</v>
      </c>
      <c r="M1634" t="s">
        <v>4297</v>
      </c>
    </row>
    <row r="1635" spans="7:13" x14ac:dyDescent="0.2">
      <c r="G1635" t="s">
        <v>2570</v>
      </c>
      <c r="M1635" t="s">
        <v>4298</v>
      </c>
    </row>
    <row r="1636" spans="7:13" x14ac:dyDescent="0.2">
      <c r="G1636" t="s">
        <v>2571</v>
      </c>
      <c r="M1636" t="s">
        <v>4299</v>
      </c>
    </row>
    <row r="1637" spans="7:13" x14ac:dyDescent="0.2">
      <c r="G1637" t="s">
        <v>2572</v>
      </c>
      <c r="M1637" t="s">
        <v>4300</v>
      </c>
    </row>
    <row r="1638" spans="7:13" x14ac:dyDescent="0.2">
      <c r="G1638" t="s">
        <v>2573</v>
      </c>
      <c r="M1638" t="s">
        <v>4301</v>
      </c>
    </row>
    <row r="1639" spans="7:13" x14ac:dyDescent="0.2">
      <c r="G1639" t="s">
        <v>2574</v>
      </c>
      <c r="M1639" t="s">
        <v>4302</v>
      </c>
    </row>
    <row r="1640" spans="7:13" x14ac:dyDescent="0.2">
      <c r="G1640" t="s">
        <v>2575</v>
      </c>
      <c r="M1640" t="s">
        <v>4303</v>
      </c>
    </row>
    <row r="1641" spans="7:13" x14ac:dyDescent="0.2">
      <c r="G1641" t="s">
        <v>2576</v>
      </c>
      <c r="M1641" t="s">
        <v>4304</v>
      </c>
    </row>
    <row r="1642" spans="7:13" x14ac:dyDescent="0.2">
      <c r="G1642" t="s">
        <v>2577</v>
      </c>
      <c r="M1642" t="s">
        <v>4305</v>
      </c>
    </row>
    <row r="1643" spans="7:13" x14ac:dyDescent="0.2">
      <c r="G1643" t="s">
        <v>2578</v>
      </c>
      <c r="M1643" t="s">
        <v>4306</v>
      </c>
    </row>
    <row r="1644" spans="7:13" x14ac:dyDescent="0.2">
      <c r="G1644" t="s">
        <v>2579</v>
      </c>
      <c r="M1644" t="s">
        <v>4307</v>
      </c>
    </row>
    <row r="1645" spans="7:13" x14ac:dyDescent="0.2">
      <c r="G1645" t="s">
        <v>2580</v>
      </c>
      <c r="M1645" t="s">
        <v>4308</v>
      </c>
    </row>
    <row r="1646" spans="7:13" x14ac:dyDescent="0.2">
      <c r="G1646" t="s">
        <v>2581</v>
      </c>
      <c r="M1646" t="s">
        <v>4309</v>
      </c>
    </row>
    <row r="1647" spans="7:13" x14ac:dyDescent="0.2">
      <c r="G1647" t="s">
        <v>2582</v>
      </c>
      <c r="M1647" t="s">
        <v>4310</v>
      </c>
    </row>
    <row r="1648" spans="7:13" x14ac:dyDescent="0.2">
      <c r="G1648" t="s">
        <v>2583</v>
      </c>
      <c r="M1648" t="s">
        <v>4311</v>
      </c>
    </row>
    <row r="1649" spans="7:13" x14ac:dyDescent="0.2">
      <c r="G1649" t="s">
        <v>2584</v>
      </c>
      <c r="M1649" t="s">
        <v>4312</v>
      </c>
    </row>
    <row r="1650" spans="7:13" x14ac:dyDescent="0.2">
      <c r="G1650" t="s">
        <v>2585</v>
      </c>
      <c r="M1650" t="s">
        <v>4313</v>
      </c>
    </row>
    <row r="1651" spans="7:13" x14ac:dyDescent="0.2">
      <c r="G1651" t="s">
        <v>2586</v>
      </c>
      <c r="M1651" t="s">
        <v>4314</v>
      </c>
    </row>
    <row r="1652" spans="7:13" x14ac:dyDescent="0.2">
      <c r="G1652" t="s">
        <v>2587</v>
      </c>
      <c r="M1652" t="s">
        <v>4315</v>
      </c>
    </row>
    <row r="1653" spans="7:13" x14ac:dyDescent="0.2">
      <c r="G1653" t="s">
        <v>2588</v>
      </c>
      <c r="M1653" t="s">
        <v>4316</v>
      </c>
    </row>
    <row r="1654" spans="7:13" x14ac:dyDescent="0.2">
      <c r="G1654" t="s">
        <v>2589</v>
      </c>
      <c r="M1654" t="s">
        <v>4317</v>
      </c>
    </row>
    <row r="1655" spans="7:13" x14ac:dyDescent="0.2">
      <c r="G1655" t="s">
        <v>2590</v>
      </c>
      <c r="M1655" t="s">
        <v>4318</v>
      </c>
    </row>
    <row r="1656" spans="7:13" x14ac:dyDescent="0.2">
      <c r="G1656" t="s">
        <v>2591</v>
      </c>
      <c r="M1656" t="s">
        <v>4319</v>
      </c>
    </row>
    <row r="1657" spans="7:13" x14ac:dyDescent="0.2">
      <c r="G1657" t="s">
        <v>2592</v>
      </c>
      <c r="M1657" t="s">
        <v>4320</v>
      </c>
    </row>
    <row r="1658" spans="7:13" x14ac:dyDescent="0.2">
      <c r="G1658" t="s">
        <v>2593</v>
      </c>
      <c r="M1658" t="s">
        <v>4321</v>
      </c>
    </row>
    <row r="1659" spans="7:13" x14ac:dyDescent="0.2">
      <c r="G1659" t="s">
        <v>2594</v>
      </c>
      <c r="M1659" t="s">
        <v>4322</v>
      </c>
    </row>
    <row r="1660" spans="7:13" x14ac:dyDescent="0.2">
      <c r="G1660" t="s">
        <v>2595</v>
      </c>
      <c r="M1660" t="s">
        <v>4323</v>
      </c>
    </row>
    <row r="1661" spans="7:13" x14ac:dyDescent="0.2">
      <c r="G1661" t="s">
        <v>2596</v>
      </c>
      <c r="M1661" t="s">
        <v>4324</v>
      </c>
    </row>
    <row r="1662" spans="7:13" x14ac:dyDescent="0.2">
      <c r="G1662" t="s">
        <v>2597</v>
      </c>
      <c r="M1662" t="s">
        <v>4325</v>
      </c>
    </row>
    <row r="1663" spans="7:13" x14ac:dyDescent="0.2">
      <c r="G1663" t="s">
        <v>2598</v>
      </c>
      <c r="M1663" t="s">
        <v>4326</v>
      </c>
    </row>
    <row r="1664" spans="7:13" x14ac:dyDescent="0.2">
      <c r="G1664" t="s">
        <v>2599</v>
      </c>
      <c r="M1664" t="s">
        <v>4327</v>
      </c>
    </row>
    <row r="1665" spans="7:13" x14ac:dyDescent="0.2">
      <c r="G1665" t="s">
        <v>2600</v>
      </c>
      <c r="M1665" t="s">
        <v>4328</v>
      </c>
    </row>
    <row r="1666" spans="7:13" x14ac:dyDescent="0.2">
      <c r="G1666" t="s">
        <v>2601</v>
      </c>
      <c r="M1666" t="s">
        <v>4329</v>
      </c>
    </row>
    <row r="1667" spans="7:13" x14ac:dyDescent="0.2">
      <c r="G1667" t="s">
        <v>2602</v>
      </c>
      <c r="M1667" t="s">
        <v>4330</v>
      </c>
    </row>
    <row r="1668" spans="7:13" x14ac:dyDescent="0.2">
      <c r="G1668" t="s">
        <v>2603</v>
      </c>
      <c r="M1668" t="s">
        <v>4331</v>
      </c>
    </row>
    <row r="1669" spans="7:13" x14ac:dyDescent="0.2">
      <c r="G1669" t="s">
        <v>2604</v>
      </c>
      <c r="M1669" t="s">
        <v>4332</v>
      </c>
    </row>
    <row r="1670" spans="7:13" x14ac:dyDescent="0.2">
      <c r="G1670" t="s">
        <v>2605</v>
      </c>
      <c r="M1670" t="s">
        <v>4333</v>
      </c>
    </row>
    <row r="1671" spans="7:13" x14ac:dyDescent="0.2">
      <c r="G1671" t="s">
        <v>2606</v>
      </c>
      <c r="M1671" t="s">
        <v>4334</v>
      </c>
    </row>
    <row r="1672" spans="7:13" x14ac:dyDescent="0.2">
      <c r="G1672" t="s">
        <v>2607</v>
      </c>
      <c r="M1672" t="s">
        <v>4335</v>
      </c>
    </row>
    <row r="1673" spans="7:13" x14ac:dyDescent="0.2">
      <c r="G1673" t="s">
        <v>2608</v>
      </c>
      <c r="M1673" t="s">
        <v>4336</v>
      </c>
    </row>
    <row r="1674" spans="7:13" x14ac:dyDescent="0.2">
      <c r="G1674" t="s">
        <v>2609</v>
      </c>
      <c r="M1674" t="s">
        <v>4337</v>
      </c>
    </row>
    <row r="1675" spans="7:13" x14ac:dyDescent="0.2">
      <c r="G1675" t="s">
        <v>2610</v>
      </c>
      <c r="M1675" t="s">
        <v>4338</v>
      </c>
    </row>
    <row r="1676" spans="7:13" x14ac:dyDescent="0.2">
      <c r="G1676" t="s">
        <v>2611</v>
      </c>
      <c r="M1676" t="s">
        <v>4339</v>
      </c>
    </row>
    <row r="1677" spans="7:13" x14ac:dyDescent="0.2">
      <c r="G1677" t="s">
        <v>2612</v>
      </c>
      <c r="M1677" t="s">
        <v>4340</v>
      </c>
    </row>
    <row r="1678" spans="7:13" x14ac:dyDescent="0.2">
      <c r="G1678" t="s">
        <v>2613</v>
      </c>
      <c r="M1678" t="s">
        <v>4341</v>
      </c>
    </row>
    <row r="1679" spans="7:13" x14ac:dyDescent="0.2">
      <c r="G1679" t="s">
        <v>2614</v>
      </c>
      <c r="M1679" t="s">
        <v>4342</v>
      </c>
    </row>
    <row r="1680" spans="7:13" x14ac:dyDescent="0.2">
      <c r="G1680" t="s">
        <v>2615</v>
      </c>
      <c r="M1680" t="s">
        <v>4343</v>
      </c>
    </row>
    <row r="1681" spans="7:13" x14ac:dyDescent="0.2">
      <c r="G1681" t="s">
        <v>2616</v>
      </c>
      <c r="M1681" t="s">
        <v>4344</v>
      </c>
    </row>
    <row r="1682" spans="7:13" x14ac:dyDescent="0.2">
      <c r="G1682" t="s">
        <v>2617</v>
      </c>
      <c r="M1682" t="s">
        <v>4345</v>
      </c>
    </row>
    <row r="1683" spans="7:13" x14ac:dyDescent="0.2">
      <c r="G1683" t="s">
        <v>2618</v>
      </c>
      <c r="M1683" t="s">
        <v>4346</v>
      </c>
    </row>
    <row r="1684" spans="7:13" x14ac:dyDescent="0.2">
      <c r="G1684" t="s">
        <v>2619</v>
      </c>
      <c r="M1684" t="s">
        <v>4347</v>
      </c>
    </row>
    <row r="1685" spans="7:13" x14ac:dyDescent="0.2">
      <c r="G1685" t="s">
        <v>2620</v>
      </c>
      <c r="M1685" t="s">
        <v>4348</v>
      </c>
    </row>
    <row r="1686" spans="7:13" x14ac:dyDescent="0.2">
      <c r="G1686" t="s">
        <v>2621</v>
      </c>
      <c r="M1686" t="s">
        <v>4349</v>
      </c>
    </row>
    <row r="1687" spans="7:13" x14ac:dyDescent="0.2">
      <c r="G1687" t="s">
        <v>2622</v>
      </c>
      <c r="M1687" t="s">
        <v>4350</v>
      </c>
    </row>
    <row r="1688" spans="7:13" x14ac:dyDescent="0.2">
      <c r="G1688" t="s">
        <v>2623</v>
      </c>
      <c r="M1688" t="s">
        <v>4351</v>
      </c>
    </row>
    <row r="1689" spans="7:13" x14ac:dyDescent="0.2">
      <c r="G1689" t="s">
        <v>2624</v>
      </c>
      <c r="M1689" t="s">
        <v>4352</v>
      </c>
    </row>
    <row r="1690" spans="7:13" x14ac:dyDescent="0.2">
      <c r="G1690" t="s">
        <v>2625</v>
      </c>
      <c r="M1690" t="s">
        <v>4353</v>
      </c>
    </row>
    <row r="1691" spans="7:13" x14ac:dyDescent="0.2">
      <c r="G1691" t="s">
        <v>2626</v>
      </c>
      <c r="M1691" t="s">
        <v>4354</v>
      </c>
    </row>
    <row r="1692" spans="7:13" x14ac:dyDescent="0.2">
      <c r="G1692" t="s">
        <v>2627</v>
      </c>
      <c r="M1692" t="s">
        <v>4355</v>
      </c>
    </row>
    <row r="1693" spans="7:13" x14ac:dyDescent="0.2">
      <c r="G1693" t="s">
        <v>2628</v>
      </c>
      <c r="M1693" t="s">
        <v>4356</v>
      </c>
    </row>
    <row r="1694" spans="7:13" x14ac:dyDescent="0.2">
      <c r="G1694" t="s">
        <v>2629</v>
      </c>
      <c r="M1694" t="s">
        <v>4357</v>
      </c>
    </row>
    <row r="1695" spans="7:13" x14ac:dyDescent="0.2">
      <c r="G1695" t="s">
        <v>2630</v>
      </c>
      <c r="M1695" t="s">
        <v>4358</v>
      </c>
    </row>
    <row r="1696" spans="7:13" x14ac:dyDescent="0.2">
      <c r="G1696" t="s">
        <v>2631</v>
      </c>
      <c r="M1696" t="s">
        <v>4359</v>
      </c>
    </row>
    <row r="1697" spans="7:13" x14ac:dyDescent="0.2">
      <c r="G1697" t="s">
        <v>2632</v>
      </c>
      <c r="M1697" t="s">
        <v>4360</v>
      </c>
    </row>
    <row r="1698" spans="7:13" x14ac:dyDescent="0.2">
      <c r="G1698" t="s">
        <v>2633</v>
      </c>
      <c r="M1698" t="s">
        <v>4361</v>
      </c>
    </row>
    <row r="1699" spans="7:13" x14ac:dyDescent="0.2">
      <c r="G1699" t="s">
        <v>2634</v>
      </c>
      <c r="M1699" t="s">
        <v>4362</v>
      </c>
    </row>
    <row r="1700" spans="7:13" x14ac:dyDescent="0.2">
      <c r="G1700" t="s">
        <v>2635</v>
      </c>
      <c r="M1700" t="s">
        <v>4363</v>
      </c>
    </row>
    <row r="1701" spans="7:13" x14ac:dyDescent="0.2">
      <c r="G1701" t="s">
        <v>2636</v>
      </c>
      <c r="M1701" t="s">
        <v>4364</v>
      </c>
    </row>
    <row r="1702" spans="7:13" x14ac:dyDescent="0.2">
      <c r="G1702" t="s">
        <v>2637</v>
      </c>
      <c r="M1702" t="s">
        <v>4365</v>
      </c>
    </row>
    <row r="1703" spans="7:13" x14ac:dyDescent="0.2">
      <c r="G1703" t="s">
        <v>2638</v>
      </c>
      <c r="M1703" t="s">
        <v>4366</v>
      </c>
    </row>
    <row r="1704" spans="7:13" x14ac:dyDescent="0.2">
      <c r="G1704" t="s">
        <v>2639</v>
      </c>
      <c r="M1704" t="s">
        <v>4367</v>
      </c>
    </row>
    <row r="1705" spans="7:13" x14ac:dyDescent="0.2">
      <c r="G1705" t="s">
        <v>2640</v>
      </c>
      <c r="M1705" t="s">
        <v>4368</v>
      </c>
    </row>
    <row r="1706" spans="7:13" x14ac:dyDescent="0.2">
      <c r="G1706" t="s">
        <v>2641</v>
      </c>
      <c r="M1706" t="s">
        <v>4369</v>
      </c>
    </row>
    <row r="1707" spans="7:13" x14ac:dyDescent="0.2">
      <c r="G1707" t="s">
        <v>2642</v>
      </c>
      <c r="M1707" t="s">
        <v>4370</v>
      </c>
    </row>
    <row r="1708" spans="7:13" x14ac:dyDescent="0.2">
      <c r="G1708" t="s">
        <v>2643</v>
      </c>
      <c r="M1708" t="s">
        <v>4371</v>
      </c>
    </row>
    <row r="1709" spans="7:13" x14ac:dyDescent="0.2">
      <c r="G1709" t="s">
        <v>2644</v>
      </c>
      <c r="M1709" t="s">
        <v>4372</v>
      </c>
    </row>
    <row r="1710" spans="7:13" x14ac:dyDescent="0.2">
      <c r="G1710" t="s">
        <v>2645</v>
      </c>
      <c r="M1710" t="s">
        <v>4373</v>
      </c>
    </row>
    <row r="1711" spans="7:13" x14ac:dyDescent="0.2">
      <c r="G1711" t="s">
        <v>2646</v>
      </c>
      <c r="M1711" t="s">
        <v>4374</v>
      </c>
    </row>
    <row r="1712" spans="7:13" x14ac:dyDescent="0.2">
      <c r="G1712" t="s">
        <v>2647</v>
      </c>
      <c r="M1712" t="s">
        <v>4375</v>
      </c>
    </row>
    <row r="1713" spans="7:13" x14ac:dyDescent="0.2">
      <c r="G1713" t="s">
        <v>2648</v>
      </c>
      <c r="M1713" t="s">
        <v>4376</v>
      </c>
    </row>
    <row r="1714" spans="7:13" x14ac:dyDescent="0.2">
      <c r="G1714" t="s">
        <v>2649</v>
      </c>
      <c r="M1714" t="s">
        <v>4377</v>
      </c>
    </row>
    <row r="1715" spans="7:13" x14ac:dyDescent="0.2">
      <c r="G1715" t="s">
        <v>2650</v>
      </c>
      <c r="M1715" t="s">
        <v>4378</v>
      </c>
    </row>
    <row r="1716" spans="7:13" x14ac:dyDescent="0.2">
      <c r="G1716" t="s">
        <v>2651</v>
      </c>
      <c r="M1716" t="s">
        <v>4379</v>
      </c>
    </row>
    <row r="1717" spans="7:13" x14ac:dyDescent="0.2">
      <c r="G1717" t="s">
        <v>2652</v>
      </c>
      <c r="M1717" t="s">
        <v>4380</v>
      </c>
    </row>
    <row r="1718" spans="7:13" x14ac:dyDescent="0.2">
      <c r="G1718" t="s">
        <v>2653</v>
      </c>
      <c r="M1718" t="s">
        <v>4381</v>
      </c>
    </row>
    <row r="1719" spans="7:13" x14ac:dyDescent="0.2">
      <c r="G1719" t="s">
        <v>2654</v>
      </c>
      <c r="M1719" t="s">
        <v>4382</v>
      </c>
    </row>
    <row r="1720" spans="7:13" x14ac:dyDescent="0.2">
      <c r="G1720" t="s">
        <v>2655</v>
      </c>
      <c r="M1720" t="s">
        <v>4383</v>
      </c>
    </row>
    <row r="1721" spans="7:13" x14ac:dyDescent="0.2">
      <c r="G1721" t="s">
        <v>2656</v>
      </c>
      <c r="M1721" t="s">
        <v>4384</v>
      </c>
    </row>
    <row r="1722" spans="7:13" x14ac:dyDescent="0.2">
      <c r="G1722" t="s">
        <v>2657</v>
      </c>
      <c r="M1722" t="s">
        <v>4385</v>
      </c>
    </row>
    <row r="1723" spans="7:13" x14ac:dyDescent="0.2">
      <c r="G1723" t="s">
        <v>2658</v>
      </c>
      <c r="M1723" t="s">
        <v>4386</v>
      </c>
    </row>
    <row r="1724" spans="7:13" x14ac:dyDescent="0.2">
      <c r="G1724" t="s">
        <v>2659</v>
      </c>
      <c r="M1724" t="s">
        <v>4387</v>
      </c>
    </row>
    <row r="1725" spans="7:13" x14ac:dyDescent="0.2">
      <c r="G1725" t="s">
        <v>2660</v>
      </c>
      <c r="M1725" t="s">
        <v>4388</v>
      </c>
    </row>
    <row r="1726" spans="7:13" x14ac:dyDescent="0.2">
      <c r="G1726" t="s">
        <v>2661</v>
      </c>
      <c r="M1726" t="s">
        <v>4389</v>
      </c>
    </row>
    <row r="1727" spans="7:13" x14ac:dyDescent="0.2">
      <c r="G1727" t="s">
        <v>2662</v>
      </c>
      <c r="M1727" t="s">
        <v>4390</v>
      </c>
    </row>
    <row r="1728" spans="7:13" x14ac:dyDescent="0.2">
      <c r="G1728" t="s">
        <v>2663</v>
      </c>
      <c r="M1728" t="s">
        <v>4391</v>
      </c>
    </row>
    <row r="1729" spans="7:13" x14ac:dyDescent="0.2">
      <c r="G1729" t="s">
        <v>2664</v>
      </c>
      <c r="M1729" t="s">
        <v>4392</v>
      </c>
    </row>
    <row r="1730" spans="7:13" x14ac:dyDescent="0.2">
      <c r="G1730" t="s">
        <v>2665</v>
      </c>
      <c r="M1730" t="s">
        <v>4393</v>
      </c>
    </row>
    <row r="1731" spans="7:13" x14ac:dyDescent="0.2">
      <c r="M1731" t="s">
        <v>4394</v>
      </c>
    </row>
    <row r="1732" spans="7:13" x14ac:dyDescent="0.2">
      <c r="M1732" t="s">
        <v>4395</v>
      </c>
    </row>
    <row r="1733" spans="7:13" x14ac:dyDescent="0.2">
      <c r="M1733" t="s">
        <v>4396</v>
      </c>
    </row>
    <row r="1734" spans="7:13" x14ac:dyDescent="0.2">
      <c r="M1734" t="s">
        <v>4397</v>
      </c>
    </row>
    <row r="1735" spans="7:13" x14ac:dyDescent="0.2">
      <c r="M1735" t="s">
        <v>4398</v>
      </c>
    </row>
    <row r="1736" spans="7:13" x14ac:dyDescent="0.2">
      <c r="M1736" t="s">
        <v>4399</v>
      </c>
    </row>
    <row r="1737" spans="7:13" x14ac:dyDescent="0.2">
      <c r="M1737" t="s">
        <v>4400</v>
      </c>
    </row>
    <row r="1738" spans="7:13" x14ac:dyDescent="0.2">
      <c r="M1738" t="s">
        <v>4401</v>
      </c>
    </row>
    <row r="1739" spans="7:13" x14ac:dyDescent="0.2">
      <c r="M1739" t="s">
        <v>4402</v>
      </c>
    </row>
    <row r="1740" spans="7:13" x14ac:dyDescent="0.2">
      <c r="M1740" t="s">
        <v>4403</v>
      </c>
    </row>
    <row r="1741" spans="7:13" x14ac:dyDescent="0.2">
      <c r="M1741" t="s">
        <v>4404</v>
      </c>
    </row>
    <row r="1742" spans="7:13" x14ac:dyDescent="0.2">
      <c r="M1742" t="s">
        <v>4405</v>
      </c>
    </row>
    <row r="1743" spans="7:13" x14ac:dyDescent="0.2">
      <c r="M1743" t="s">
        <v>4406</v>
      </c>
    </row>
    <row r="1744" spans="7:13" x14ac:dyDescent="0.2">
      <c r="M1744" t="s">
        <v>4407</v>
      </c>
    </row>
    <row r="1745" spans="13:13" x14ac:dyDescent="0.2">
      <c r="M1745" t="s">
        <v>4408</v>
      </c>
    </row>
    <row r="1746" spans="13:13" x14ac:dyDescent="0.2">
      <c r="M1746" t="s">
        <v>4409</v>
      </c>
    </row>
    <row r="1747" spans="13:13" x14ac:dyDescent="0.2">
      <c r="M1747" t="s">
        <v>4410</v>
      </c>
    </row>
    <row r="1748" spans="13:13" x14ac:dyDescent="0.2">
      <c r="M1748" t="s">
        <v>4411</v>
      </c>
    </row>
    <row r="1749" spans="13:13" x14ac:dyDescent="0.2">
      <c r="M1749" t="s">
        <v>4412</v>
      </c>
    </row>
    <row r="1750" spans="13:13" x14ac:dyDescent="0.2">
      <c r="M1750" t="s">
        <v>4413</v>
      </c>
    </row>
    <row r="1751" spans="13:13" x14ac:dyDescent="0.2">
      <c r="M1751" t="s">
        <v>4414</v>
      </c>
    </row>
    <row r="1752" spans="13:13" x14ac:dyDescent="0.2">
      <c r="M1752" t="s">
        <v>4415</v>
      </c>
    </row>
    <row r="1753" spans="13:13" x14ac:dyDescent="0.2">
      <c r="M1753" t="s">
        <v>4416</v>
      </c>
    </row>
    <row r="1754" spans="13:13" x14ac:dyDescent="0.2">
      <c r="M1754" t="s">
        <v>4417</v>
      </c>
    </row>
    <row r="1755" spans="13:13" x14ac:dyDescent="0.2">
      <c r="M1755" t="s">
        <v>4418</v>
      </c>
    </row>
    <row r="1756" spans="13:13" x14ac:dyDescent="0.2">
      <c r="M1756" t="s">
        <v>4419</v>
      </c>
    </row>
    <row r="1757" spans="13:13" x14ac:dyDescent="0.2">
      <c r="M1757" t="s">
        <v>4420</v>
      </c>
    </row>
    <row r="1758" spans="13:13" x14ac:dyDescent="0.2">
      <c r="M1758" t="s">
        <v>4421</v>
      </c>
    </row>
    <row r="1759" spans="13:13" x14ac:dyDescent="0.2">
      <c r="M1759" t="s">
        <v>4422</v>
      </c>
    </row>
    <row r="1760" spans="13:13" x14ac:dyDescent="0.2">
      <c r="M1760" t="s">
        <v>4423</v>
      </c>
    </row>
    <row r="1761" spans="13:13" x14ac:dyDescent="0.2">
      <c r="M1761" t="s">
        <v>4424</v>
      </c>
    </row>
    <row r="1762" spans="13:13" x14ac:dyDescent="0.2">
      <c r="M1762" t="s">
        <v>4425</v>
      </c>
    </row>
    <row r="1763" spans="13:13" x14ac:dyDescent="0.2">
      <c r="M1763" t="s">
        <v>4426</v>
      </c>
    </row>
    <row r="1764" spans="13:13" x14ac:dyDescent="0.2">
      <c r="M1764" t="s">
        <v>4427</v>
      </c>
    </row>
    <row r="1765" spans="13:13" x14ac:dyDescent="0.2">
      <c r="M1765" t="s">
        <v>4428</v>
      </c>
    </row>
    <row r="1766" spans="13:13" x14ac:dyDescent="0.2">
      <c r="M1766" t="s">
        <v>4429</v>
      </c>
    </row>
    <row r="1767" spans="13:13" x14ac:dyDescent="0.2">
      <c r="M1767" t="s">
        <v>4430</v>
      </c>
    </row>
    <row r="1768" spans="13:13" x14ac:dyDescent="0.2">
      <c r="M1768" t="s">
        <v>4431</v>
      </c>
    </row>
    <row r="1769" spans="13:13" x14ac:dyDescent="0.2">
      <c r="M1769" t="s">
        <v>4432</v>
      </c>
    </row>
    <row r="1770" spans="13:13" x14ac:dyDescent="0.2">
      <c r="M1770" t="s">
        <v>4433</v>
      </c>
    </row>
    <row r="1771" spans="13:13" x14ac:dyDescent="0.2">
      <c r="M1771" t="s">
        <v>4434</v>
      </c>
    </row>
    <row r="1772" spans="13:13" x14ac:dyDescent="0.2">
      <c r="M1772" t="s">
        <v>4435</v>
      </c>
    </row>
    <row r="1773" spans="13:13" x14ac:dyDescent="0.2">
      <c r="M1773" t="s">
        <v>4436</v>
      </c>
    </row>
    <row r="1774" spans="13:13" x14ac:dyDescent="0.2">
      <c r="M1774" t="s">
        <v>4437</v>
      </c>
    </row>
    <row r="1775" spans="13:13" x14ac:dyDescent="0.2">
      <c r="M1775" t="s">
        <v>4438</v>
      </c>
    </row>
    <row r="1776" spans="13:13" x14ac:dyDescent="0.2">
      <c r="M1776" t="s">
        <v>4439</v>
      </c>
    </row>
    <row r="1777" spans="13:13" x14ac:dyDescent="0.2">
      <c r="M1777" t="s">
        <v>4440</v>
      </c>
    </row>
    <row r="1778" spans="13:13" x14ac:dyDescent="0.2">
      <c r="M1778" t="s">
        <v>4441</v>
      </c>
    </row>
    <row r="1779" spans="13:13" x14ac:dyDescent="0.2">
      <c r="M1779" t="s">
        <v>4442</v>
      </c>
    </row>
    <row r="1780" spans="13:13" x14ac:dyDescent="0.2">
      <c r="M1780" t="s">
        <v>4443</v>
      </c>
    </row>
    <row r="1781" spans="13:13" x14ac:dyDescent="0.2">
      <c r="M1781" t="s">
        <v>4444</v>
      </c>
    </row>
    <row r="1782" spans="13:13" x14ac:dyDescent="0.2">
      <c r="M1782" t="s">
        <v>4445</v>
      </c>
    </row>
    <row r="1783" spans="13:13" x14ac:dyDescent="0.2">
      <c r="M1783" t="s">
        <v>4446</v>
      </c>
    </row>
    <row r="1784" spans="13:13" x14ac:dyDescent="0.2">
      <c r="M1784" t="s">
        <v>4447</v>
      </c>
    </row>
    <row r="1785" spans="13:13" x14ac:dyDescent="0.2">
      <c r="M1785" t="s">
        <v>4448</v>
      </c>
    </row>
    <row r="1786" spans="13:13" x14ac:dyDescent="0.2">
      <c r="M1786" t="s">
        <v>4449</v>
      </c>
    </row>
    <row r="1787" spans="13:13" x14ac:dyDescent="0.2">
      <c r="M1787" t="s">
        <v>4450</v>
      </c>
    </row>
    <row r="1788" spans="13:13" x14ac:dyDescent="0.2">
      <c r="M1788" t="s">
        <v>4451</v>
      </c>
    </row>
    <row r="1789" spans="13:13" x14ac:dyDescent="0.2">
      <c r="M1789" t="s">
        <v>4452</v>
      </c>
    </row>
    <row r="1790" spans="13:13" x14ac:dyDescent="0.2">
      <c r="M1790" t="s">
        <v>4453</v>
      </c>
    </row>
    <row r="1791" spans="13:13" x14ac:dyDescent="0.2">
      <c r="M1791" t="s">
        <v>4454</v>
      </c>
    </row>
    <row r="1792" spans="13:13" x14ac:dyDescent="0.2">
      <c r="M1792" t="s">
        <v>4455</v>
      </c>
    </row>
    <row r="1793" spans="13:13" x14ac:dyDescent="0.2">
      <c r="M1793" t="s">
        <v>4456</v>
      </c>
    </row>
    <row r="1794" spans="13:13" x14ac:dyDescent="0.2">
      <c r="M1794" t="s">
        <v>4457</v>
      </c>
    </row>
    <row r="1795" spans="13:13" x14ac:dyDescent="0.2">
      <c r="M1795" t="s">
        <v>4458</v>
      </c>
    </row>
    <row r="1796" spans="13:13" x14ac:dyDescent="0.2">
      <c r="M1796" t="s">
        <v>4459</v>
      </c>
    </row>
    <row r="1797" spans="13:13" x14ac:dyDescent="0.2">
      <c r="M1797" t="s">
        <v>4460</v>
      </c>
    </row>
    <row r="1798" spans="13:13" x14ac:dyDescent="0.2">
      <c r="M1798" t="s">
        <v>4461</v>
      </c>
    </row>
    <row r="1799" spans="13:13" x14ac:dyDescent="0.2">
      <c r="M1799" t="s">
        <v>4462</v>
      </c>
    </row>
    <row r="1800" spans="13:13" x14ac:dyDescent="0.2">
      <c r="M1800" t="s">
        <v>4463</v>
      </c>
    </row>
    <row r="1801" spans="13:13" x14ac:dyDescent="0.2">
      <c r="M1801" t="s">
        <v>4464</v>
      </c>
    </row>
    <row r="1802" spans="13:13" x14ac:dyDescent="0.2">
      <c r="M1802" t="s">
        <v>4465</v>
      </c>
    </row>
    <row r="1803" spans="13:13" x14ac:dyDescent="0.2">
      <c r="M1803" t="s">
        <v>4466</v>
      </c>
    </row>
    <row r="1804" spans="13:13" x14ac:dyDescent="0.2">
      <c r="M1804" t="s">
        <v>4467</v>
      </c>
    </row>
    <row r="1805" spans="13:13" x14ac:dyDescent="0.2">
      <c r="M1805" t="s">
        <v>4468</v>
      </c>
    </row>
    <row r="1806" spans="13:13" x14ac:dyDescent="0.2">
      <c r="M1806" t="s">
        <v>4469</v>
      </c>
    </row>
    <row r="1807" spans="13:13" x14ac:dyDescent="0.2">
      <c r="M1807" t="s">
        <v>4470</v>
      </c>
    </row>
    <row r="1808" spans="13:13" x14ac:dyDescent="0.2">
      <c r="M1808" t="s">
        <v>4471</v>
      </c>
    </row>
    <row r="1809" spans="13:13" x14ac:dyDescent="0.2">
      <c r="M1809" t="s">
        <v>4472</v>
      </c>
    </row>
    <row r="1810" spans="13:13" x14ac:dyDescent="0.2">
      <c r="M1810" t="s">
        <v>4473</v>
      </c>
    </row>
    <row r="1811" spans="13:13" x14ac:dyDescent="0.2">
      <c r="M1811" t="s">
        <v>4474</v>
      </c>
    </row>
    <row r="1812" spans="13:13" x14ac:dyDescent="0.2">
      <c r="M1812" t="s">
        <v>4475</v>
      </c>
    </row>
    <row r="1813" spans="13:13" x14ac:dyDescent="0.2">
      <c r="M1813" t="s">
        <v>4476</v>
      </c>
    </row>
    <row r="1814" spans="13:13" x14ac:dyDescent="0.2">
      <c r="M1814" t="s">
        <v>4477</v>
      </c>
    </row>
    <row r="1815" spans="13:13" x14ac:dyDescent="0.2">
      <c r="M1815" t="s">
        <v>4478</v>
      </c>
    </row>
    <row r="1816" spans="13:13" x14ac:dyDescent="0.2">
      <c r="M1816" t="s">
        <v>4479</v>
      </c>
    </row>
    <row r="1817" spans="13:13" x14ac:dyDescent="0.2">
      <c r="M1817" t="s">
        <v>4480</v>
      </c>
    </row>
    <row r="1818" spans="13:13" x14ac:dyDescent="0.2">
      <c r="M1818" t="s">
        <v>4481</v>
      </c>
    </row>
    <row r="1819" spans="13:13" x14ac:dyDescent="0.2">
      <c r="M1819" t="s">
        <v>4482</v>
      </c>
    </row>
    <row r="1820" spans="13:13" x14ac:dyDescent="0.2">
      <c r="M1820" t="s">
        <v>4483</v>
      </c>
    </row>
    <row r="1821" spans="13:13" x14ac:dyDescent="0.2">
      <c r="M1821" t="s">
        <v>4484</v>
      </c>
    </row>
    <row r="1822" spans="13:13" x14ac:dyDescent="0.2">
      <c r="M1822" t="s">
        <v>4485</v>
      </c>
    </row>
    <row r="1823" spans="13:13" x14ac:dyDescent="0.2">
      <c r="M1823" t="s">
        <v>4486</v>
      </c>
    </row>
    <row r="1824" spans="13:13" x14ac:dyDescent="0.2">
      <c r="M1824" t="s">
        <v>4487</v>
      </c>
    </row>
    <row r="1825" spans="13:13" x14ac:dyDescent="0.2">
      <c r="M1825" t="s">
        <v>4488</v>
      </c>
    </row>
    <row r="1826" spans="13:13" x14ac:dyDescent="0.2">
      <c r="M1826" t="s">
        <v>4489</v>
      </c>
    </row>
    <row r="1827" spans="13:13" x14ac:dyDescent="0.2">
      <c r="M1827" t="s">
        <v>4490</v>
      </c>
    </row>
    <row r="1828" spans="13:13" x14ac:dyDescent="0.2">
      <c r="M1828" t="s">
        <v>4491</v>
      </c>
    </row>
    <row r="1829" spans="13:13" x14ac:dyDescent="0.2">
      <c r="M1829" t="s">
        <v>4492</v>
      </c>
    </row>
    <row r="1830" spans="13:13" x14ac:dyDescent="0.2">
      <c r="M1830" t="s">
        <v>4493</v>
      </c>
    </row>
    <row r="1831" spans="13:13" x14ac:dyDescent="0.2">
      <c r="M1831" t="s">
        <v>4494</v>
      </c>
    </row>
    <row r="1832" spans="13:13" x14ac:dyDescent="0.2">
      <c r="M1832" t="s">
        <v>4495</v>
      </c>
    </row>
    <row r="1833" spans="13:13" x14ac:dyDescent="0.2">
      <c r="M1833" t="s">
        <v>4496</v>
      </c>
    </row>
    <row r="1834" spans="13:13" x14ac:dyDescent="0.2">
      <c r="M1834" t="s">
        <v>4497</v>
      </c>
    </row>
    <row r="1835" spans="13:13" x14ac:dyDescent="0.2">
      <c r="M1835" t="s">
        <v>4498</v>
      </c>
    </row>
    <row r="1836" spans="13:13" x14ac:dyDescent="0.2">
      <c r="M1836" t="s">
        <v>4499</v>
      </c>
    </row>
    <row r="1837" spans="13:13" x14ac:dyDescent="0.2">
      <c r="M1837" t="s">
        <v>4500</v>
      </c>
    </row>
    <row r="1838" spans="13:13" x14ac:dyDescent="0.2">
      <c r="M1838" t="s">
        <v>4501</v>
      </c>
    </row>
    <row r="1839" spans="13:13" x14ac:dyDescent="0.2">
      <c r="M1839" t="s">
        <v>4502</v>
      </c>
    </row>
    <row r="1840" spans="13:13" x14ac:dyDescent="0.2">
      <c r="M1840" t="s">
        <v>4503</v>
      </c>
    </row>
    <row r="1841" spans="13:13" x14ac:dyDescent="0.2">
      <c r="M1841" t="s">
        <v>4504</v>
      </c>
    </row>
    <row r="1842" spans="13:13" x14ac:dyDescent="0.2">
      <c r="M1842" t="s">
        <v>4505</v>
      </c>
    </row>
    <row r="1843" spans="13:13" x14ac:dyDescent="0.2">
      <c r="M1843" t="s">
        <v>4506</v>
      </c>
    </row>
    <row r="1844" spans="13:13" x14ac:dyDescent="0.2">
      <c r="M1844" t="s">
        <v>4507</v>
      </c>
    </row>
    <row r="1845" spans="13:13" x14ac:dyDescent="0.2">
      <c r="M1845" t="s">
        <v>4508</v>
      </c>
    </row>
    <row r="1846" spans="13:13" x14ac:dyDescent="0.2">
      <c r="M1846" t="s">
        <v>4509</v>
      </c>
    </row>
    <row r="1847" spans="13:13" x14ac:dyDescent="0.2">
      <c r="M1847" t="s">
        <v>4510</v>
      </c>
    </row>
    <row r="1848" spans="13:13" x14ac:dyDescent="0.2">
      <c r="M1848" t="s">
        <v>4511</v>
      </c>
    </row>
    <row r="1849" spans="13:13" x14ac:dyDescent="0.2">
      <c r="M1849" t="s">
        <v>4512</v>
      </c>
    </row>
    <row r="1850" spans="13:13" x14ac:dyDescent="0.2">
      <c r="M1850" t="s">
        <v>4513</v>
      </c>
    </row>
    <row r="1851" spans="13:13" x14ac:dyDescent="0.2">
      <c r="M1851" t="s">
        <v>4514</v>
      </c>
    </row>
    <row r="1852" spans="13:13" x14ac:dyDescent="0.2">
      <c r="M1852" t="s">
        <v>4515</v>
      </c>
    </row>
    <row r="1853" spans="13:13" x14ac:dyDescent="0.2">
      <c r="M1853" t="s">
        <v>4516</v>
      </c>
    </row>
    <row r="1854" spans="13:13" x14ac:dyDescent="0.2">
      <c r="M1854" t="s">
        <v>4517</v>
      </c>
    </row>
    <row r="1855" spans="13:13" x14ac:dyDescent="0.2">
      <c r="M1855" t="s">
        <v>4518</v>
      </c>
    </row>
    <row r="1856" spans="13:13" x14ac:dyDescent="0.2">
      <c r="M1856" t="s">
        <v>4519</v>
      </c>
    </row>
    <row r="1857" spans="13:13" x14ac:dyDescent="0.2">
      <c r="M1857" t="s">
        <v>4520</v>
      </c>
    </row>
    <row r="1858" spans="13:13" x14ac:dyDescent="0.2">
      <c r="M1858" t="s">
        <v>4521</v>
      </c>
    </row>
    <row r="1859" spans="13:13" x14ac:dyDescent="0.2">
      <c r="M1859" t="s">
        <v>4522</v>
      </c>
    </row>
    <row r="1860" spans="13:13" x14ac:dyDescent="0.2">
      <c r="M1860" t="s">
        <v>4523</v>
      </c>
    </row>
    <row r="1861" spans="13:13" x14ac:dyDescent="0.2">
      <c r="M1861" t="s">
        <v>4524</v>
      </c>
    </row>
    <row r="1862" spans="13:13" x14ac:dyDescent="0.2">
      <c r="M1862" t="s">
        <v>4525</v>
      </c>
    </row>
    <row r="1863" spans="13:13" x14ac:dyDescent="0.2">
      <c r="M1863" t="s">
        <v>4526</v>
      </c>
    </row>
    <row r="1864" spans="13:13" x14ac:dyDescent="0.2">
      <c r="M1864" t="s">
        <v>4527</v>
      </c>
    </row>
    <row r="1865" spans="13:13" x14ac:dyDescent="0.2">
      <c r="M1865" t="s">
        <v>4528</v>
      </c>
    </row>
    <row r="1866" spans="13:13" x14ac:dyDescent="0.2">
      <c r="M1866" t="s">
        <v>4529</v>
      </c>
    </row>
    <row r="1867" spans="13:13" x14ac:dyDescent="0.2">
      <c r="M1867" t="s">
        <v>4530</v>
      </c>
    </row>
    <row r="1868" spans="13:13" x14ac:dyDescent="0.2">
      <c r="M1868" t="s">
        <v>4531</v>
      </c>
    </row>
    <row r="1869" spans="13:13" x14ac:dyDescent="0.2">
      <c r="M1869" t="s">
        <v>4532</v>
      </c>
    </row>
    <row r="1870" spans="13:13" x14ac:dyDescent="0.2">
      <c r="M1870" t="s">
        <v>4533</v>
      </c>
    </row>
    <row r="1871" spans="13:13" x14ac:dyDescent="0.2">
      <c r="M1871" t="s">
        <v>4534</v>
      </c>
    </row>
    <row r="1872" spans="13:13" x14ac:dyDescent="0.2">
      <c r="M1872" t="s">
        <v>4535</v>
      </c>
    </row>
    <row r="1873" spans="13:13" x14ac:dyDescent="0.2">
      <c r="M1873" t="s">
        <v>4536</v>
      </c>
    </row>
    <row r="1874" spans="13:13" x14ac:dyDescent="0.2">
      <c r="M1874" t="s">
        <v>4537</v>
      </c>
    </row>
    <row r="1875" spans="13:13" x14ac:dyDescent="0.2">
      <c r="M1875" t="s">
        <v>4538</v>
      </c>
    </row>
    <row r="1876" spans="13:13" x14ac:dyDescent="0.2">
      <c r="M1876" t="s">
        <v>4539</v>
      </c>
    </row>
    <row r="1877" spans="13:13" x14ac:dyDescent="0.2">
      <c r="M1877" t="s">
        <v>4540</v>
      </c>
    </row>
    <row r="1878" spans="13:13" x14ac:dyDescent="0.2">
      <c r="M1878" t="s">
        <v>4541</v>
      </c>
    </row>
    <row r="1879" spans="13:13" x14ac:dyDescent="0.2">
      <c r="M1879" t="s">
        <v>4542</v>
      </c>
    </row>
    <row r="1880" spans="13:13" x14ac:dyDescent="0.2">
      <c r="M1880" t="s">
        <v>4543</v>
      </c>
    </row>
    <row r="1881" spans="13:13" x14ac:dyDescent="0.2">
      <c r="M1881" t="s">
        <v>4544</v>
      </c>
    </row>
    <row r="1882" spans="13:13" x14ac:dyDescent="0.2">
      <c r="M1882" t="s">
        <v>4545</v>
      </c>
    </row>
    <row r="1883" spans="13:13" x14ac:dyDescent="0.2">
      <c r="M1883" t="s">
        <v>4546</v>
      </c>
    </row>
    <row r="1884" spans="13:13" x14ac:dyDescent="0.2">
      <c r="M1884" t="s">
        <v>4547</v>
      </c>
    </row>
    <row r="1885" spans="13:13" x14ac:dyDescent="0.2">
      <c r="M1885" t="s">
        <v>4548</v>
      </c>
    </row>
    <row r="1886" spans="13:13" x14ac:dyDescent="0.2">
      <c r="M1886" t="s">
        <v>4549</v>
      </c>
    </row>
    <row r="1887" spans="13:13" x14ac:dyDescent="0.2">
      <c r="M1887" t="s">
        <v>4550</v>
      </c>
    </row>
    <row r="1888" spans="13:13" x14ac:dyDescent="0.2">
      <c r="M1888" t="s">
        <v>4551</v>
      </c>
    </row>
    <row r="1889" spans="13:13" x14ac:dyDescent="0.2">
      <c r="M1889" t="s">
        <v>4552</v>
      </c>
    </row>
    <row r="1890" spans="13:13" x14ac:dyDescent="0.2">
      <c r="M1890" t="s">
        <v>4553</v>
      </c>
    </row>
    <row r="1891" spans="13:13" x14ac:dyDescent="0.2">
      <c r="M1891" t="s">
        <v>4554</v>
      </c>
    </row>
    <row r="1892" spans="13:13" x14ac:dyDescent="0.2">
      <c r="M1892" t="s">
        <v>4555</v>
      </c>
    </row>
    <row r="1893" spans="13:13" x14ac:dyDescent="0.2">
      <c r="M1893" t="s">
        <v>4556</v>
      </c>
    </row>
    <row r="1894" spans="13:13" x14ac:dyDescent="0.2">
      <c r="M1894" t="s">
        <v>4557</v>
      </c>
    </row>
    <row r="1895" spans="13:13" x14ac:dyDescent="0.2">
      <c r="M1895" t="s">
        <v>4558</v>
      </c>
    </row>
    <row r="1896" spans="13:13" x14ac:dyDescent="0.2">
      <c r="M1896" t="s">
        <v>4559</v>
      </c>
    </row>
    <row r="1897" spans="13:13" x14ac:dyDescent="0.2">
      <c r="M1897" t="s">
        <v>4560</v>
      </c>
    </row>
    <row r="1898" spans="13:13" x14ac:dyDescent="0.2">
      <c r="M1898" t="s">
        <v>4561</v>
      </c>
    </row>
    <row r="1899" spans="13:13" x14ac:dyDescent="0.2">
      <c r="M1899" t="s">
        <v>4562</v>
      </c>
    </row>
    <row r="1900" spans="13:13" x14ac:dyDescent="0.2">
      <c r="M1900" t="s">
        <v>4563</v>
      </c>
    </row>
    <row r="1901" spans="13:13" x14ac:dyDescent="0.2">
      <c r="M1901" t="s">
        <v>4564</v>
      </c>
    </row>
    <row r="1902" spans="13:13" x14ac:dyDescent="0.2">
      <c r="M1902" t="s">
        <v>4565</v>
      </c>
    </row>
    <row r="1903" spans="13:13" x14ac:dyDescent="0.2">
      <c r="M1903" t="s">
        <v>4566</v>
      </c>
    </row>
    <row r="1904" spans="13:13" x14ac:dyDescent="0.2">
      <c r="M1904" t="s">
        <v>4567</v>
      </c>
    </row>
    <row r="1905" spans="13:13" x14ac:dyDescent="0.2">
      <c r="M1905" t="s">
        <v>4568</v>
      </c>
    </row>
    <row r="1906" spans="13:13" x14ac:dyDescent="0.2">
      <c r="M1906" t="s">
        <v>4569</v>
      </c>
    </row>
    <row r="1907" spans="13:13" x14ac:dyDescent="0.2">
      <c r="M1907" t="s">
        <v>4570</v>
      </c>
    </row>
    <row r="1908" spans="13:13" x14ac:dyDescent="0.2">
      <c r="M1908" t="s">
        <v>4571</v>
      </c>
    </row>
    <row r="1909" spans="13:13" x14ac:dyDescent="0.2">
      <c r="M1909" t="s">
        <v>4572</v>
      </c>
    </row>
    <row r="1910" spans="13:13" x14ac:dyDescent="0.2">
      <c r="M1910" t="s">
        <v>4573</v>
      </c>
    </row>
    <row r="1911" spans="13:13" x14ac:dyDescent="0.2">
      <c r="M1911" t="s">
        <v>4574</v>
      </c>
    </row>
    <row r="1912" spans="13:13" x14ac:dyDescent="0.2">
      <c r="M1912" t="s">
        <v>4575</v>
      </c>
    </row>
    <row r="1913" spans="13:13" x14ac:dyDescent="0.2">
      <c r="M1913" t="s">
        <v>4576</v>
      </c>
    </row>
    <row r="1914" spans="13:13" x14ac:dyDescent="0.2">
      <c r="M1914" t="s">
        <v>4577</v>
      </c>
    </row>
    <row r="1915" spans="13:13" x14ac:dyDescent="0.2">
      <c r="M1915" t="s">
        <v>4578</v>
      </c>
    </row>
    <row r="1916" spans="13:13" x14ac:dyDescent="0.2">
      <c r="M1916" t="s">
        <v>4579</v>
      </c>
    </row>
    <row r="1917" spans="13:13" x14ac:dyDescent="0.2">
      <c r="M1917" t="s">
        <v>4580</v>
      </c>
    </row>
    <row r="1918" spans="13:13" x14ac:dyDescent="0.2">
      <c r="M1918" t="s">
        <v>4581</v>
      </c>
    </row>
    <row r="1919" spans="13:13" x14ac:dyDescent="0.2">
      <c r="M1919" t="s">
        <v>4582</v>
      </c>
    </row>
    <row r="1920" spans="13:13" x14ac:dyDescent="0.2">
      <c r="M1920" t="s">
        <v>4583</v>
      </c>
    </row>
    <row r="1921" spans="13:13" x14ac:dyDescent="0.2">
      <c r="M1921" t="s">
        <v>4584</v>
      </c>
    </row>
    <row r="1922" spans="13:13" x14ac:dyDescent="0.2">
      <c r="M1922" t="s">
        <v>4585</v>
      </c>
    </row>
    <row r="1923" spans="13:13" x14ac:dyDescent="0.2">
      <c r="M1923" t="s">
        <v>4586</v>
      </c>
    </row>
    <row r="1924" spans="13:13" x14ac:dyDescent="0.2">
      <c r="M1924" t="s">
        <v>4587</v>
      </c>
    </row>
    <row r="1925" spans="13:13" x14ac:dyDescent="0.2">
      <c r="M1925" t="s">
        <v>4588</v>
      </c>
    </row>
    <row r="1926" spans="13:13" x14ac:dyDescent="0.2">
      <c r="M1926" t="s">
        <v>4589</v>
      </c>
    </row>
    <row r="1927" spans="13:13" x14ac:dyDescent="0.2">
      <c r="M1927" t="s">
        <v>4590</v>
      </c>
    </row>
    <row r="1928" spans="13:13" x14ac:dyDescent="0.2">
      <c r="M1928" t="s">
        <v>4591</v>
      </c>
    </row>
    <row r="1929" spans="13:13" x14ac:dyDescent="0.2">
      <c r="M1929" t="s">
        <v>4592</v>
      </c>
    </row>
    <row r="1930" spans="13:13" x14ac:dyDescent="0.2">
      <c r="M1930" t="s">
        <v>4593</v>
      </c>
    </row>
    <row r="1931" spans="13:13" x14ac:dyDescent="0.2">
      <c r="M1931" t="s">
        <v>4594</v>
      </c>
    </row>
    <row r="1932" spans="13:13" x14ac:dyDescent="0.2">
      <c r="M1932" t="s">
        <v>4595</v>
      </c>
    </row>
    <row r="1933" spans="13:13" x14ac:dyDescent="0.2">
      <c r="M1933" t="s">
        <v>4596</v>
      </c>
    </row>
    <row r="1934" spans="13:13" x14ac:dyDescent="0.2">
      <c r="M1934" t="s">
        <v>4597</v>
      </c>
    </row>
    <row r="1935" spans="13:13" x14ac:dyDescent="0.2">
      <c r="M1935" t="s">
        <v>4598</v>
      </c>
    </row>
    <row r="1936" spans="13:13" x14ac:dyDescent="0.2">
      <c r="M1936" t="s">
        <v>4599</v>
      </c>
    </row>
    <row r="1937" spans="13:13" x14ac:dyDescent="0.2">
      <c r="M1937" t="s">
        <v>4600</v>
      </c>
    </row>
    <row r="1938" spans="13:13" x14ac:dyDescent="0.2">
      <c r="M1938" t="s">
        <v>4601</v>
      </c>
    </row>
    <row r="1939" spans="13:13" x14ac:dyDescent="0.2">
      <c r="M1939" t="s">
        <v>4602</v>
      </c>
    </row>
    <row r="1940" spans="13:13" x14ac:dyDescent="0.2">
      <c r="M1940" t="s">
        <v>4603</v>
      </c>
    </row>
    <row r="1941" spans="13:13" x14ac:dyDescent="0.2">
      <c r="M1941" t="s">
        <v>4604</v>
      </c>
    </row>
    <row r="1942" spans="13:13" x14ac:dyDescent="0.2">
      <c r="M1942" t="s">
        <v>4605</v>
      </c>
    </row>
    <row r="1943" spans="13:13" x14ac:dyDescent="0.2">
      <c r="M1943" t="s">
        <v>4606</v>
      </c>
    </row>
    <row r="1944" spans="13:13" x14ac:dyDescent="0.2">
      <c r="M1944" t="s">
        <v>4607</v>
      </c>
    </row>
    <row r="1945" spans="13:13" x14ac:dyDescent="0.2">
      <c r="M1945" t="s">
        <v>4608</v>
      </c>
    </row>
    <row r="1946" spans="13:13" x14ac:dyDescent="0.2">
      <c r="M1946" t="s">
        <v>4609</v>
      </c>
    </row>
    <row r="1947" spans="13:13" x14ac:dyDescent="0.2">
      <c r="M1947" t="s">
        <v>4610</v>
      </c>
    </row>
    <row r="1948" spans="13:13" x14ac:dyDescent="0.2">
      <c r="M1948" t="s">
        <v>4611</v>
      </c>
    </row>
    <row r="1949" spans="13:13" x14ac:dyDescent="0.2">
      <c r="M1949" t="s">
        <v>4612</v>
      </c>
    </row>
    <row r="1950" spans="13:13" x14ac:dyDescent="0.2">
      <c r="M1950" t="s">
        <v>4613</v>
      </c>
    </row>
    <row r="1951" spans="13:13" x14ac:dyDescent="0.2">
      <c r="M1951" t="s">
        <v>4614</v>
      </c>
    </row>
    <row r="1952" spans="13:13" x14ac:dyDescent="0.2">
      <c r="M1952" t="s">
        <v>4615</v>
      </c>
    </row>
    <row r="1953" spans="13:13" x14ac:dyDescent="0.2">
      <c r="M1953" t="s">
        <v>4616</v>
      </c>
    </row>
    <row r="1954" spans="13:13" x14ac:dyDescent="0.2">
      <c r="M1954" t="s">
        <v>4617</v>
      </c>
    </row>
    <row r="1955" spans="13:13" x14ac:dyDescent="0.2">
      <c r="M1955" t="s">
        <v>4618</v>
      </c>
    </row>
    <row r="1956" spans="13:13" x14ac:dyDescent="0.2">
      <c r="M1956" t="s">
        <v>4619</v>
      </c>
    </row>
    <row r="1957" spans="13:13" x14ac:dyDescent="0.2">
      <c r="M1957" t="s">
        <v>4620</v>
      </c>
    </row>
    <row r="1958" spans="13:13" x14ac:dyDescent="0.2">
      <c r="M1958" t="s">
        <v>4621</v>
      </c>
    </row>
    <row r="1959" spans="13:13" x14ac:dyDescent="0.2">
      <c r="M1959" t="s">
        <v>4622</v>
      </c>
    </row>
    <row r="1960" spans="13:13" x14ac:dyDescent="0.2">
      <c r="M1960" t="s">
        <v>4623</v>
      </c>
    </row>
    <row r="1961" spans="13:13" x14ac:dyDescent="0.2">
      <c r="M1961" t="s">
        <v>4624</v>
      </c>
    </row>
    <row r="1962" spans="13:13" x14ac:dyDescent="0.2">
      <c r="M1962" t="s">
        <v>4625</v>
      </c>
    </row>
    <row r="1963" spans="13:13" x14ac:dyDescent="0.2">
      <c r="M1963" t="s">
        <v>4626</v>
      </c>
    </row>
    <row r="1964" spans="13:13" x14ac:dyDescent="0.2">
      <c r="M1964" t="s">
        <v>4627</v>
      </c>
    </row>
    <row r="1965" spans="13:13" x14ac:dyDescent="0.2">
      <c r="M1965" t="s">
        <v>4628</v>
      </c>
    </row>
    <row r="1966" spans="13:13" x14ac:dyDescent="0.2">
      <c r="M1966" t="s">
        <v>4629</v>
      </c>
    </row>
    <row r="1967" spans="13:13" x14ac:dyDescent="0.2">
      <c r="M1967" t="s">
        <v>4630</v>
      </c>
    </row>
    <row r="1968" spans="13:13" x14ac:dyDescent="0.2">
      <c r="M1968" t="s">
        <v>4631</v>
      </c>
    </row>
    <row r="1969" spans="13:13" x14ac:dyDescent="0.2">
      <c r="M1969" t="s">
        <v>4632</v>
      </c>
    </row>
    <row r="1970" spans="13:13" x14ac:dyDescent="0.2">
      <c r="M1970" t="s">
        <v>4633</v>
      </c>
    </row>
    <row r="1971" spans="13:13" x14ac:dyDescent="0.2">
      <c r="M1971" t="s">
        <v>4634</v>
      </c>
    </row>
    <row r="1972" spans="13:13" x14ac:dyDescent="0.2">
      <c r="M1972" t="s">
        <v>4635</v>
      </c>
    </row>
    <row r="1973" spans="13:13" x14ac:dyDescent="0.2">
      <c r="M1973" t="s">
        <v>4636</v>
      </c>
    </row>
    <row r="1974" spans="13:13" x14ac:dyDescent="0.2">
      <c r="M1974" t="s">
        <v>4637</v>
      </c>
    </row>
    <row r="1975" spans="13:13" x14ac:dyDescent="0.2">
      <c r="M1975" t="s">
        <v>4638</v>
      </c>
    </row>
    <row r="1976" spans="13:13" x14ac:dyDescent="0.2">
      <c r="M1976" t="s">
        <v>4639</v>
      </c>
    </row>
    <row r="1977" spans="13:13" x14ac:dyDescent="0.2">
      <c r="M1977" t="s">
        <v>4640</v>
      </c>
    </row>
    <row r="1978" spans="13:13" x14ac:dyDescent="0.2">
      <c r="M1978" t="s">
        <v>4641</v>
      </c>
    </row>
    <row r="1979" spans="13:13" x14ac:dyDescent="0.2">
      <c r="M1979" t="s">
        <v>4642</v>
      </c>
    </row>
    <row r="1980" spans="13:13" x14ac:dyDescent="0.2">
      <c r="M1980" t="s">
        <v>4643</v>
      </c>
    </row>
    <row r="1981" spans="13:13" x14ac:dyDescent="0.2">
      <c r="M1981" t="s">
        <v>4644</v>
      </c>
    </row>
    <row r="1982" spans="13:13" x14ac:dyDescent="0.2">
      <c r="M1982" t="s">
        <v>4645</v>
      </c>
    </row>
    <row r="1983" spans="13:13" x14ac:dyDescent="0.2">
      <c r="M1983" t="s">
        <v>4646</v>
      </c>
    </row>
    <row r="1984" spans="13:13" x14ac:dyDescent="0.2">
      <c r="M1984" t="s">
        <v>4647</v>
      </c>
    </row>
    <row r="1985" spans="13:13" x14ac:dyDescent="0.2">
      <c r="M1985" t="s">
        <v>4648</v>
      </c>
    </row>
    <row r="1986" spans="13:13" x14ac:dyDescent="0.2">
      <c r="M1986" t="s">
        <v>4649</v>
      </c>
    </row>
    <row r="1987" spans="13:13" x14ac:dyDescent="0.2">
      <c r="M1987" t="s">
        <v>4650</v>
      </c>
    </row>
    <row r="1988" spans="13:13" x14ac:dyDescent="0.2">
      <c r="M1988" t="s">
        <v>4651</v>
      </c>
    </row>
    <row r="1989" spans="13:13" x14ac:dyDescent="0.2">
      <c r="M1989" t="s">
        <v>4652</v>
      </c>
    </row>
    <row r="1990" spans="13:13" x14ac:dyDescent="0.2">
      <c r="M1990" t="s">
        <v>4653</v>
      </c>
    </row>
    <row r="1991" spans="13:13" x14ac:dyDescent="0.2">
      <c r="M1991" t="s">
        <v>4654</v>
      </c>
    </row>
    <row r="1992" spans="13:13" x14ac:dyDescent="0.2">
      <c r="M1992" t="s">
        <v>4655</v>
      </c>
    </row>
    <row r="1993" spans="13:13" x14ac:dyDescent="0.2">
      <c r="M1993" t="s">
        <v>4656</v>
      </c>
    </row>
    <row r="1994" spans="13:13" x14ac:dyDescent="0.2">
      <c r="M1994" t="s">
        <v>4657</v>
      </c>
    </row>
    <row r="1995" spans="13:13" x14ac:dyDescent="0.2">
      <c r="M1995" t="s">
        <v>4658</v>
      </c>
    </row>
    <row r="1996" spans="13:13" x14ac:dyDescent="0.2">
      <c r="M1996" t="s">
        <v>4659</v>
      </c>
    </row>
    <row r="1997" spans="13:13" x14ac:dyDescent="0.2">
      <c r="M1997" t="s">
        <v>4660</v>
      </c>
    </row>
    <row r="1998" spans="13:13" x14ac:dyDescent="0.2">
      <c r="M1998" t="s">
        <v>4661</v>
      </c>
    </row>
    <row r="1999" spans="13:13" x14ac:dyDescent="0.2">
      <c r="M1999" t="s">
        <v>4662</v>
      </c>
    </row>
    <row r="2000" spans="13:13" x14ac:dyDescent="0.2">
      <c r="M2000" t="s">
        <v>4663</v>
      </c>
    </row>
    <row r="2001" spans="13:13" x14ac:dyDescent="0.2">
      <c r="M2001" t="s">
        <v>4664</v>
      </c>
    </row>
    <row r="2002" spans="13:13" x14ac:dyDescent="0.2">
      <c r="M2002" t="s">
        <v>4665</v>
      </c>
    </row>
    <row r="2003" spans="13:13" x14ac:dyDescent="0.2">
      <c r="M2003" t="s">
        <v>4666</v>
      </c>
    </row>
    <row r="2004" spans="13:13" x14ac:dyDescent="0.2">
      <c r="M2004" t="s">
        <v>4667</v>
      </c>
    </row>
    <row r="2005" spans="13:13" x14ac:dyDescent="0.2">
      <c r="M2005" t="s">
        <v>4668</v>
      </c>
    </row>
    <row r="2006" spans="13:13" x14ac:dyDescent="0.2">
      <c r="M2006" t="s">
        <v>4669</v>
      </c>
    </row>
    <row r="2007" spans="13:13" x14ac:dyDescent="0.2">
      <c r="M2007" t="s">
        <v>4670</v>
      </c>
    </row>
    <row r="2008" spans="13:13" x14ac:dyDescent="0.2">
      <c r="M2008" t="s">
        <v>4671</v>
      </c>
    </row>
    <row r="2009" spans="13:13" x14ac:dyDescent="0.2">
      <c r="M2009" t="s">
        <v>4672</v>
      </c>
    </row>
    <row r="2010" spans="13:13" x14ac:dyDescent="0.2">
      <c r="M2010" t="s">
        <v>4673</v>
      </c>
    </row>
    <row r="2011" spans="13:13" x14ac:dyDescent="0.2">
      <c r="M2011" t="s">
        <v>4674</v>
      </c>
    </row>
    <row r="2012" spans="13:13" x14ac:dyDescent="0.2">
      <c r="M2012" t="s">
        <v>4675</v>
      </c>
    </row>
    <row r="2013" spans="13:13" x14ac:dyDescent="0.2">
      <c r="M2013" t="s">
        <v>4676</v>
      </c>
    </row>
    <row r="2014" spans="13:13" x14ac:dyDescent="0.2">
      <c r="M2014" t="s">
        <v>4677</v>
      </c>
    </row>
    <row r="2015" spans="13:13" x14ac:dyDescent="0.2">
      <c r="M2015" t="s">
        <v>4678</v>
      </c>
    </row>
    <row r="2016" spans="13:13" x14ac:dyDescent="0.2">
      <c r="M2016" t="s">
        <v>4679</v>
      </c>
    </row>
    <row r="2017" spans="13:13" x14ac:dyDescent="0.2">
      <c r="M2017" t="s">
        <v>4680</v>
      </c>
    </row>
    <row r="2018" spans="13:13" x14ac:dyDescent="0.2">
      <c r="M2018" t="s">
        <v>4681</v>
      </c>
    </row>
    <row r="2019" spans="13:13" x14ac:dyDescent="0.2">
      <c r="M2019" t="s">
        <v>4682</v>
      </c>
    </row>
    <row r="2020" spans="13:13" x14ac:dyDescent="0.2">
      <c r="M2020" t="s">
        <v>4683</v>
      </c>
    </row>
    <row r="2021" spans="13:13" x14ac:dyDescent="0.2">
      <c r="M2021" t="s">
        <v>4684</v>
      </c>
    </row>
    <row r="2022" spans="13:13" x14ac:dyDescent="0.2">
      <c r="M2022" t="s">
        <v>4685</v>
      </c>
    </row>
    <row r="2023" spans="13:13" x14ac:dyDescent="0.2">
      <c r="M2023" t="s">
        <v>4686</v>
      </c>
    </row>
    <row r="2024" spans="13:13" x14ac:dyDescent="0.2">
      <c r="M2024" t="s">
        <v>4687</v>
      </c>
    </row>
    <row r="2025" spans="13:13" x14ac:dyDescent="0.2">
      <c r="M2025" t="s">
        <v>4688</v>
      </c>
    </row>
    <row r="2026" spans="13:13" x14ac:dyDescent="0.2">
      <c r="M2026" t="s">
        <v>4689</v>
      </c>
    </row>
    <row r="2027" spans="13:13" x14ac:dyDescent="0.2">
      <c r="M2027" t="s">
        <v>4690</v>
      </c>
    </row>
    <row r="2028" spans="13:13" x14ac:dyDescent="0.2">
      <c r="M2028" t="s">
        <v>4691</v>
      </c>
    </row>
    <row r="2029" spans="13:13" x14ac:dyDescent="0.2">
      <c r="M2029" t="s">
        <v>4692</v>
      </c>
    </row>
    <row r="2030" spans="13:13" x14ac:dyDescent="0.2">
      <c r="M2030" t="s">
        <v>4693</v>
      </c>
    </row>
    <row r="2031" spans="13:13" x14ac:dyDescent="0.2">
      <c r="M2031" t="s">
        <v>4694</v>
      </c>
    </row>
    <row r="2032" spans="13:13" x14ac:dyDescent="0.2">
      <c r="M2032" t="s">
        <v>4695</v>
      </c>
    </row>
    <row r="2033" spans="13:13" x14ac:dyDescent="0.2">
      <c r="M2033" t="s">
        <v>4696</v>
      </c>
    </row>
    <row r="2034" spans="13:13" x14ac:dyDescent="0.2">
      <c r="M2034" t="s">
        <v>4697</v>
      </c>
    </row>
    <row r="2035" spans="13:13" x14ac:dyDescent="0.2">
      <c r="M2035" t="s">
        <v>4698</v>
      </c>
    </row>
    <row r="2036" spans="13:13" x14ac:dyDescent="0.2">
      <c r="M2036" t="s">
        <v>4699</v>
      </c>
    </row>
    <row r="2037" spans="13:13" x14ac:dyDescent="0.2">
      <c r="M2037" t="s">
        <v>4700</v>
      </c>
    </row>
    <row r="2038" spans="13:13" x14ac:dyDescent="0.2">
      <c r="M2038" t="s">
        <v>4701</v>
      </c>
    </row>
    <row r="2039" spans="13:13" x14ac:dyDescent="0.2">
      <c r="M2039" t="s">
        <v>4702</v>
      </c>
    </row>
    <row r="2040" spans="13:13" x14ac:dyDescent="0.2">
      <c r="M2040" t="s">
        <v>4703</v>
      </c>
    </row>
    <row r="2041" spans="13:13" x14ac:dyDescent="0.2">
      <c r="M2041" t="s">
        <v>4704</v>
      </c>
    </row>
    <row r="2042" spans="13:13" x14ac:dyDescent="0.2">
      <c r="M2042" t="s">
        <v>4705</v>
      </c>
    </row>
    <row r="2043" spans="13:13" x14ac:dyDescent="0.2">
      <c r="M2043" t="s">
        <v>4706</v>
      </c>
    </row>
    <row r="2044" spans="13:13" x14ac:dyDescent="0.2">
      <c r="M2044" t="s">
        <v>4707</v>
      </c>
    </row>
    <row r="2045" spans="13:13" x14ac:dyDescent="0.2">
      <c r="M2045" t="s">
        <v>4708</v>
      </c>
    </row>
    <row r="2046" spans="13:13" x14ac:dyDescent="0.2">
      <c r="M2046" t="s">
        <v>4709</v>
      </c>
    </row>
    <row r="2047" spans="13:13" x14ac:dyDescent="0.2">
      <c r="M2047" t="s">
        <v>4710</v>
      </c>
    </row>
    <row r="2048" spans="13:13" x14ac:dyDescent="0.2">
      <c r="M2048" t="s">
        <v>4711</v>
      </c>
    </row>
    <row r="2049" spans="13:13" x14ac:dyDescent="0.2">
      <c r="M2049" t="s">
        <v>4712</v>
      </c>
    </row>
    <row r="2050" spans="13:13" x14ac:dyDescent="0.2">
      <c r="M2050" t="s">
        <v>4713</v>
      </c>
    </row>
    <row r="2051" spans="13:13" x14ac:dyDescent="0.2">
      <c r="M2051" t="s">
        <v>4714</v>
      </c>
    </row>
    <row r="2052" spans="13:13" x14ac:dyDescent="0.2">
      <c r="M2052" t="s">
        <v>4715</v>
      </c>
    </row>
    <row r="2053" spans="13:13" x14ac:dyDescent="0.2">
      <c r="M2053" t="s">
        <v>4716</v>
      </c>
    </row>
    <row r="2054" spans="13:13" x14ac:dyDescent="0.2">
      <c r="M2054" t="s">
        <v>4717</v>
      </c>
    </row>
    <row r="2055" spans="13:13" x14ac:dyDescent="0.2">
      <c r="M2055" t="s">
        <v>4718</v>
      </c>
    </row>
    <row r="2056" spans="13:13" x14ac:dyDescent="0.2">
      <c r="M2056" t="s">
        <v>4719</v>
      </c>
    </row>
    <row r="2057" spans="13:13" x14ac:dyDescent="0.2">
      <c r="M2057" t="s">
        <v>4720</v>
      </c>
    </row>
    <row r="2058" spans="13:13" x14ac:dyDescent="0.2">
      <c r="M2058" t="s">
        <v>4721</v>
      </c>
    </row>
    <row r="2059" spans="13:13" x14ac:dyDescent="0.2">
      <c r="M2059" t="s">
        <v>4722</v>
      </c>
    </row>
    <row r="2060" spans="13:13" x14ac:dyDescent="0.2">
      <c r="M2060" t="s">
        <v>4723</v>
      </c>
    </row>
    <row r="2061" spans="13:13" x14ac:dyDescent="0.2">
      <c r="M2061" t="s">
        <v>4724</v>
      </c>
    </row>
    <row r="2062" spans="13:13" x14ac:dyDescent="0.2">
      <c r="M2062" t="s">
        <v>4725</v>
      </c>
    </row>
    <row r="2063" spans="13:13" x14ac:dyDescent="0.2">
      <c r="M2063" t="s">
        <v>4726</v>
      </c>
    </row>
    <row r="2064" spans="13:13" x14ac:dyDescent="0.2">
      <c r="M2064" t="s">
        <v>4727</v>
      </c>
    </row>
    <row r="2065" spans="13:13" x14ac:dyDescent="0.2">
      <c r="M2065" t="s">
        <v>4728</v>
      </c>
    </row>
    <row r="2066" spans="13:13" x14ac:dyDescent="0.2">
      <c r="M2066" t="s">
        <v>4729</v>
      </c>
    </row>
    <row r="2067" spans="13:13" x14ac:dyDescent="0.2">
      <c r="M2067" t="s">
        <v>4730</v>
      </c>
    </row>
    <row r="2068" spans="13:13" x14ac:dyDescent="0.2">
      <c r="M2068" t="s">
        <v>4731</v>
      </c>
    </row>
    <row r="2069" spans="13:13" x14ac:dyDescent="0.2">
      <c r="M2069" t="s">
        <v>4732</v>
      </c>
    </row>
    <row r="2070" spans="13:13" x14ac:dyDescent="0.2">
      <c r="M2070" t="s">
        <v>4733</v>
      </c>
    </row>
    <row r="2071" spans="13:13" x14ac:dyDescent="0.2">
      <c r="M2071" t="s">
        <v>4734</v>
      </c>
    </row>
    <row r="2072" spans="13:13" x14ac:dyDescent="0.2">
      <c r="M2072" t="s">
        <v>4735</v>
      </c>
    </row>
    <row r="2073" spans="13:13" x14ac:dyDescent="0.2">
      <c r="M2073" t="s">
        <v>4736</v>
      </c>
    </row>
    <row r="2074" spans="13:13" x14ac:dyDescent="0.2">
      <c r="M2074" t="s">
        <v>4737</v>
      </c>
    </row>
    <row r="2075" spans="13:13" x14ac:dyDescent="0.2">
      <c r="M2075" t="s">
        <v>4738</v>
      </c>
    </row>
    <row r="2076" spans="13:13" x14ac:dyDescent="0.2">
      <c r="M2076" t="s">
        <v>4739</v>
      </c>
    </row>
    <row r="2077" spans="13:13" x14ac:dyDescent="0.2">
      <c r="M2077" t="s">
        <v>4740</v>
      </c>
    </row>
    <row r="2078" spans="13:13" x14ac:dyDescent="0.2">
      <c r="M2078" t="s">
        <v>4741</v>
      </c>
    </row>
    <row r="2079" spans="13:13" x14ac:dyDescent="0.2">
      <c r="M2079" t="s">
        <v>4742</v>
      </c>
    </row>
    <row r="2080" spans="13:13" x14ac:dyDescent="0.2">
      <c r="M2080" t="s">
        <v>4743</v>
      </c>
    </row>
    <row r="2081" spans="13:13" x14ac:dyDescent="0.2">
      <c r="M2081" t="s">
        <v>4744</v>
      </c>
    </row>
    <row r="2082" spans="13:13" x14ac:dyDescent="0.2">
      <c r="M2082" t="s">
        <v>4745</v>
      </c>
    </row>
    <row r="2083" spans="13:13" x14ac:dyDescent="0.2">
      <c r="M2083" t="s">
        <v>4746</v>
      </c>
    </row>
    <row r="2084" spans="13:13" x14ac:dyDescent="0.2">
      <c r="M2084" t="s">
        <v>4747</v>
      </c>
    </row>
    <row r="2085" spans="13:13" x14ac:dyDescent="0.2">
      <c r="M2085" t="s">
        <v>4748</v>
      </c>
    </row>
    <row r="2086" spans="13:13" x14ac:dyDescent="0.2">
      <c r="M2086" t="s">
        <v>4749</v>
      </c>
    </row>
    <row r="2087" spans="13:13" x14ac:dyDescent="0.2">
      <c r="M2087" t="s">
        <v>4750</v>
      </c>
    </row>
    <row r="2088" spans="13:13" x14ac:dyDescent="0.2">
      <c r="M2088" t="s">
        <v>4751</v>
      </c>
    </row>
    <row r="2089" spans="13:13" x14ac:dyDescent="0.2">
      <c r="M2089" t="s">
        <v>4752</v>
      </c>
    </row>
    <row r="2090" spans="13:13" x14ac:dyDescent="0.2">
      <c r="M2090" t="s">
        <v>4753</v>
      </c>
    </row>
    <row r="2091" spans="13:13" x14ac:dyDescent="0.2">
      <c r="M2091" t="s">
        <v>4754</v>
      </c>
    </row>
    <row r="2092" spans="13:13" x14ac:dyDescent="0.2">
      <c r="M2092" t="s">
        <v>4755</v>
      </c>
    </row>
    <row r="2093" spans="13:13" x14ac:dyDescent="0.2">
      <c r="M2093" t="s">
        <v>4756</v>
      </c>
    </row>
    <row r="2094" spans="13:13" x14ac:dyDescent="0.2">
      <c r="M2094" t="s">
        <v>4757</v>
      </c>
    </row>
    <row r="2095" spans="13:13" x14ac:dyDescent="0.2">
      <c r="M2095" t="s">
        <v>4758</v>
      </c>
    </row>
    <row r="2096" spans="13:13" x14ac:dyDescent="0.2">
      <c r="M2096" t="s">
        <v>4759</v>
      </c>
    </row>
    <row r="2097" spans="13:13" x14ac:dyDescent="0.2">
      <c r="M2097" t="s">
        <v>4760</v>
      </c>
    </row>
    <row r="2098" spans="13:13" x14ac:dyDescent="0.2">
      <c r="M2098" t="s">
        <v>4761</v>
      </c>
    </row>
    <row r="2099" spans="13:13" x14ac:dyDescent="0.2">
      <c r="M2099" t="s">
        <v>4762</v>
      </c>
    </row>
    <row r="2100" spans="13:13" x14ac:dyDescent="0.2">
      <c r="M2100" t="s">
        <v>4763</v>
      </c>
    </row>
    <row r="2101" spans="13:13" x14ac:dyDescent="0.2">
      <c r="M2101" t="s">
        <v>4764</v>
      </c>
    </row>
    <row r="2102" spans="13:13" x14ac:dyDescent="0.2">
      <c r="M2102" t="s">
        <v>4765</v>
      </c>
    </row>
    <row r="2103" spans="13:13" x14ac:dyDescent="0.2">
      <c r="M2103" t="s">
        <v>4766</v>
      </c>
    </row>
    <row r="2104" spans="13:13" x14ac:dyDescent="0.2">
      <c r="M2104" t="s">
        <v>4767</v>
      </c>
    </row>
    <row r="2105" spans="13:13" x14ac:dyDescent="0.2">
      <c r="M2105" t="s">
        <v>4768</v>
      </c>
    </row>
    <row r="2106" spans="13:13" x14ac:dyDescent="0.2">
      <c r="M2106" t="s">
        <v>4769</v>
      </c>
    </row>
    <row r="2107" spans="13:13" x14ac:dyDescent="0.2">
      <c r="M2107" t="s">
        <v>4770</v>
      </c>
    </row>
    <row r="2108" spans="13:13" x14ac:dyDescent="0.2">
      <c r="M2108" t="s">
        <v>4771</v>
      </c>
    </row>
    <row r="2109" spans="13:13" x14ac:dyDescent="0.2">
      <c r="M2109" t="s">
        <v>4772</v>
      </c>
    </row>
    <row r="2110" spans="13:13" x14ac:dyDescent="0.2">
      <c r="M2110" t="s">
        <v>4773</v>
      </c>
    </row>
    <row r="2111" spans="13:13" x14ac:dyDescent="0.2">
      <c r="M2111" t="s">
        <v>4774</v>
      </c>
    </row>
    <row r="2112" spans="13:13" x14ac:dyDescent="0.2">
      <c r="M2112" t="s">
        <v>4775</v>
      </c>
    </row>
    <row r="2113" spans="13:13" x14ac:dyDescent="0.2">
      <c r="M2113" t="s">
        <v>4776</v>
      </c>
    </row>
    <row r="2114" spans="13:13" x14ac:dyDescent="0.2">
      <c r="M2114" t="s">
        <v>4777</v>
      </c>
    </row>
    <row r="2115" spans="13:13" x14ac:dyDescent="0.2">
      <c r="M2115" t="s">
        <v>4778</v>
      </c>
    </row>
    <row r="2116" spans="13:13" x14ac:dyDescent="0.2">
      <c r="M2116" t="s">
        <v>4779</v>
      </c>
    </row>
    <row r="2117" spans="13:13" x14ac:dyDescent="0.2">
      <c r="M2117" t="s">
        <v>4780</v>
      </c>
    </row>
    <row r="2118" spans="13:13" x14ac:dyDescent="0.2">
      <c r="M2118" t="s">
        <v>4781</v>
      </c>
    </row>
    <row r="2119" spans="13:13" x14ac:dyDescent="0.2">
      <c r="M2119" t="s">
        <v>4782</v>
      </c>
    </row>
    <row r="2120" spans="13:13" x14ac:dyDescent="0.2">
      <c r="M2120" t="s">
        <v>4783</v>
      </c>
    </row>
    <row r="2121" spans="13:13" x14ac:dyDescent="0.2">
      <c r="M2121" t="s">
        <v>4784</v>
      </c>
    </row>
    <row r="2122" spans="13:13" x14ac:dyDescent="0.2">
      <c r="M2122" t="s">
        <v>4785</v>
      </c>
    </row>
    <row r="2123" spans="13:13" x14ac:dyDescent="0.2">
      <c r="M2123" t="s">
        <v>4786</v>
      </c>
    </row>
    <row r="2124" spans="13:13" x14ac:dyDescent="0.2">
      <c r="M2124" t="s">
        <v>4787</v>
      </c>
    </row>
    <row r="2125" spans="13:13" x14ac:dyDescent="0.2">
      <c r="M2125" t="s">
        <v>4788</v>
      </c>
    </row>
    <row r="2126" spans="13:13" x14ac:dyDescent="0.2">
      <c r="M2126" t="s">
        <v>4789</v>
      </c>
    </row>
    <row r="2127" spans="13:13" x14ac:dyDescent="0.2">
      <c r="M2127" t="s">
        <v>4790</v>
      </c>
    </row>
    <row r="2128" spans="13:13" x14ac:dyDescent="0.2">
      <c r="M2128" t="s">
        <v>4791</v>
      </c>
    </row>
    <row r="2129" spans="13:13" x14ac:dyDescent="0.2">
      <c r="M2129" t="s">
        <v>4792</v>
      </c>
    </row>
    <row r="2130" spans="13:13" x14ac:dyDescent="0.2">
      <c r="M2130" t="s">
        <v>4793</v>
      </c>
    </row>
    <row r="2131" spans="13:13" x14ac:dyDescent="0.2">
      <c r="M2131" t="s">
        <v>4794</v>
      </c>
    </row>
    <row r="2132" spans="13:13" x14ac:dyDescent="0.2">
      <c r="M2132" t="s">
        <v>4795</v>
      </c>
    </row>
    <row r="2133" spans="13:13" x14ac:dyDescent="0.2">
      <c r="M2133" t="s">
        <v>4796</v>
      </c>
    </row>
    <row r="2134" spans="13:13" x14ac:dyDescent="0.2">
      <c r="M2134" t="s">
        <v>4797</v>
      </c>
    </row>
    <row r="2135" spans="13:13" x14ac:dyDescent="0.2">
      <c r="M2135" t="s">
        <v>4798</v>
      </c>
    </row>
    <row r="2136" spans="13:13" x14ac:dyDescent="0.2">
      <c r="M2136" t="s">
        <v>4799</v>
      </c>
    </row>
    <row r="2137" spans="13:13" x14ac:dyDescent="0.2">
      <c r="M2137" t="s">
        <v>4800</v>
      </c>
    </row>
    <row r="2138" spans="13:13" x14ac:dyDescent="0.2">
      <c r="M2138" t="s">
        <v>4801</v>
      </c>
    </row>
    <row r="2139" spans="13:13" x14ac:dyDescent="0.2">
      <c r="M2139" t="s">
        <v>4802</v>
      </c>
    </row>
    <row r="2140" spans="13:13" x14ac:dyDescent="0.2">
      <c r="M2140" t="s">
        <v>4803</v>
      </c>
    </row>
    <row r="2141" spans="13:13" x14ac:dyDescent="0.2">
      <c r="M2141" t="s">
        <v>4804</v>
      </c>
    </row>
    <row r="2142" spans="13:13" x14ac:dyDescent="0.2">
      <c r="M2142" t="s">
        <v>4805</v>
      </c>
    </row>
    <row r="2143" spans="13:13" x14ac:dyDescent="0.2">
      <c r="M2143" t="s">
        <v>4806</v>
      </c>
    </row>
    <row r="2144" spans="13:13" x14ac:dyDescent="0.2">
      <c r="M2144" t="s">
        <v>4807</v>
      </c>
    </row>
    <row r="2145" spans="13:13" x14ac:dyDescent="0.2">
      <c r="M2145" t="s">
        <v>4808</v>
      </c>
    </row>
    <row r="2146" spans="13:13" x14ac:dyDescent="0.2">
      <c r="M2146" t="s">
        <v>4809</v>
      </c>
    </row>
    <row r="2147" spans="13:13" x14ac:dyDescent="0.2">
      <c r="M2147" t="s">
        <v>4810</v>
      </c>
    </row>
    <row r="2148" spans="13:13" x14ac:dyDescent="0.2">
      <c r="M2148" t="s">
        <v>4811</v>
      </c>
    </row>
    <row r="2149" spans="13:13" x14ac:dyDescent="0.2">
      <c r="M2149" t="s">
        <v>4812</v>
      </c>
    </row>
    <row r="2150" spans="13:13" x14ac:dyDescent="0.2">
      <c r="M2150" t="s">
        <v>4813</v>
      </c>
    </row>
    <row r="2151" spans="13:13" x14ac:dyDescent="0.2">
      <c r="M2151" t="s">
        <v>4814</v>
      </c>
    </row>
    <row r="2152" spans="13:13" x14ac:dyDescent="0.2">
      <c r="M2152" t="s">
        <v>4815</v>
      </c>
    </row>
    <row r="2153" spans="13:13" x14ac:dyDescent="0.2">
      <c r="M2153" t="s">
        <v>4816</v>
      </c>
    </row>
    <row r="2154" spans="13:13" x14ac:dyDescent="0.2">
      <c r="M2154" t="s">
        <v>4817</v>
      </c>
    </row>
    <row r="2155" spans="13:13" x14ac:dyDescent="0.2">
      <c r="M2155" t="s">
        <v>4818</v>
      </c>
    </row>
    <row r="2156" spans="13:13" x14ac:dyDescent="0.2">
      <c r="M2156" t="s">
        <v>4819</v>
      </c>
    </row>
    <row r="2157" spans="13:13" x14ac:dyDescent="0.2">
      <c r="M2157" t="s">
        <v>4820</v>
      </c>
    </row>
    <row r="2158" spans="13:13" x14ac:dyDescent="0.2">
      <c r="M2158" t="s">
        <v>4821</v>
      </c>
    </row>
    <row r="2159" spans="13:13" x14ac:dyDescent="0.2">
      <c r="M2159" t="s">
        <v>4822</v>
      </c>
    </row>
    <row r="2160" spans="13:13" x14ac:dyDescent="0.2">
      <c r="M2160" t="s">
        <v>4823</v>
      </c>
    </row>
    <row r="2161" spans="13:13" x14ac:dyDescent="0.2">
      <c r="M2161" t="s">
        <v>4824</v>
      </c>
    </row>
    <row r="2162" spans="13:13" x14ac:dyDescent="0.2">
      <c r="M2162" t="s">
        <v>4825</v>
      </c>
    </row>
    <row r="2163" spans="13:13" x14ac:dyDescent="0.2">
      <c r="M2163" t="s">
        <v>4826</v>
      </c>
    </row>
    <row r="2164" spans="13:13" x14ac:dyDescent="0.2">
      <c r="M2164" t="s">
        <v>4827</v>
      </c>
    </row>
    <row r="2165" spans="13:13" x14ac:dyDescent="0.2">
      <c r="M2165" t="s">
        <v>4828</v>
      </c>
    </row>
    <row r="2166" spans="13:13" x14ac:dyDescent="0.2">
      <c r="M2166" t="s">
        <v>4829</v>
      </c>
    </row>
    <row r="2167" spans="13:13" x14ac:dyDescent="0.2">
      <c r="M2167" t="s">
        <v>4830</v>
      </c>
    </row>
    <row r="2168" spans="13:13" x14ac:dyDescent="0.2">
      <c r="M2168" t="s">
        <v>4831</v>
      </c>
    </row>
    <row r="2169" spans="13:13" x14ac:dyDescent="0.2">
      <c r="M2169" t="s">
        <v>4832</v>
      </c>
    </row>
    <row r="2170" spans="13:13" x14ac:dyDescent="0.2">
      <c r="M2170" t="s">
        <v>4833</v>
      </c>
    </row>
    <row r="2171" spans="13:13" x14ac:dyDescent="0.2">
      <c r="M2171" t="s">
        <v>4834</v>
      </c>
    </row>
    <row r="2172" spans="13:13" x14ac:dyDescent="0.2">
      <c r="M2172" t="s">
        <v>4835</v>
      </c>
    </row>
    <row r="2173" spans="13:13" x14ac:dyDescent="0.2">
      <c r="M2173" t="s">
        <v>4836</v>
      </c>
    </row>
    <row r="2174" spans="13:13" x14ac:dyDescent="0.2">
      <c r="M2174" t="s">
        <v>4837</v>
      </c>
    </row>
    <row r="2175" spans="13:13" x14ac:dyDescent="0.2">
      <c r="M2175" t="s">
        <v>4838</v>
      </c>
    </row>
    <row r="2176" spans="13:13" x14ac:dyDescent="0.2">
      <c r="M2176" t="s">
        <v>4839</v>
      </c>
    </row>
    <row r="2177" spans="13:13" x14ac:dyDescent="0.2">
      <c r="M2177" t="s">
        <v>4840</v>
      </c>
    </row>
    <row r="2178" spans="13:13" x14ac:dyDescent="0.2">
      <c r="M2178" t="s">
        <v>4841</v>
      </c>
    </row>
    <row r="2179" spans="13:13" x14ac:dyDescent="0.2">
      <c r="M2179" t="s">
        <v>4842</v>
      </c>
    </row>
    <row r="2180" spans="13:13" x14ac:dyDescent="0.2">
      <c r="M2180" t="s">
        <v>4843</v>
      </c>
    </row>
    <row r="2181" spans="13:13" x14ac:dyDescent="0.2">
      <c r="M2181" t="s">
        <v>4844</v>
      </c>
    </row>
    <row r="2182" spans="13:13" x14ac:dyDescent="0.2">
      <c r="M2182" t="s">
        <v>4845</v>
      </c>
    </row>
    <row r="2183" spans="13:13" x14ac:dyDescent="0.2">
      <c r="M2183" t="s">
        <v>4846</v>
      </c>
    </row>
    <row r="2184" spans="13:13" x14ac:dyDescent="0.2">
      <c r="M2184" t="s">
        <v>4847</v>
      </c>
    </row>
    <row r="2185" spans="13:13" x14ac:dyDescent="0.2">
      <c r="M2185" t="s">
        <v>4848</v>
      </c>
    </row>
    <row r="2186" spans="13:13" x14ac:dyDescent="0.2">
      <c r="M2186" t="s">
        <v>4849</v>
      </c>
    </row>
    <row r="2187" spans="13:13" x14ac:dyDescent="0.2">
      <c r="M2187" t="s">
        <v>4850</v>
      </c>
    </row>
    <row r="2188" spans="13:13" x14ac:dyDescent="0.2">
      <c r="M2188" t="s">
        <v>4851</v>
      </c>
    </row>
    <row r="2189" spans="13:13" x14ac:dyDescent="0.2">
      <c r="M2189" t="s">
        <v>4852</v>
      </c>
    </row>
    <row r="2190" spans="13:13" x14ac:dyDescent="0.2">
      <c r="M2190" t="s">
        <v>4853</v>
      </c>
    </row>
    <row r="2191" spans="13:13" x14ac:dyDescent="0.2">
      <c r="M2191" t="s">
        <v>4854</v>
      </c>
    </row>
    <row r="2192" spans="13:13" x14ac:dyDescent="0.2">
      <c r="M2192" t="s">
        <v>4855</v>
      </c>
    </row>
    <row r="2193" spans="13:13" x14ac:dyDescent="0.2">
      <c r="M2193" t="s">
        <v>4856</v>
      </c>
    </row>
    <row r="2194" spans="13:13" x14ac:dyDescent="0.2">
      <c r="M2194" t="s">
        <v>4857</v>
      </c>
    </row>
    <row r="2195" spans="13:13" x14ac:dyDescent="0.2">
      <c r="M2195" t="s">
        <v>4858</v>
      </c>
    </row>
    <row r="2196" spans="13:13" x14ac:dyDescent="0.2">
      <c r="M2196" t="s">
        <v>4859</v>
      </c>
    </row>
    <row r="2197" spans="13:13" x14ac:dyDescent="0.2">
      <c r="M2197" t="s">
        <v>4860</v>
      </c>
    </row>
    <row r="2198" spans="13:13" x14ac:dyDescent="0.2">
      <c r="M2198" t="s">
        <v>4861</v>
      </c>
    </row>
    <row r="2199" spans="13:13" x14ac:dyDescent="0.2">
      <c r="M2199" t="s">
        <v>4862</v>
      </c>
    </row>
    <row r="2200" spans="13:13" x14ac:dyDescent="0.2">
      <c r="M2200" t="s">
        <v>4863</v>
      </c>
    </row>
    <row r="2201" spans="13:13" x14ac:dyDescent="0.2">
      <c r="M2201" t="s">
        <v>4864</v>
      </c>
    </row>
    <row r="2202" spans="13:13" x14ac:dyDescent="0.2">
      <c r="M2202" t="s">
        <v>4865</v>
      </c>
    </row>
    <row r="2203" spans="13:13" x14ac:dyDescent="0.2">
      <c r="M2203" t="s">
        <v>4866</v>
      </c>
    </row>
    <row r="2204" spans="13:13" x14ac:dyDescent="0.2">
      <c r="M2204" t="s">
        <v>4867</v>
      </c>
    </row>
    <row r="2205" spans="13:13" x14ac:dyDescent="0.2">
      <c r="M2205" t="s">
        <v>4868</v>
      </c>
    </row>
    <row r="2206" spans="13:13" x14ac:dyDescent="0.2">
      <c r="M2206" t="s">
        <v>4869</v>
      </c>
    </row>
    <row r="2207" spans="13:13" x14ac:dyDescent="0.2">
      <c r="M2207" t="s">
        <v>4870</v>
      </c>
    </row>
    <row r="2208" spans="13:13" x14ac:dyDescent="0.2">
      <c r="M2208" t="s">
        <v>4871</v>
      </c>
    </row>
    <row r="2209" spans="13:13" x14ac:dyDescent="0.2">
      <c r="M2209" t="s">
        <v>4872</v>
      </c>
    </row>
    <row r="2210" spans="13:13" x14ac:dyDescent="0.2">
      <c r="M2210" t="s">
        <v>4873</v>
      </c>
    </row>
    <row r="2211" spans="13:13" x14ac:dyDescent="0.2">
      <c r="M2211" t="s">
        <v>4874</v>
      </c>
    </row>
    <row r="2212" spans="13:13" x14ac:dyDescent="0.2">
      <c r="M2212" t="s">
        <v>4875</v>
      </c>
    </row>
    <row r="2213" spans="13:13" x14ac:dyDescent="0.2">
      <c r="M2213" t="s">
        <v>4876</v>
      </c>
    </row>
    <row r="2214" spans="13:13" x14ac:dyDescent="0.2">
      <c r="M2214" t="s">
        <v>4877</v>
      </c>
    </row>
    <row r="2215" spans="13:13" x14ac:dyDescent="0.2">
      <c r="M2215" t="s">
        <v>4878</v>
      </c>
    </row>
    <row r="2216" spans="13:13" x14ac:dyDescent="0.2">
      <c r="M2216" t="s">
        <v>4879</v>
      </c>
    </row>
    <row r="2217" spans="13:13" x14ac:dyDescent="0.2">
      <c r="M2217" t="s">
        <v>4880</v>
      </c>
    </row>
    <row r="2218" spans="13:13" x14ac:dyDescent="0.2">
      <c r="M2218" t="s">
        <v>4881</v>
      </c>
    </row>
    <row r="2219" spans="13:13" x14ac:dyDescent="0.2">
      <c r="M2219" t="s">
        <v>4882</v>
      </c>
    </row>
    <row r="2220" spans="13:13" x14ac:dyDescent="0.2">
      <c r="M2220" t="s">
        <v>4883</v>
      </c>
    </row>
    <row r="2221" spans="13:13" x14ac:dyDescent="0.2">
      <c r="M2221" t="s">
        <v>4884</v>
      </c>
    </row>
    <row r="2222" spans="13:13" x14ac:dyDescent="0.2">
      <c r="M2222" t="s">
        <v>4885</v>
      </c>
    </row>
    <row r="2223" spans="13:13" x14ac:dyDescent="0.2">
      <c r="M2223" t="s">
        <v>4886</v>
      </c>
    </row>
    <row r="2224" spans="13:13" x14ac:dyDescent="0.2">
      <c r="M2224" t="s">
        <v>4887</v>
      </c>
    </row>
    <row r="2225" spans="13:13" x14ac:dyDescent="0.2">
      <c r="M2225" t="s">
        <v>4888</v>
      </c>
    </row>
    <row r="2226" spans="13:13" x14ac:dyDescent="0.2">
      <c r="M2226" t="s">
        <v>4889</v>
      </c>
    </row>
    <row r="2227" spans="13:13" x14ac:dyDescent="0.2">
      <c r="M2227" t="s">
        <v>4890</v>
      </c>
    </row>
    <row r="2228" spans="13:13" x14ac:dyDescent="0.2">
      <c r="M2228" t="s">
        <v>4891</v>
      </c>
    </row>
    <row r="2229" spans="13:13" x14ac:dyDescent="0.2">
      <c r="M2229" t="s">
        <v>4892</v>
      </c>
    </row>
    <row r="2230" spans="13:13" x14ac:dyDescent="0.2">
      <c r="M2230" t="s">
        <v>4893</v>
      </c>
    </row>
    <row r="2231" spans="13:13" x14ac:dyDescent="0.2">
      <c r="M2231" t="s">
        <v>4894</v>
      </c>
    </row>
    <row r="2232" spans="13:13" x14ac:dyDescent="0.2">
      <c r="M2232" t="s">
        <v>4895</v>
      </c>
    </row>
    <row r="2233" spans="13:13" x14ac:dyDescent="0.2">
      <c r="M2233" t="s">
        <v>4896</v>
      </c>
    </row>
    <row r="2234" spans="13:13" x14ac:dyDescent="0.2">
      <c r="M2234" t="s">
        <v>4897</v>
      </c>
    </row>
    <row r="2235" spans="13:13" x14ac:dyDescent="0.2">
      <c r="M2235" t="s">
        <v>4898</v>
      </c>
    </row>
    <row r="2236" spans="13:13" x14ac:dyDescent="0.2">
      <c r="M2236" t="s">
        <v>4899</v>
      </c>
    </row>
    <row r="2237" spans="13:13" x14ac:dyDescent="0.2">
      <c r="M2237" t="s">
        <v>4900</v>
      </c>
    </row>
    <row r="2238" spans="13:13" x14ac:dyDescent="0.2">
      <c r="M2238" t="s">
        <v>4901</v>
      </c>
    </row>
    <row r="2239" spans="13:13" x14ac:dyDescent="0.2">
      <c r="M2239" t="s">
        <v>4902</v>
      </c>
    </row>
    <row r="2240" spans="13:13" x14ac:dyDescent="0.2">
      <c r="M2240" t="s">
        <v>4903</v>
      </c>
    </row>
    <row r="2241" spans="13:13" x14ac:dyDescent="0.2">
      <c r="M2241" t="s">
        <v>4904</v>
      </c>
    </row>
    <row r="2242" spans="13:13" x14ac:dyDescent="0.2">
      <c r="M2242" t="s">
        <v>4905</v>
      </c>
    </row>
    <row r="2243" spans="13:13" x14ac:dyDescent="0.2">
      <c r="M2243" t="s">
        <v>4906</v>
      </c>
    </row>
    <row r="2244" spans="13:13" x14ac:dyDescent="0.2">
      <c r="M2244" t="s">
        <v>4907</v>
      </c>
    </row>
    <row r="2245" spans="13:13" x14ac:dyDescent="0.2">
      <c r="M2245" t="s">
        <v>4908</v>
      </c>
    </row>
    <row r="2246" spans="13:13" x14ac:dyDescent="0.2">
      <c r="M2246" t="s">
        <v>4909</v>
      </c>
    </row>
    <row r="2247" spans="13:13" x14ac:dyDescent="0.2">
      <c r="M2247" t="s">
        <v>4910</v>
      </c>
    </row>
    <row r="2248" spans="13:13" x14ac:dyDescent="0.2">
      <c r="M2248" t="s">
        <v>4911</v>
      </c>
    </row>
    <row r="2249" spans="13:13" x14ac:dyDescent="0.2">
      <c r="M2249" t="s">
        <v>4912</v>
      </c>
    </row>
    <row r="2250" spans="13:13" x14ac:dyDescent="0.2">
      <c r="M2250" t="s">
        <v>4913</v>
      </c>
    </row>
    <row r="2251" spans="13:13" x14ac:dyDescent="0.2">
      <c r="M2251" t="s">
        <v>4914</v>
      </c>
    </row>
    <row r="2252" spans="13:13" x14ac:dyDescent="0.2">
      <c r="M2252" t="s">
        <v>4915</v>
      </c>
    </row>
    <row r="2253" spans="13:13" x14ac:dyDescent="0.2">
      <c r="M2253" t="s">
        <v>4916</v>
      </c>
    </row>
    <row r="2254" spans="13:13" x14ac:dyDescent="0.2">
      <c r="M2254" t="s">
        <v>4917</v>
      </c>
    </row>
    <row r="2255" spans="13:13" x14ac:dyDescent="0.2">
      <c r="M2255" t="s">
        <v>4918</v>
      </c>
    </row>
    <row r="2256" spans="13:13" x14ac:dyDescent="0.2">
      <c r="M2256" t="s">
        <v>4919</v>
      </c>
    </row>
    <row r="2257" spans="13:13" x14ac:dyDescent="0.2">
      <c r="M2257" t="s">
        <v>4920</v>
      </c>
    </row>
    <row r="2258" spans="13:13" x14ac:dyDescent="0.2">
      <c r="M2258" t="s">
        <v>4921</v>
      </c>
    </row>
    <row r="2259" spans="13:13" x14ac:dyDescent="0.2">
      <c r="M2259" t="s">
        <v>4922</v>
      </c>
    </row>
    <row r="2260" spans="13:13" x14ac:dyDescent="0.2">
      <c r="M2260" t="s">
        <v>4923</v>
      </c>
    </row>
    <row r="2261" spans="13:13" x14ac:dyDescent="0.2">
      <c r="M2261" t="s">
        <v>4924</v>
      </c>
    </row>
    <row r="2262" spans="13:13" x14ac:dyDescent="0.2">
      <c r="M2262" t="s">
        <v>4925</v>
      </c>
    </row>
    <row r="2263" spans="13:13" x14ac:dyDescent="0.2">
      <c r="M2263" t="s">
        <v>4926</v>
      </c>
    </row>
    <row r="2264" spans="13:13" x14ac:dyDescent="0.2">
      <c r="M2264" t="s">
        <v>4927</v>
      </c>
    </row>
    <row r="2265" spans="13:13" x14ac:dyDescent="0.2">
      <c r="M2265" t="s">
        <v>4928</v>
      </c>
    </row>
    <row r="2266" spans="13:13" x14ac:dyDescent="0.2">
      <c r="M2266" t="s">
        <v>4929</v>
      </c>
    </row>
    <row r="2267" spans="13:13" x14ac:dyDescent="0.2">
      <c r="M2267" t="s">
        <v>4930</v>
      </c>
    </row>
    <row r="2268" spans="13:13" x14ac:dyDescent="0.2">
      <c r="M2268" t="s">
        <v>4931</v>
      </c>
    </row>
    <row r="2269" spans="13:13" x14ac:dyDescent="0.2">
      <c r="M2269" t="s">
        <v>4932</v>
      </c>
    </row>
    <row r="2270" spans="13:13" x14ac:dyDescent="0.2">
      <c r="M2270" t="s">
        <v>4933</v>
      </c>
    </row>
    <row r="2271" spans="13:13" x14ac:dyDescent="0.2">
      <c r="M2271" t="s">
        <v>4934</v>
      </c>
    </row>
    <row r="2272" spans="13:13" x14ac:dyDescent="0.2">
      <c r="M2272" t="s">
        <v>4935</v>
      </c>
    </row>
    <row r="2273" spans="13:13" x14ac:dyDescent="0.2">
      <c r="M2273" t="s">
        <v>4936</v>
      </c>
    </row>
    <row r="2274" spans="13:13" x14ac:dyDescent="0.2">
      <c r="M2274" t="s">
        <v>4937</v>
      </c>
    </row>
    <row r="2275" spans="13:13" x14ac:dyDescent="0.2">
      <c r="M2275" t="s">
        <v>4938</v>
      </c>
    </row>
    <row r="2276" spans="13:13" x14ac:dyDescent="0.2">
      <c r="M2276" t="s">
        <v>4939</v>
      </c>
    </row>
    <row r="2277" spans="13:13" x14ac:dyDescent="0.2">
      <c r="M2277" t="s">
        <v>4940</v>
      </c>
    </row>
    <row r="2278" spans="13:13" x14ac:dyDescent="0.2">
      <c r="M2278" t="s">
        <v>4941</v>
      </c>
    </row>
    <row r="2279" spans="13:13" x14ac:dyDescent="0.2">
      <c r="M2279" t="s">
        <v>4942</v>
      </c>
    </row>
    <row r="2280" spans="13:13" x14ac:dyDescent="0.2">
      <c r="M2280" t="s">
        <v>4943</v>
      </c>
    </row>
    <row r="2281" spans="13:13" x14ac:dyDescent="0.2">
      <c r="M2281" t="s">
        <v>4944</v>
      </c>
    </row>
    <row r="2282" spans="13:13" x14ac:dyDescent="0.2">
      <c r="M2282" t="s">
        <v>4945</v>
      </c>
    </row>
    <row r="2283" spans="13:13" x14ac:dyDescent="0.2">
      <c r="M2283" t="s">
        <v>4946</v>
      </c>
    </row>
    <row r="2284" spans="13:13" x14ac:dyDescent="0.2">
      <c r="M2284" t="s">
        <v>4947</v>
      </c>
    </row>
    <row r="2285" spans="13:13" x14ac:dyDescent="0.2">
      <c r="M2285" t="s">
        <v>4948</v>
      </c>
    </row>
    <row r="2286" spans="13:13" x14ac:dyDescent="0.2">
      <c r="M2286" t="s">
        <v>4949</v>
      </c>
    </row>
    <row r="2287" spans="13:13" x14ac:dyDescent="0.2">
      <c r="M2287" t="s">
        <v>4950</v>
      </c>
    </row>
    <row r="2288" spans="13:13" x14ac:dyDescent="0.2">
      <c r="M2288" t="s">
        <v>4951</v>
      </c>
    </row>
    <row r="2289" spans="13:13" x14ac:dyDescent="0.2">
      <c r="M2289" t="s">
        <v>4952</v>
      </c>
    </row>
    <row r="2290" spans="13:13" x14ac:dyDescent="0.2">
      <c r="M2290" t="s">
        <v>4953</v>
      </c>
    </row>
    <row r="2291" spans="13:13" x14ac:dyDescent="0.2">
      <c r="M2291" t="s">
        <v>4954</v>
      </c>
    </row>
    <row r="2292" spans="13:13" x14ac:dyDescent="0.2">
      <c r="M2292" t="s">
        <v>4955</v>
      </c>
    </row>
    <row r="2293" spans="13:13" x14ac:dyDescent="0.2">
      <c r="M2293" t="s">
        <v>4956</v>
      </c>
    </row>
    <row r="2294" spans="13:13" x14ac:dyDescent="0.2">
      <c r="M2294" t="s">
        <v>4957</v>
      </c>
    </row>
    <row r="2295" spans="13:13" x14ac:dyDescent="0.2">
      <c r="M2295" t="s">
        <v>4958</v>
      </c>
    </row>
    <row r="2296" spans="13:13" x14ac:dyDescent="0.2">
      <c r="M2296" t="s">
        <v>4959</v>
      </c>
    </row>
    <row r="2297" spans="13:13" x14ac:dyDescent="0.2">
      <c r="M2297" t="s">
        <v>4960</v>
      </c>
    </row>
    <row r="2298" spans="13:13" x14ac:dyDescent="0.2">
      <c r="M2298" t="s">
        <v>4961</v>
      </c>
    </row>
    <row r="2299" spans="13:13" x14ac:dyDescent="0.2">
      <c r="M2299" t="s">
        <v>4962</v>
      </c>
    </row>
    <row r="2300" spans="13:13" x14ac:dyDescent="0.2">
      <c r="M2300" t="s">
        <v>4963</v>
      </c>
    </row>
    <row r="2301" spans="13:13" x14ac:dyDescent="0.2">
      <c r="M2301" t="s">
        <v>4964</v>
      </c>
    </row>
    <row r="2302" spans="13:13" x14ac:dyDescent="0.2">
      <c r="M2302" t="s">
        <v>4965</v>
      </c>
    </row>
    <row r="2303" spans="13:13" x14ac:dyDescent="0.2">
      <c r="M2303" t="s">
        <v>4966</v>
      </c>
    </row>
    <row r="2304" spans="13:13" x14ac:dyDescent="0.2">
      <c r="M2304" t="s">
        <v>4967</v>
      </c>
    </row>
    <row r="2305" spans="13:13" x14ac:dyDescent="0.2">
      <c r="M2305" t="s">
        <v>4968</v>
      </c>
    </row>
    <row r="2306" spans="13:13" x14ac:dyDescent="0.2">
      <c r="M2306" t="s">
        <v>4969</v>
      </c>
    </row>
    <row r="2307" spans="13:13" x14ac:dyDescent="0.2">
      <c r="M2307" t="s">
        <v>4970</v>
      </c>
    </row>
    <row r="2308" spans="13:13" x14ac:dyDescent="0.2">
      <c r="M2308" t="s">
        <v>4971</v>
      </c>
    </row>
    <row r="2309" spans="13:13" x14ac:dyDescent="0.2">
      <c r="M2309" t="s">
        <v>4972</v>
      </c>
    </row>
    <row r="2310" spans="13:13" x14ac:dyDescent="0.2">
      <c r="M2310" t="s">
        <v>4973</v>
      </c>
    </row>
    <row r="2311" spans="13:13" x14ac:dyDescent="0.2">
      <c r="M2311" t="s">
        <v>4974</v>
      </c>
    </row>
    <row r="2312" spans="13:13" x14ac:dyDescent="0.2">
      <c r="M2312" t="s">
        <v>4975</v>
      </c>
    </row>
    <row r="2313" spans="13:13" x14ac:dyDescent="0.2">
      <c r="M2313" t="s">
        <v>4976</v>
      </c>
    </row>
    <row r="2314" spans="13:13" x14ac:dyDescent="0.2">
      <c r="M2314" t="s">
        <v>4977</v>
      </c>
    </row>
    <row r="2315" spans="13:13" x14ac:dyDescent="0.2">
      <c r="M2315" t="s">
        <v>4978</v>
      </c>
    </row>
    <row r="2316" spans="13:13" x14ac:dyDescent="0.2">
      <c r="M2316" t="s">
        <v>4979</v>
      </c>
    </row>
    <row r="2317" spans="13:13" x14ac:dyDescent="0.2">
      <c r="M2317" t="s">
        <v>4980</v>
      </c>
    </row>
    <row r="2318" spans="13:13" x14ac:dyDescent="0.2">
      <c r="M2318" t="s">
        <v>4981</v>
      </c>
    </row>
    <row r="2319" spans="13:13" x14ac:dyDescent="0.2">
      <c r="M2319" t="s">
        <v>4982</v>
      </c>
    </row>
    <row r="2320" spans="13:13" x14ac:dyDescent="0.2">
      <c r="M2320" t="s">
        <v>4983</v>
      </c>
    </row>
    <row r="2321" spans="13:13" x14ac:dyDescent="0.2">
      <c r="M2321" t="s">
        <v>4984</v>
      </c>
    </row>
    <row r="2322" spans="13:13" x14ac:dyDescent="0.2">
      <c r="M2322" t="s">
        <v>4985</v>
      </c>
    </row>
    <row r="2323" spans="13:13" x14ac:dyDescent="0.2">
      <c r="M2323" t="s">
        <v>4986</v>
      </c>
    </row>
    <row r="2324" spans="13:13" x14ac:dyDescent="0.2">
      <c r="M2324" t="s">
        <v>4987</v>
      </c>
    </row>
    <row r="2325" spans="13:13" x14ac:dyDescent="0.2">
      <c r="M2325" t="s">
        <v>4988</v>
      </c>
    </row>
    <row r="2326" spans="13:13" x14ac:dyDescent="0.2">
      <c r="M2326" t="s">
        <v>4989</v>
      </c>
    </row>
    <row r="2327" spans="13:13" x14ac:dyDescent="0.2">
      <c r="M2327" t="s">
        <v>4990</v>
      </c>
    </row>
    <row r="2328" spans="13:13" x14ac:dyDescent="0.2">
      <c r="M2328" t="s">
        <v>4991</v>
      </c>
    </row>
    <row r="2329" spans="13:13" x14ac:dyDescent="0.2">
      <c r="M2329" t="s">
        <v>4992</v>
      </c>
    </row>
    <row r="2330" spans="13:13" x14ac:dyDescent="0.2">
      <c r="M2330" t="s">
        <v>4993</v>
      </c>
    </row>
    <row r="2331" spans="13:13" x14ac:dyDescent="0.2">
      <c r="M2331" t="s">
        <v>4994</v>
      </c>
    </row>
    <row r="2332" spans="13:13" x14ac:dyDescent="0.2">
      <c r="M2332" t="s">
        <v>4995</v>
      </c>
    </row>
    <row r="2333" spans="13:13" x14ac:dyDescent="0.2">
      <c r="M2333" t="s">
        <v>4996</v>
      </c>
    </row>
    <row r="2334" spans="13:13" x14ac:dyDescent="0.2">
      <c r="M2334" t="s">
        <v>4997</v>
      </c>
    </row>
    <row r="2335" spans="13:13" x14ac:dyDescent="0.2">
      <c r="M2335" t="s">
        <v>4998</v>
      </c>
    </row>
    <row r="2336" spans="13:13" x14ac:dyDescent="0.2">
      <c r="M2336" t="s">
        <v>4999</v>
      </c>
    </row>
    <row r="2337" spans="13:13" x14ac:dyDescent="0.2">
      <c r="M2337" t="s">
        <v>5000</v>
      </c>
    </row>
    <row r="2338" spans="13:13" x14ac:dyDescent="0.2">
      <c r="M2338" t="s">
        <v>5001</v>
      </c>
    </row>
    <row r="2339" spans="13:13" x14ac:dyDescent="0.2">
      <c r="M2339" t="s">
        <v>5002</v>
      </c>
    </row>
    <row r="2340" spans="13:13" x14ac:dyDescent="0.2">
      <c r="M2340" t="s">
        <v>5003</v>
      </c>
    </row>
    <row r="2341" spans="13:13" x14ac:dyDescent="0.2">
      <c r="M2341" t="s">
        <v>5004</v>
      </c>
    </row>
    <row r="2342" spans="13:13" x14ac:dyDescent="0.2">
      <c r="M2342" t="s">
        <v>5005</v>
      </c>
    </row>
    <row r="2343" spans="13:13" x14ac:dyDescent="0.2">
      <c r="M2343" t="s">
        <v>5006</v>
      </c>
    </row>
    <row r="2344" spans="13:13" x14ac:dyDescent="0.2">
      <c r="M2344" t="s">
        <v>5007</v>
      </c>
    </row>
    <row r="2345" spans="13:13" x14ac:dyDescent="0.2">
      <c r="M2345" t="s">
        <v>5008</v>
      </c>
    </row>
    <row r="2346" spans="13:13" x14ac:dyDescent="0.2">
      <c r="M2346" t="s">
        <v>5009</v>
      </c>
    </row>
    <row r="2347" spans="13:13" x14ac:dyDescent="0.2">
      <c r="M2347" t="s">
        <v>5010</v>
      </c>
    </row>
    <row r="2348" spans="13:13" x14ac:dyDescent="0.2">
      <c r="M2348" t="s">
        <v>5011</v>
      </c>
    </row>
    <row r="2349" spans="13:13" x14ac:dyDescent="0.2">
      <c r="M2349" t="s">
        <v>5012</v>
      </c>
    </row>
    <row r="2350" spans="13:13" x14ac:dyDescent="0.2">
      <c r="M2350" t="s">
        <v>5013</v>
      </c>
    </row>
    <row r="2351" spans="13:13" x14ac:dyDescent="0.2">
      <c r="M2351" t="s">
        <v>5014</v>
      </c>
    </row>
    <row r="2352" spans="13:13" x14ac:dyDescent="0.2">
      <c r="M2352" t="s">
        <v>5015</v>
      </c>
    </row>
    <row r="2353" spans="13:13" x14ac:dyDescent="0.2">
      <c r="M2353" t="s">
        <v>5016</v>
      </c>
    </row>
    <row r="2354" spans="13:13" x14ac:dyDescent="0.2">
      <c r="M2354" t="s">
        <v>5017</v>
      </c>
    </row>
    <row r="2355" spans="13:13" x14ac:dyDescent="0.2">
      <c r="M2355" t="s">
        <v>5018</v>
      </c>
    </row>
    <row r="2356" spans="13:13" x14ac:dyDescent="0.2">
      <c r="M2356" t="s">
        <v>5019</v>
      </c>
    </row>
    <row r="2357" spans="13:13" x14ac:dyDescent="0.2">
      <c r="M2357" t="s">
        <v>5020</v>
      </c>
    </row>
    <row r="2358" spans="13:13" x14ac:dyDescent="0.2">
      <c r="M2358" t="s">
        <v>5021</v>
      </c>
    </row>
    <row r="2359" spans="13:13" x14ac:dyDescent="0.2">
      <c r="M2359" t="s">
        <v>5022</v>
      </c>
    </row>
    <row r="2360" spans="13:13" x14ac:dyDescent="0.2">
      <c r="M2360" t="s">
        <v>5023</v>
      </c>
    </row>
    <row r="2361" spans="13:13" x14ac:dyDescent="0.2">
      <c r="M2361" t="s">
        <v>5024</v>
      </c>
    </row>
    <row r="2362" spans="13:13" x14ac:dyDescent="0.2">
      <c r="M2362" t="s">
        <v>5025</v>
      </c>
    </row>
    <row r="2363" spans="13:13" x14ac:dyDescent="0.2">
      <c r="M2363" t="s">
        <v>5026</v>
      </c>
    </row>
    <row r="2364" spans="13:13" x14ac:dyDescent="0.2">
      <c r="M2364" t="s">
        <v>5027</v>
      </c>
    </row>
    <row r="2365" spans="13:13" x14ac:dyDescent="0.2">
      <c r="M2365" t="s">
        <v>5028</v>
      </c>
    </row>
    <row r="2366" spans="13:13" x14ac:dyDescent="0.2">
      <c r="M2366" t="s">
        <v>5029</v>
      </c>
    </row>
    <row r="2367" spans="13:13" x14ac:dyDescent="0.2">
      <c r="M2367" t="s">
        <v>5030</v>
      </c>
    </row>
    <row r="2368" spans="13:13" x14ac:dyDescent="0.2">
      <c r="M2368" t="s">
        <v>5031</v>
      </c>
    </row>
    <row r="2369" spans="13:13" x14ac:dyDescent="0.2">
      <c r="M2369" t="s">
        <v>5032</v>
      </c>
    </row>
    <row r="2370" spans="13:13" x14ac:dyDescent="0.2">
      <c r="M2370" t="s">
        <v>5033</v>
      </c>
    </row>
    <row r="2371" spans="13:13" x14ac:dyDescent="0.2">
      <c r="M2371" t="s">
        <v>5034</v>
      </c>
    </row>
    <row r="2372" spans="13:13" x14ac:dyDescent="0.2">
      <c r="M2372" t="s">
        <v>5035</v>
      </c>
    </row>
    <row r="2373" spans="13:13" x14ac:dyDescent="0.2">
      <c r="M2373" t="s">
        <v>5036</v>
      </c>
    </row>
    <row r="2374" spans="13:13" x14ac:dyDescent="0.2">
      <c r="M2374" t="s">
        <v>5037</v>
      </c>
    </row>
    <row r="2375" spans="13:13" x14ac:dyDescent="0.2">
      <c r="M2375" t="s">
        <v>5038</v>
      </c>
    </row>
    <row r="2376" spans="13:13" x14ac:dyDescent="0.2">
      <c r="M2376" t="s">
        <v>5039</v>
      </c>
    </row>
    <row r="2377" spans="13:13" x14ac:dyDescent="0.2">
      <c r="M2377" t="s">
        <v>5040</v>
      </c>
    </row>
    <row r="2378" spans="13:13" x14ac:dyDescent="0.2">
      <c r="M2378" t="s">
        <v>5041</v>
      </c>
    </row>
    <row r="2379" spans="13:13" x14ac:dyDescent="0.2">
      <c r="M2379" t="s">
        <v>5042</v>
      </c>
    </row>
    <row r="2380" spans="13:13" x14ac:dyDescent="0.2">
      <c r="M2380" t="s">
        <v>5043</v>
      </c>
    </row>
    <row r="2381" spans="13:13" x14ac:dyDescent="0.2">
      <c r="M2381" t="s">
        <v>5044</v>
      </c>
    </row>
    <row r="2382" spans="13:13" x14ac:dyDescent="0.2">
      <c r="M2382" t="s">
        <v>5045</v>
      </c>
    </row>
    <row r="2383" spans="13:13" x14ac:dyDescent="0.2">
      <c r="M2383" t="s">
        <v>5046</v>
      </c>
    </row>
    <row r="2384" spans="13:13" x14ac:dyDescent="0.2">
      <c r="M2384" t="s">
        <v>5047</v>
      </c>
    </row>
    <row r="2385" spans="13:13" x14ac:dyDescent="0.2">
      <c r="M2385" t="s">
        <v>5048</v>
      </c>
    </row>
    <row r="2386" spans="13:13" x14ac:dyDescent="0.2">
      <c r="M2386" t="s">
        <v>5049</v>
      </c>
    </row>
    <row r="2387" spans="13:13" x14ac:dyDescent="0.2">
      <c r="M2387" t="s">
        <v>5050</v>
      </c>
    </row>
    <row r="2388" spans="13:13" x14ac:dyDescent="0.2">
      <c r="M2388" t="s">
        <v>5051</v>
      </c>
    </row>
    <row r="2389" spans="13:13" x14ac:dyDescent="0.2">
      <c r="M2389" t="s">
        <v>5052</v>
      </c>
    </row>
    <row r="2390" spans="13:13" x14ac:dyDescent="0.2">
      <c r="M2390" t="s">
        <v>5053</v>
      </c>
    </row>
    <row r="2391" spans="13:13" x14ac:dyDescent="0.2">
      <c r="M2391" t="s">
        <v>5054</v>
      </c>
    </row>
    <row r="2392" spans="13:13" x14ac:dyDescent="0.2">
      <c r="M2392" t="s">
        <v>5055</v>
      </c>
    </row>
    <row r="2393" spans="13:13" x14ac:dyDescent="0.2">
      <c r="M2393" t="s">
        <v>5056</v>
      </c>
    </row>
    <row r="2394" spans="13:13" x14ac:dyDescent="0.2">
      <c r="M2394" t="s">
        <v>5057</v>
      </c>
    </row>
    <row r="2395" spans="13:13" x14ac:dyDescent="0.2">
      <c r="M2395" t="s">
        <v>5058</v>
      </c>
    </row>
    <row r="2396" spans="13:13" x14ac:dyDescent="0.2">
      <c r="M2396" t="s">
        <v>5059</v>
      </c>
    </row>
    <row r="2397" spans="13:13" x14ac:dyDescent="0.2">
      <c r="M2397" t="s">
        <v>5060</v>
      </c>
    </row>
    <row r="2398" spans="13:13" x14ac:dyDescent="0.2">
      <c r="M2398" t="s">
        <v>5061</v>
      </c>
    </row>
    <row r="2399" spans="13:13" x14ac:dyDescent="0.2">
      <c r="M2399" t="s">
        <v>5062</v>
      </c>
    </row>
    <row r="2400" spans="13:13" x14ac:dyDescent="0.2">
      <c r="M2400" t="s">
        <v>5063</v>
      </c>
    </row>
    <row r="2401" spans="13:13" x14ac:dyDescent="0.2">
      <c r="M2401" t="s">
        <v>5064</v>
      </c>
    </row>
    <row r="2402" spans="13:13" x14ac:dyDescent="0.2">
      <c r="M2402" t="s">
        <v>5065</v>
      </c>
    </row>
    <row r="2403" spans="13:13" x14ac:dyDescent="0.2">
      <c r="M2403" t="s">
        <v>5066</v>
      </c>
    </row>
    <row r="2404" spans="13:13" x14ac:dyDescent="0.2">
      <c r="M2404" t="s">
        <v>5067</v>
      </c>
    </row>
    <row r="2405" spans="13:13" x14ac:dyDescent="0.2">
      <c r="M2405" t="s">
        <v>5068</v>
      </c>
    </row>
    <row r="2406" spans="13:13" x14ac:dyDescent="0.2">
      <c r="M2406" t="s">
        <v>5069</v>
      </c>
    </row>
    <row r="2407" spans="13:13" x14ac:dyDescent="0.2">
      <c r="M2407" t="s">
        <v>5070</v>
      </c>
    </row>
    <row r="2408" spans="13:13" x14ac:dyDescent="0.2">
      <c r="M2408" t="s">
        <v>5071</v>
      </c>
    </row>
    <row r="2409" spans="13:13" x14ac:dyDescent="0.2">
      <c r="M2409" t="s">
        <v>5072</v>
      </c>
    </row>
    <row r="2410" spans="13:13" x14ac:dyDescent="0.2">
      <c r="M2410" t="s">
        <v>5073</v>
      </c>
    </row>
    <row r="2411" spans="13:13" x14ac:dyDescent="0.2">
      <c r="M2411" t="s">
        <v>5074</v>
      </c>
    </row>
    <row r="2412" spans="13:13" x14ac:dyDescent="0.2">
      <c r="M2412" t="s">
        <v>5075</v>
      </c>
    </row>
    <row r="2413" spans="13:13" x14ac:dyDescent="0.2">
      <c r="M2413" t="s">
        <v>5076</v>
      </c>
    </row>
    <row r="2414" spans="13:13" x14ac:dyDescent="0.2">
      <c r="M2414" t="s">
        <v>5077</v>
      </c>
    </row>
    <row r="2415" spans="13:13" x14ac:dyDescent="0.2">
      <c r="M2415" t="s">
        <v>5078</v>
      </c>
    </row>
    <row r="2416" spans="13:13" x14ac:dyDescent="0.2">
      <c r="M2416" t="s">
        <v>5079</v>
      </c>
    </row>
    <row r="2417" spans="13:13" x14ac:dyDescent="0.2">
      <c r="M2417" t="s">
        <v>5080</v>
      </c>
    </row>
    <row r="2418" spans="13:13" x14ac:dyDescent="0.2">
      <c r="M2418" t="s">
        <v>5081</v>
      </c>
    </row>
    <row r="2419" spans="13:13" x14ac:dyDescent="0.2">
      <c r="M2419" t="s">
        <v>5082</v>
      </c>
    </row>
    <row r="2420" spans="13:13" x14ac:dyDescent="0.2">
      <c r="M2420" t="s">
        <v>5083</v>
      </c>
    </row>
    <row r="2421" spans="13:13" x14ac:dyDescent="0.2">
      <c r="M2421" t="s">
        <v>5084</v>
      </c>
    </row>
    <row r="2422" spans="13:13" x14ac:dyDescent="0.2">
      <c r="M2422" t="s">
        <v>5085</v>
      </c>
    </row>
    <row r="2423" spans="13:13" x14ac:dyDescent="0.2">
      <c r="M2423" t="s">
        <v>5086</v>
      </c>
    </row>
    <row r="2424" spans="13:13" x14ac:dyDescent="0.2">
      <c r="M2424" t="s">
        <v>5087</v>
      </c>
    </row>
    <row r="2425" spans="13:13" x14ac:dyDescent="0.2">
      <c r="M2425" t="s">
        <v>5088</v>
      </c>
    </row>
    <row r="2426" spans="13:13" x14ac:dyDescent="0.2">
      <c r="M2426" t="s">
        <v>5089</v>
      </c>
    </row>
    <row r="2427" spans="13:13" x14ac:dyDescent="0.2">
      <c r="M2427" t="s">
        <v>5090</v>
      </c>
    </row>
    <row r="2428" spans="13:13" x14ac:dyDescent="0.2">
      <c r="M2428" t="s">
        <v>5091</v>
      </c>
    </row>
    <row r="2429" spans="13:13" x14ac:dyDescent="0.2">
      <c r="M2429" t="s">
        <v>5092</v>
      </c>
    </row>
    <row r="2430" spans="13:13" x14ac:dyDescent="0.2">
      <c r="M2430" t="s">
        <v>5093</v>
      </c>
    </row>
    <row r="2431" spans="13:13" x14ac:dyDescent="0.2">
      <c r="M2431" t="s">
        <v>5094</v>
      </c>
    </row>
    <row r="2432" spans="13:13" x14ac:dyDescent="0.2">
      <c r="M2432" t="s">
        <v>5095</v>
      </c>
    </row>
    <row r="2433" spans="13:13" x14ac:dyDescent="0.2">
      <c r="M2433" t="s">
        <v>5096</v>
      </c>
    </row>
    <row r="2434" spans="13:13" x14ac:dyDescent="0.2">
      <c r="M2434" t="s">
        <v>5097</v>
      </c>
    </row>
    <row r="2435" spans="13:13" x14ac:dyDescent="0.2">
      <c r="M2435" t="s">
        <v>5098</v>
      </c>
    </row>
    <row r="2436" spans="13:13" x14ac:dyDescent="0.2">
      <c r="M2436" t="s">
        <v>5099</v>
      </c>
    </row>
    <row r="2437" spans="13:13" x14ac:dyDescent="0.2">
      <c r="M2437" t="s">
        <v>5100</v>
      </c>
    </row>
    <row r="2438" spans="13:13" x14ac:dyDescent="0.2">
      <c r="M2438" t="s">
        <v>5101</v>
      </c>
    </row>
    <row r="2439" spans="13:13" x14ac:dyDescent="0.2">
      <c r="M2439" t="s">
        <v>5102</v>
      </c>
    </row>
    <row r="2440" spans="13:13" x14ac:dyDescent="0.2">
      <c r="M2440" t="s">
        <v>5103</v>
      </c>
    </row>
    <row r="2441" spans="13:13" x14ac:dyDescent="0.2">
      <c r="M2441" t="s">
        <v>5104</v>
      </c>
    </row>
    <row r="2442" spans="13:13" x14ac:dyDescent="0.2">
      <c r="M2442" t="s">
        <v>5105</v>
      </c>
    </row>
    <row r="2443" spans="13:13" x14ac:dyDescent="0.2">
      <c r="M2443" t="s">
        <v>5106</v>
      </c>
    </row>
    <row r="2444" spans="13:13" x14ac:dyDescent="0.2">
      <c r="M2444" t="s">
        <v>5107</v>
      </c>
    </row>
    <row r="2445" spans="13:13" x14ac:dyDescent="0.2">
      <c r="M2445" t="s">
        <v>5108</v>
      </c>
    </row>
    <row r="2446" spans="13:13" x14ac:dyDescent="0.2">
      <c r="M2446" t="s">
        <v>5109</v>
      </c>
    </row>
    <row r="2447" spans="13:13" x14ac:dyDescent="0.2">
      <c r="M2447" t="s">
        <v>5110</v>
      </c>
    </row>
    <row r="2448" spans="13:13" x14ac:dyDescent="0.2">
      <c r="M2448" t="s">
        <v>5111</v>
      </c>
    </row>
    <row r="2449" spans="13:13" x14ac:dyDescent="0.2">
      <c r="M2449" t="s">
        <v>5112</v>
      </c>
    </row>
    <row r="2450" spans="13:13" x14ac:dyDescent="0.2">
      <c r="M2450" t="s">
        <v>5113</v>
      </c>
    </row>
    <row r="2451" spans="13:13" x14ac:dyDescent="0.2">
      <c r="M2451" t="s">
        <v>5114</v>
      </c>
    </row>
    <row r="2452" spans="13:13" x14ac:dyDescent="0.2">
      <c r="M2452" t="s">
        <v>5115</v>
      </c>
    </row>
    <row r="2453" spans="13:13" x14ac:dyDescent="0.2">
      <c r="M2453" t="s">
        <v>5116</v>
      </c>
    </row>
    <row r="2454" spans="13:13" x14ac:dyDescent="0.2">
      <c r="M2454" t="s">
        <v>5117</v>
      </c>
    </row>
    <row r="2455" spans="13:13" x14ac:dyDescent="0.2">
      <c r="M2455" t="s">
        <v>5118</v>
      </c>
    </row>
    <row r="2456" spans="13:13" x14ac:dyDescent="0.2">
      <c r="M2456" t="s">
        <v>5119</v>
      </c>
    </row>
    <row r="2457" spans="13:13" x14ac:dyDescent="0.2">
      <c r="M2457" t="s">
        <v>5120</v>
      </c>
    </row>
    <row r="2458" spans="13:13" x14ac:dyDescent="0.2">
      <c r="M2458" t="s">
        <v>5121</v>
      </c>
    </row>
    <row r="2459" spans="13:13" x14ac:dyDescent="0.2">
      <c r="M2459" t="s">
        <v>5122</v>
      </c>
    </row>
    <row r="2460" spans="13:13" x14ac:dyDescent="0.2">
      <c r="M2460" t="s">
        <v>5123</v>
      </c>
    </row>
    <row r="2461" spans="13:13" x14ac:dyDescent="0.2">
      <c r="M2461" t="s">
        <v>5124</v>
      </c>
    </row>
    <row r="2462" spans="13:13" x14ac:dyDescent="0.2">
      <c r="M2462" t="s">
        <v>5125</v>
      </c>
    </row>
    <row r="2463" spans="13:13" x14ac:dyDescent="0.2">
      <c r="M2463" t="s">
        <v>5126</v>
      </c>
    </row>
    <row r="2464" spans="13:13" x14ac:dyDescent="0.2">
      <c r="M2464" t="s">
        <v>5127</v>
      </c>
    </row>
    <row r="2465" spans="13:13" x14ac:dyDescent="0.2">
      <c r="M2465" t="s">
        <v>5128</v>
      </c>
    </row>
    <row r="2466" spans="13:13" x14ac:dyDescent="0.2">
      <c r="M2466" t="s">
        <v>5129</v>
      </c>
    </row>
    <row r="2467" spans="13:13" x14ac:dyDescent="0.2">
      <c r="M2467" t="s">
        <v>5130</v>
      </c>
    </row>
    <row r="2468" spans="13:13" x14ac:dyDescent="0.2">
      <c r="M2468" t="s">
        <v>5131</v>
      </c>
    </row>
    <row r="2469" spans="13:13" x14ac:dyDescent="0.2">
      <c r="M2469" t="s">
        <v>5132</v>
      </c>
    </row>
    <row r="2470" spans="13:13" x14ac:dyDescent="0.2">
      <c r="M2470" t="s">
        <v>5133</v>
      </c>
    </row>
    <row r="2471" spans="13:13" x14ac:dyDescent="0.2">
      <c r="M2471" t="s">
        <v>5134</v>
      </c>
    </row>
    <row r="2472" spans="13:13" x14ac:dyDescent="0.2">
      <c r="M2472" t="s">
        <v>5135</v>
      </c>
    </row>
    <row r="2473" spans="13:13" x14ac:dyDescent="0.2">
      <c r="M2473" t="s">
        <v>5136</v>
      </c>
    </row>
    <row r="2474" spans="13:13" x14ac:dyDescent="0.2">
      <c r="M2474" t="s">
        <v>5137</v>
      </c>
    </row>
    <row r="2475" spans="13:13" x14ac:dyDescent="0.2">
      <c r="M2475" t="s">
        <v>5138</v>
      </c>
    </row>
    <row r="2476" spans="13:13" x14ac:dyDescent="0.2">
      <c r="M2476" t="s">
        <v>5139</v>
      </c>
    </row>
    <row r="2477" spans="13:13" x14ac:dyDescent="0.2">
      <c r="M2477" t="s">
        <v>5140</v>
      </c>
    </row>
    <row r="2478" spans="13:13" x14ac:dyDescent="0.2">
      <c r="M2478" t="s">
        <v>5141</v>
      </c>
    </row>
    <row r="2479" spans="13:13" x14ac:dyDescent="0.2">
      <c r="M2479" t="s">
        <v>5142</v>
      </c>
    </row>
    <row r="2480" spans="13:13" x14ac:dyDescent="0.2">
      <c r="M2480" t="s">
        <v>5143</v>
      </c>
    </row>
    <row r="2481" spans="13:13" x14ac:dyDescent="0.2">
      <c r="M2481" t="s">
        <v>5144</v>
      </c>
    </row>
    <row r="2482" spans="13:13" x14ac:dyDescent="0.2">
      <c r="M2482" t="s">
        <v>5145</v>
      </c>
    </row>
    <row r="2483" spans="13:13" x14ac:dyDescent="0.2">
      <c r="M2483" t="s">
        <v>5146</v>
      </c>
    </row>
    <row r="2484" spans="13:13" x14ac:dyDescent="0.2">
      <c r="M2484" t="s">
        <v>5147</v>
      </c>
    </row>
    <row r="2485" spans="13:13" x14ac:dyDescent="0.2">
      <c r="M2485" t="s">
        <v>5148</v>
      </c>
    </row>
    <row r="2486" spans="13:13" x14ac:dyDescent="0.2">
      <c r="M2486" t="s">
        <v>5149</v>
      </c>
    </row>
    <row r="2487" spans="13:13" x14ac:dyDescent="0.2">
      <c r="M2487" t="s">
        <v>5150</v>
      </c>
    </row>
    <row r="2488" spans="13:13" x14ac:dyDescent="0.2">
      <c r="M2488" t="s">
        <v>5151</v>
      </c>
    </row>
    <row r="2489" spans="13:13" x14ac:dyDescent="0.2">
      <c r="M2489" t="s">
        <v>5152</v>
      </c>
    </row>
    <row r="2490" spans="13:13" x14ac:dyDescent="0.2">
      <c r="M2490" t="s">
        <v>5153</v>
      </c>
    </row>
    <row r="2491" spans="13:13" x14ac:dyDescent="0.2">
      <c r="M2491" t="s">
        <v>5154</v>
      </c>
    </row>
    <row r="2492" spans="13:13" x14ac:dyDescent="0.2">
      <c r="M2492" t="s">
        <v>5155</v>
      </c>
    </row>
    <row r="2493" spans="13:13" x14ac:dyDescent="0.2">
      <c r="M2493" t="s">
        <v>5156</v>
      </c>
    </row>
    <row r="2494" spans="13:13" x14ac:dyDescent="0.2">
      <c r="M2494" t="s">
        <v>5157</v>
      </c>
    </row>
    <row r="2495" spans="13:13" x14ac:dyDescent="0.2">
      <c r="M2495" t="s">
        <v>5158</v>
      </c>
    </row>
    <row r="2496" spans="13:13" x14ac:dyDescent="0.2">
      <c r="M2496" t="s">
        <v>5159</v>
      </c>
    </row>
    <row r="2497" spans="13:13" x14ac:dyDescent="0.2">
      <c r="M2497" t="s">
        <v>5160</v>
      </c>
    </row>
    <row r="2498" spans="13:13" x14ac:dyDescent="0.2">
      <c r="M2498" t="s">
        <v>5161</v>
      </c>
    </row>
    <row r="2499" spans="13:13" x14ac:dyDescent="0.2">
      <c r="M2499" t="s">
        <v>5162</v>
      </c>
    </row>
    <row r="2500" spans="13:13" x14ac:dyDescent="0.2">
      <c r="M2500" t="s">
        <v>5163</v>
      </c>
    </row>
    <row r="2501" spans="13:13" x14ac:dyDescent="0.2">
      <c r="M2501" t="s">
        <v>5164</v>
      </c>
    </row>
    <row r="2502" spans="13:13" x14ac:dyDescent="0.2">
      <c r="M2502" t="s">
        <v>5165</v>
      </c>
    </row>
    <row r="2503" spans="13:13" x14ac:dyDescent="0.2">
      <c r="M2503" t="s">
        <v>5166</v>
      </c>
    </row>
    <row r="2504" spans="13:13" x14ac:dyDescent="0.2">
      <c r="M2504" t="s">
        <v>5167</v>
      </c>
    </row>
    <row r="2505" spans="13:13" x14ac:dyDescent="0.2">
      <c r="M2505" t="s">
        <v>5168</v>
      </c>
    </row>
    <row r="2506" spans="13:13" x14ac:dyDescent="0.2">
      <c r="M2506" t="s">
        <v>5169</v>
      </c>
    </row>
    <row r="2507" spans="13:13" x14ac:dyDescent="0.2">
      <c r="M2507" t="s">
        <v>5170</v>
      </c>
    </row>
    <row r="2508" spans="13:13" x14ac:dyDescent="0.2">
      <c r="M2508" t="s">
        <v>5171</v>
      </c>
    </row>
    <row r="2509" spans="13:13" x14ac:dyDescent="0.2">
      <c r="M2509" t="s">
        <v>5172</v>
      </c>
    </row>
    <row r="2510" spans="13:13" x14ac:dyDescent="0.2">
      <c r="M2510" t="s">
        <v>5173</v>
      </c>
    </row>
    <row r="2511" spans="13:13" x14ac:dyDescent="0.2">
      <c r="M2511" t="s">
        <v>5174</v>
      </c>
    </row>
    <row r="2512" spans="13:13" x14ac:dyDescent="0.2">
      <c r="M2512" t="s">
        <v>5175</v>
      </c>
    </row>
    <row r="2513" spans="13:13" x14ac:dyDescent="0.2">
      <c r="M2513" t="s">
        <v>5176</v>
      </c>
    </row>
    <row r="2514" spans="13:13" x14ac:dyDescent="0.2">
      <c r="M2514" t="s">
        <v>5177</v>
      </c>
    </row>
    <row r="2515" spans="13:13" x14ac:dyDescent="0.2">
      <c r="M2515" t="s">
        <v>5178</v>
      </c>
    </row>
    <row r="2516" spans="13:13" x14ac:dyDescent="0.2">
      <c r="M2516" t="s">
        <v>5179</v>
      </c>
    </row>
    <row r="2517" spans="13:13" x14ac:dyDescent="0.2">
      <c r="M2517" t="s">
        <v>5180</v>
      </c>
    </row>
    <row r="2518" spans="13:13" x14ac:dyDescent="0.2">
      <c r="M2518" t="s">
        <v>5181</v>
      </c>
    </row>
    <row r="2519" spans="13:13" x14ac:dyDescent="0.2">
      <c r="M2519" t="s">
        <v>5182</v>
      </c>
    </row>
    <row r="2520" spans="13:13" x14ac:dyDescent="0.2">
      <c r="M2520" t="s">
        <v>5183</v>
      </c>
    </row>
    <row r="2521" spans="13:13" x14ac:dyDescent="0.2">
      <c r="M2521" t="s">
        <v>5184</v>
      </c>
    </row>
    <row r="2522" spans="13:13" x14ac:dyDescent="0.2">
      <c r="M2522" t="s">
        <v>5185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367</v>
      </c>
      <c r="B1" s="47" t="s">
        <v>457</v>
      </c>
      <c r="C1" s="49" t="s">
        <v>368</v>
      </c>
      <c r="D1" s="47" t="s">
        <v>457</v>
      </c>
      <c r="E1" s="53" t="s">
        <v>366</v>
      </c>
    </row>
    <row r="2" spans="1:6" ht="17" x14ac:dyDescent="0.2">
      <c r="A2" s="50" t="s">
        <v>281</v>
      </c>
      <c r="B2" s="51" t="s">
        <v>274</v>
      </c>
      <c r="C2" s="50" t="s">
        <v>282</v>
      </c>
      <c r="D2" s="52" t="s">
        <v>307</v>
      </c>
      <c r="E2" s="54" t="s">
        <v>283</v>
      </c>
    </row>
    <row r="3" spans="1:6" ht="34" x14ac:dyDescent="0.2">
      <c r="A3" t="s">
        <v>286</v>
      </c>
      <c r="B3" s="7" t="str">
        <f>_xlfn.XLOOKUP(A3,Units!$A$2:$A$100,Units!$C$2:$C$100,"")</f>
        <v>Number of people in the space per area, averaged based on the schedule choice</v>
      </c>
      <c r="D3" s="10" t="str">
        <f>_xlfn.XLOOKUP(A3,Units!$A$2:$A$100,Units!$B$2:$B$100,"")</f>
        <v>ppl/m2</v>
      </c>
      <c r="E3" s="30" t="s">
        <v>309</v>
      </c>
    </row>
    <row r="4" spans="1:6" ht="34" x14ac:dyDescent="0.2">
      <c r="A4" t="s">
        <v>286</v>
      </c>
      <c r="B4" s="7" t="str">
        <f>_xlfn.XLOOKUP(A4,Units!$A$2:$A$100,Units!$C$2:$C$100,"")</f>
        <v>Number of people in the space per area, averaged based on the schedule choice</v>
      </c>
      <c r="D4" s="10" t="str">
        <f>_xlfn.XLOOKUP(A4,Units!$A$2:$A$100,Units!$B$2:$B$100,"")</f>
        <v>ppl/m2</v>
      </c>
      <c r="E4" s="30" t="s">
        <v>310</v>
      </c>
    </row>
    <row r="5" spans="1:6" ht="34" x14ac:dyDescent="0.2">
      <c r="A5" t="s">
        <v>288</v>
      </c>
      <c r="B5" s="7" t="str">
        <f>_xlfn.XLOOKUP(A5,Units!$A$2:$A$100,Units!$C$2:$C$100,"")</f>
        <v>Power density based on the equipment commonly found in the space, normalized for the schedule chosen</v>
      </c>
      <c r="D5" s="10" t="str">
        <f>_xlfn.XLOOKUP(A5,Units!$A$2:$A$100,Units!$B$2:$B$100,"")</f>
        <v>W/m2</v>
      </c>
      <c r="E5" s="30" t="s">
        <v>311</v>
      </c>
      <c r="F5" s="5" t="s">
        <v>473</v>
      </c>
    </row>
    <row r="6" spans="1:6" ht="34" x14ac:dyDescent="0.2">
      <c r="A6" t="s">
        <v>288</v>
      </c>
      <c r="B6" s="7" t="str">
        <f>_xlfn.XLOOKUP(A6,Units!$A$2:$A$100,Units!$C$2:$C$100,"")</f>
        <v>Power density based on the equipment commonly found in the space, normalized for the schedule chosen</v>
      </c>
      <c r="D6" s="10" t="str">
        <f>_xlfn.XLOOKUP(A6,Units!$A$2:$A$100,Units!$B$2:$B$100,"")</f>
        <v>W/m2</v>
      </c>
      <c r="E6" s="30" t="s">
        <v>312</v>
      </c>
    </row>
    <row r="7" spans="1:6" ht="34" x14ac:dyDescent="0.2">
      <c r="A7" t="s">
        <v>287</v>
      </c>
      <c r="B7" s="7" t="str">
        <f>_xlfn.XLOOKUP(A7,Units!$A$2:$A$100,Units!$C$2:$C$100,"")</f>
        <v>Lighting density per area, based on the identified bulb choices and expected lighting efficiency</v>
      </c>
      <c r="D7" s="10" t="str">
        <f>_xlfn.XLOOKUP(A7,Units!$A$2:$A$100,Units!$B$2:$B$100,"")</f>
        <v>W/m2</v>
      </c>
      <c r="E7" s="30" t="s">
        <v>313</v>
      </c>
    </row>
    <row r="8" spans="1:6" ht="34" x14ac:dyDescent="0.2">
      <c r="A8" t="s">
        <v>287</v>
      </c>
      <c r="B8" s="7" t="str">
        <f>_xlfn.XLOOKUP(A8,Units!$A$2:$A$100,Units!$C$2:$C$100,"")</f>
        <v>Lighting density per area, based on the identified bulb choices and expected lighting efficiency</v>
      </c>
      <c r="D8" s="10" t="str">
        <f>_xlfn.XLOOKUP(A8,Units!$A$2:$A$100,Units!$B$2:$B$100,"")</f>
        <v>W/m2</v>
      </c>
      <c r="E8" s="30" t="s">
        <v>314</v>
      </c>
    </row>
    <row r="9" spans="1:6" ht="34" x14ac:dyDescent="0.2">
      <c r="A9" t="s">
        <v>286</v>
      </c>
      <c r="B9" s="7" t="str">
        <f>_xlfn.XLOOKUP(A9,Units!$A$2:$A$100,Units!$C$2:$C$100,"")</f>
        <v>Number of people in the space per area, averaged based on the schedule choice</v>
      </c>
      <c r="D9" s="10" t="str">
        <f>_xlfn.XLOOKUP(A9,Units!$A$2:$A$100,Units!$B$2:$B$100,"")</f>
        <v>ppl/m2</v>
      </c>
    </row>
    <row r="10" spans="1:6" ht="34" x14ac:dyDescent="0.2">
      <c r="A10" t="s">
        <v>289</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289</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287</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85" priority="1">
      <formula>LEN(TRIM(A3))=0</formula>
    </cfRule>
  </conditionalFormatting>
  <conditionalFormatting sqref="C3:C139">
    <cfRule type="containsBlanks" dxfId="84" priority="3">
      <formula>LEN(TRIM(C3))=0</formula>
    </cfRule>
  </conditionalFormatting>
  <conditionalFormatting sqref="E9:E139">
    <cfRule type="containsBlanks" dxfId="83"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666</v>
      </c>
      <c r="B1" s="86" t="s">
        <v>667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367</v>
      </c>
      <c r="B1" s="47" t="s">
        <v>457</v>
      </c>
      <c r="C1" s="46" t="s">
        <v>368</v>
      </c>
      <c r="D1" s="47" t="s">
        <v>457</v>
      </c>
      <c r="E1" s="48" t="s">
        <v>366</v>
      </c>
    </row>
    <row r="2" spans="1:5" ht="17" x14ac:dyDescent="0.2">
      <c r="A2" s="43" t="s">
        <v>281</v>
      </c>
      <c r="B2" s="44" t="s">
        <v>274</v>
      </c>
      <c r="C2" s="43" t="s">
        <v>282</v>
      </c>
      <c r="D2" s="43" t="s">
        <v>307</v>
      </c>
      <c r="E2" s="45" t="s">
        <v>283</v>
      </c>
    </row>
    <row r="3" spans="1:5" ht="34" x14ac:dyDescent="0.2">
      <c r="A3" t="s">
        <v>290</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296</v>
      </c>
      <c r="B4" s="7" t="str">
        <f>_xlfn.XLOOKUP(A4,Units!$A$2:$A$100,Units!$C$2:$C$100,"")</f>
        <v>Temperature of thermostat set in building to trigger heating equipment</v>
      </c>
      <c r="D4" t="str">
        <f>_xlfn.XLOOKUP(A4,Units!$A$2:$A$100,Units!$B$2:$B$100,"")</f>
        <v>C</v>
      </c>
    </row>
    <row r="5" spans="1:5" ht="17" x14ac:dyDescent="0.2">
      <c r="A5" t="s">
        <v>292</v>
      </c>
      <c r="B5" s="7" t="str">
        <f>_xlfn.XLOOKUP(A5,Units!$A$2:$A$100,Units!$C$2:$C$100,"")</f>
        <v xml:space="preserve">Temperatures of distribution systems (e.g., pipes) to heat space to given setpoints </v>
      </c>
      <c r="D5" t="str">
        <f>_xlfn.XLOOKUP(A5,Units!$A$2:$A$100,Units!$B$2:$B$100,"")</f>
        <v>C</v>
      </c>
    </row>
    <row r="6" spans="1:5" ht="17" x14ac:dyDescent="0.2">
      <c r="A6" t="s">
        <v>298</v>
      </c>
      <c r="B6" s="7" t="str">
        <f>_xlfn.XLOOKUP(A6,Units!$A$2:$A$100,Units!$C$2:$C$100,"")</f>
        <v>Thermostat schedule for heating</v>
      </c>
      <c r="D6" t="str">
        <f>_xlfn.XLOOKUP(A6,Units!$A$2:$A$100,Units!$B$2:$B$100,"")</f>
        <v>SB_time</v>
      </c>
    </row>
    <row r="7" spans="1:5" ht="17" x14ac:dyDescent="0.2">
      <c r="A7" t="s">
        <v>297</v>
      </c>
      <c r="B7" s="7" t="str">
        <f>_xlfn.XLOOKUP(A7,Units!$A$2:$A$100,Units!$C$2:$C$100,"")</f>
        <v>Temperature of thermostat set in building to trigger cooling equipment</v>
      </c>
      <c r="D7" t="str">
        <f>_xlfn.XLOOKUP(A7,Units!$A$2:$A$100,Units!$B$2:$B$100,"")</f>
        <v>C</v>
      </c>
    </row>
    <row r="8" spans="1:5" ht="17" x14ac:dyDescent="0.2">
      <c r="A8" t="s">
        <v>299</v>
      </c>
      <c r="B8" s="7" t="str">
        <f>_xlfn.XLOOKUP(A8,Units!$A$2:$A$100,Units!$C$2:$C$100,"")</f>
        <v>Thermostat schedule for cooling</v>
      </c>
      <c r="D8" t="str">
        <f>_xlfn.XLOOKUP(A8,Units!$A$2:$A$100,Units!$B$2:$B$100,"")</f>
        <v>SB_time</v>
      </c>
    </row>
    <row r="9" spans="1:5" ht="17" x14ac:dyDescent="0.2">
      <c r="A9" t="s">
        <v>293</v>
      </c>
      <c r="B9" s="7" t="str">
        <f>_xlfn.XLOOKUP(A9,Units!$A$2:$A$100,Units!$C$2:$C$100,"")</f>
        <v xml:space="preserve">Temperatures of distribution systems (e.g., pipes) to cool space to given setpoints </v>
      </c>
      <c r="D9" t="str">
        <f>_xlfn.XLOOKUP(A9,Units!$A$2:$A$100,Units!$B$2:$B$100,"")</f>
        <v>C</v>
      </c>
    </row>
    <row r="10" spans="1:5" ht="17" x14ac:dyDescent="0.2">
      <c r="A10" t="s">
        <v>299</v>
      </c>
      <c r="B10" s="7" t="str">
        <f>_xlfn.XLOOKUP(A10,Units!$A$2:$A$100,Units!$C$2:$C$100,"")</f>
        <v>Thermostat schedule for cooling</v>
      </c>
      <c r="D10" t="str">
        <f>_xlfn.XLOOKUP(A10,Units!$A$2:$A$100,Units!$B$2:$B$100,"")</f>
        <v>SB_time</v>
      </c>
    </row>
    <row r="11" spans="1:5" ht="34" x14ac:dyDescent="0.2">
      <c r="A11" t="s">
        <v>300</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301</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302</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296</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296</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301</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82" priority="2">
      <formula>LEN(TRIM(A3))=0</formula>
    </cfRule>
  </conditionalFormatting>
  <conditionalFormatting sqref="C3:C49 E3:E49">
    <cfRule type="containsBlanks" dxfId="81"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E20" sqref="E20"/>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7" customWidth="1"/>
    <col min="6" max="6" width="18.83203125" style="5" customWidth="1"/>
    <col min="7" max="16384" width="8.83203125" style="5"/>
  </cols>
  <sheetData>
    <row r="1" spans="1:6" ht="51" x14ac:dyDescent="0.2">
      <c r="A1" s="79" t="s">
        <v>366</v>
      </c>
      <c r="B1" s="98" t="s">
        <v>687</v>
      </c>
      <c r="C1" s="101"/>
      <c r="D1" s="101"/>
      <c r="E1" s="98" t="s">
        <v>686</v>
      </c>
    </row>
    <row r="2" spans="1:6" ht="17" x14ac:dyDescent="0.2">
      <c r="A2" s="50" t="s">
        <v>0</v>
      </c>
      <c r="B2" s="51" t="s">
        <v>286</v>
      </c>
      <c r="C2" s="51" t="s">
        <v>717</v>
      </c>
      <c r="D2" s="51" t="s">
        <v>560</v>
      </c>
      <c r="E2" s="96" t="s">
        <v>474</v>
      </c>
      <c r="F2" s="96" t="s">
        <v>703</v>
      </c>
    </row>
    <row r="3" spans="1:6" x14ac:dyDescent="0.2">
      <c r="A3" t="s">
        <v>707</v>
      </c>
      <c r="B3" s="102">
        <v>1.6E-2</v>
      </c>
      <c r="C3">
        <v>1.2</v>
      </c>
      <c r="D3" t="s">
        <v>701</v>
      </c>
      <c r="E3" t="s">
        <v>760</v>
      </c>
      <c r="F3" s="5" t="s">
        <v>772</v>
      </c>
    </row>
    <row r="4" spans="1:6" x14ac:dyDescent="0.2">
      <c r="A4" t="s">
        <v>745</v>
      </c>
      <c r="B4" s="102">
        <v>2.1000000000000001E-2</v>
      </c>
      <c r="C4">
        <v>1.2</v>
      </c>
      <c r="D4" t="s">
        <v>701</v>
      </c>
      <c r="E4" t="s">
        <v>5617</v>
      </c>
      <c r="F4" s="5" t="s">
        <v>772</v>
      </c>
    </row>
    <row r="5" spans="1:6" x14ac:dyDescent="0.2">
      <c r="D5" t="s">
        <v>701</v>
      </c>
    </row>
    <row r="6" spans="1:6" x14ac:dyDescent="0.2">
      <c r="D6" t="s">
        <v>701</v>
      </c>
    </row>
    <row r="7" spans="1:6" x14ac:dyDescent="0.2">
      <c r="D7" t="s">
        <v>701</v>
      </c>
    </row>
    <row r="8" spans="1:6" x14ac:dyDescent="0.2">
      <c r="D8" t="s">
        <v>701</v>
      </c>
    </row>
    <row r="9" spans="1:6" x14ac:dyDescent="0.2">
      <c r="D9" t="s">
        <v>701</v>
      </c>
    </row>
    <row r="10" spans="1:6" x14ac:dyDescent="0.2">
      <c r="D10" t="s">
        <v>701</v>
      </c>
    </row>
    <row r="11" spans="1:6" x14ac:dyDescent="0.2">
      <c r="D11" t="s">
        <v>701</v>
      </c>
    </row>
    <row r="12" spans="1:6" x14ac:dyDescent="0.2">
      <c r="D12" t="s">
        <v>701</v>
      </c>
    </row>
    <row r="13" spans="1:6" x14ac:dyDescent="0.2">
      <c r="D13" t="s">
        <v>701</v>
      </c>
    </row>
    <row r="14" spans="1:6" x14ac:dyDescent="0.2">
      <c r="D14" t="s">
        <v>701</v>
      </c>
    </row>
    <row r="15" spans="1:6" x14ac:dyDescent="0.2">
      <c r="D15" t="s">
        <v>701</v>
      </c>
    </row>
    <row r="16" spans="1:6" x14ac:dyDescent="0.2">
      <c r="D16" t="s">
        <v>701</v>
      </c>
    </row>
    <row r="17" spans="4:4" x14ac:dyDescent="0.2">
      <c r="D17" t="s">
        <v>701</v>
      </c>
    </row>
    <row r="18" spans="4:4" x14ac:dyDescent="0.2">
      <c r="D18" t="s">
        <v>701</v>
      </c>
    </row>
    <row r="19" spans="4:4" x14ac:dyDescent="0.2">
      <c r="D19" t="s">
        <v>701</v>
      </c>
    </row>
    <row r="20" spans="4:4" x14ac:dyDescent="0.2">
      <c r="D20" t="s">
        <v>701</v>
      </c>
    </row>
    <row r="21" spans="4:4" x14ac:dyDescent="0.2">
      <c r="D21" t="s">
        <v>701</v>
      </c>
    </row>
    <row r="22" spans="4:4" x14ac:dyDescent="0.2">
      <c r="D22" t="s">
        <v>701</v>
      </c>
    </row>
    <row r="23" spans="4:4" x14ac:dyDescent="0.2">
      <c r="D23" t="s">
        <v>701</v>
      </c>
    </row>
    <row r="24" spans="4:4" x14ac:dyDescent="0.2">
      <c r="D24" t="s">
        <v>701</v>
      </c>
    </row>
    <row r="25" spans="4:4" x14ac:dyDescent="0.2">
      <c r="D25" t="s">
        <v>701</v>
      </c>
    </row>
    <row r="26" spans="4:4" x14ac:dyDescent="0.2">
      <c r="D26" t="s">
        <v>701</v>
      </c>
    </row>
    <row r="27" spans="4:4" x14ac:dyDescent="0.2">
      <c r="D27" t="s">
        <v>701</v>
      </c>
    </row>
    <row r="28" spans="4:4" x14ac:dyDescent="0.2">
      <c r="D28" t="s">
        <v>701</v>
      </c>
    </row>
    <row r="29" spans="4:4" x14ac:dyDescent="0.2">
      <c r="D29" t="s">
        <v>701</v>
      </c>
    </row>
    <row r="30" spans="4:4" x14ac:dyDescent="0.2">
      <c r="D30" t="s">
        <v>701</v>
      </c>
    </row>
    <row r="31" spans="4:4" x14ac:dyDescent="0.2">
      <c r="D31" t="s">
        <v>701</v>
      </c>
    </row>
    <row r="32" spans="4:4" x14ac:dyDescent="0.2">
      <c r="D32" t="s">
        <v>701</v>
      </c>
    </row>
    <row r="33" spans="4:4" x14ac:dyDescent="0.2">
      <c r="D33" t="s">
        <v>701</v>
      </c>
    </row>
    <row r="34" spans="4:4" x14ac:dyDescent="0.2">
      <c r="D34" t="s">
        <v>701</v>
      </c>
    </row>
    <row r="35" spans="4:4" x14ac:dyDescent="0.2">
      <c r="D35" t="s">
        <v>701</v>
      </c>
    </row>
    <row r="36" spans="4:4" x14ac:dyDescent="0.2">
      <c r="D36" t="s">
        <v>701</v>
      </c>
    </row>
    <row r="37" spans="4:4" x14ac:dyDescent="0.2">
      <c r="D37" t="s">
        <v>701</v>
      </c>
    </row>
    <row r="38" spans="4:4" x14ac:dyDescent="0.2">
      <c r="D38" t="s">
        <v>701</v>
      </c>
    </row>
    <row r="39" spans="4:4" x14ac:dyDescent="0.2">
      <c r="D39" t="s">
        <v>701</v>
      </c>
    </row>
    <row r="40" spans="4:4" x14ac:dyDescent="0.2">
      <c r="D40" t="s">
        <v>701</v>
      </c>
    </row>
    <row r="41" spans="4:4" x14ac:dyDescent="0.2">
      <c r="D41" t="s">
        <v>701</v>
      </c>
    </row>
    <row r="42" spans="4:4" x14ac:dyDescent="0.2">
      <c r="D42" t="s">
        <v>701</v>
      </c>
    </row>
    <row r="43" spans="4:4" x14ac:dyDescent="0.2">
      <c r="D43" t="s">
        <v>701</v>
      </c>
    </row>
    <row r="44" spans="4:4" x14ac:dyDescent="0.2">
      <c r="D44" t="s">
        <v>701</v>
      </c>
    </row>
    <row r="45" spans="4:4" x14ac:dyDescent="0.2">
      <c r="D45" t="s">
        <v>701</v>
      </c>
    </row>
    <row r="46" spans="4:4" x14ac:dyDescent="0.2">
      <c r="D46" t="s">
        <v>701</v>
      </c>
    </row>
    <row r="47" spans="4:4" x14ac:dyDescent="0.2">
      <c r="D47" t="s">
        <v>701</v>
      </c>
    </row>
    <row r="48" spans="4:4" x14ac:dyDescent="0.2">
      <c r="D48" t="s">
        <v>701</v>
      </c>
    </row>
    <row r="49" spans="4:4" x14ac:dyDescent="0.2">
      <c r="D49" t="s">
        <v>701</v>
      </c>
    </row>
    <row r="50" spans="4:4" x14ac:dyDescent="0.2">
      <c r="D50" t="s">
        <v>701</v>
      </c>
    </row>
    <row r="51" spans="4:4" x14ac:dyDescent="0.2">
      <c r="D51" t="s">
        <v>701</v>
      </c>
    </row>
    <row r="52" spans="4:4" x14ac:dyDescent="0.2">
      <c r="D52" t="s">
        <v>701</v>
      </c>
    </row>
    <row r="53" spans="4:4" x14ac:dyDescent="0.2">
      <c r="D53" t="s">
        <v>701</v>
      </c>
    </row>
    <row r="54" spans="4:4" x14ac:dyDescent="0.2">
      <c r="D54" t="s">
        <v>701</v>
      </c>
    </row>
    <row r="55" spans="4:4" x14ac:dyDescent="0.2">
      <c r="D55" t="s">
        <v>701</v>
      </c>
    </row>
  </sheetData>
  <conditionalFormatting sqref="B5:E55">
    <cfRule type="containsBlanks" dxfId="80" priority="4">
      <formula>LEN(TRIM(B5))=0</formula>
    </cfRule>
  </conditionalFormatting>
  <conditionalFormatting sqref="C3:E4">
    <cfRule type="containsBlanks" dxfId="79" priority="1">
      <formula>LEN(TRIM(C3))=0</formula>
    </cfRule>
  </conditionalFormatting>
  <conditionalFormatting sqref="E5:E55">
    <cfRule type="containsBlanks" dxfId="78"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B4" sqref="B4"/>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366</v>
      </c>
      <c r="B1" s="98" t="s">
        <v>688</v>
      </c>
      <c r="C1" s="101"/>
      <c r="D1" s="101"/>
      <c r="E1" s="98" t="s">
        <v>689</v>
      </c>
    </row>
    <row r="2" spans="1:6" x14ac:dyDescent="0.2">
      <c r="A2" s="50" t="s">
        <v>0</v>
      </c>
      <c r="B2" s="52" t="s">
        <v>476</v>
      </c>
      <c r="C2" s="52" t="s">
        <v>718</v>
      </c>
      <c r="D2" s="54" t="s">
        <v>477</v>
      </c>
      <c r="E2" s="80" t="s">
        <v>562</v>
      </c>
      <c r="F2" s="5" t="s">
        <v>703</v>
      </c>
    </row>
    <row r="3" spans="1:6" x14ac:dyDescent="0.2">
      <c r="A3" t="s">
        <v>809</v>
      </c>
      <c r="B3" s="102">
        <v>4.9000000000000004</v>
      </c>
      <c r="C3" t="s">
        <v>739</v>
      </c>
      <c r="D3" t="s">
        <v>762</v>
      </c>
      <c r="E3" s="30" t="s">
        <v>308</v>
      </c>
      <c r="F3" s="5" t="s">
        <v>5612</v>
      </c>
    </row>
    <row r="4" spans="1:6" x14ac:dyDescent="0.2">
      <c r="A4" t="s">
        <v>708</v>
      </c>
      <c r="B4" s="102">
        <v>2.2000000000000002</v>
      </c>
      <c r="C4" t="s">
        <v>739</v>
      </c>
      <c r="D4" t="s">
        <v>762</v>
      </c>
      <c r="E4" s="30" t="s">
        <v>308</v>
      </c>
      <c r="F4" s="5" t="s">
        <v>5613</v>
      </c>
    </row>
    <row r="5" spans="1:6" x14ac:dyDescent="0.2">
      <c r="A5" t="s">
        <v>810</v>
      </c>
      <c r="B5" s="102">
        <v>6.5</v>
      </c>
      <c r="C5" t="s">
        <v>739</v>
      </c>
      <c r="D5" t="s">
        <v>5619</v>
      </c>
      <c r="E5" s="30" t="s">
        <v>308</v>
      </c>
      <c r="F5" s="5" t="s">
        <v>5614</v>
      </c>
    </row>
    <row r="6" spans="1:6" x14ac:dyDescent="0.2">
      <c r="A6" t="s">
        <v>709</v>
      </c>
      <c r="B6" s="102">
        <v>2.5</v>
      </c>
      <c r="C6" t="s">
        <v>739</v>
      </c>
      <c r="D6" t="s">
        <v>5619</v>
      </c>
      <c r="E6" s="30" t="s">
        <v>308</v>
      </c>
      <c r="F6" s="5" t="s">
        <v>5615</v>
      </c>
    </row>
    <row r="7" spans="1:6" x14ac:dyDescent="0.2">
      <c r="E7" s="30" t="s">
        <v>308</v>
      </c>
    </row>
    <row r="8" spans="1:6" x14ac:dyDescent="0.2">
      <c r="E8" s="30" t="s">
        <v>308</v>
      </c>
    </row>
    <row r="9" spans="1:6" x14ac:dyDescent="0.2">
      <c r="E9" s="30" t="s">
        <v>308</v>
      </c>
    </row>
    <row r="10" spans="1:6" x14ac:dyDescent="0.2">
      <c r="E10" s="30" t="s">
        <v>308</v>
      </c>
    </row>
    <row r="11" spans="1:6" x14ac:dyDescent="0.2">
      <c r="E11" s="30" t="s">
        <v>308</v>
      </c>
    </row>
    <row r="12" spans="1:6" x14ac:dyDescent="0.2">
      <c r="E12" s="30" t="s">
        <v>308</v>
      </c>
    </row>
    <row r="13" spans="1:6" x14ac:dyDescent="0.2">
      <c r="E13" s="30" t="s">
        <v>308</v>
      </c>
    </row>
    <row r="14" spans="1:6" x14ac:dyDescent="0.2">
      <c r="E14" s="30" t="s">
        <v>308</v>
      </c>
    </row>
    <row r="15" spans="1:6" x14ac:dyDescent="0.2">
      <c r="E15" s="30" t="s">
        <v>308</v>
      </c>
    </row>
    <row r="16" spans="1:6" x14ac:dyDescent="0.2">
      <c r="E16" s="30" t="s">
        <v>308</v>
      </c>
    </row>
    <row r="17" spans="5:5" x14ac:dyDescent="0.2">
      <c r="E17" s="30" t="s">
        <v>308</v>
      </c>
    </row>
    <row r="18" spans="5:5" x14ac:dyDescent="0.2">
      <c r="E18" s="30" t="s">
        <v>308</v>
      </c>
    </row>
    <row r="19" spans="5:5" x14ac:dyDescent="0.2">
      <c r="E19" s="30" t="s">
        <v>308</v>
      </c>
    </row>
    <row r="20" spans="5:5" x14ac:dyDescent="0.2">
      <c r="E20" s="30" t="s">
        <v>308</v>
      </c>
    </row>
    <row r="21" spans="5:5" x14ac:dyDescent="0.2">
      <c r="E21" s="30" t="s">
        <v>308</v>
      </c>
    </row>
    <row r="22" spans="5:5" x14ac:dyDescent="0.2">
      <c r="E22" s="30" t="s">
        <v>308</v>
      </c>
    </row>
    <row r="23" spans="5:5" x14ac:dyDescent="0.2">
      <c r="E23" s="30" t="s">
        <v>308</v>
      </c>
    </row>
    <row r="24" spans="5:5" x14ac:dyDescent="0.2">
      <c r="E24" s="30" t="s">
        <v>308</v>
      </c>
    </row>
    <row r="25" spans="5:5" x14ac:dyDescent="0.2">
      <c r="E25" s="30" t="s">
        <v>308</v>
      </c>
    </row>
    <row r="26" spans="5:5" x14ac:dyDescent="0.2">
      <c r="E26" s="30" t="s">
        <v>308</v>
      </c>
    </row>
    <row r="27" spans="5:5" x14ac:dyDescent="0.2">
      <c r="E27" s="30" t="s">
        <v>308</v>
      </c>
    </row>
    <row r="28" spans="5:5" x14ac:dyDescent="0.2">
      <c r="E28" s="30" t="s">
        <v>308</v>
      </c>
    </row>
    <row r="29" spans="5:5" x14ac:dyDescent="0.2">
      <c r="E29" s="30" t="s">
        <v>308</v>
      </c>
    </row>
    <row r="30" spans="5:5" x14ac:dyDescent="0.2">
      <c r="E30" s="30" t="s">
        <v>308</v>
      </c>
    </row>
    <row r="31" spans="5:5" x14ac:dyDescent="0.2">
      <c r="E31" s="30" t="s">
        <v>308</v>
      </c>
    </row>
    <row r="32" spans="5:5" x14ac:dyDescent="0.2">
      <c r="E32" s="30" t="s">
        <v>308</v>
      </c>
    </row>
    <row r="33" spans="5:5" x14ac:dyDescent="0.2">
      <c r="E33" s="30" t="s">
        <v>308</v>
      </c>
    </row>
    <row r="34" spans="5:5" x14ac:dyDescent="0.2">
      <c r="E34" s="30" t="s">
        <v>308</v>
      </c>
    </row>
    <row r="35" spans="5:5" x14ac:dyDescent="0.2">
      <c r="E35" s="30" t="s">
        <v>308</v>
      </c>
    </row>
    <row r="36" spans="5:5" x14ac:dyDescent="0.2">
      <c r="E36" s="30" t="s">
        <v>308</v>
      </c>
    </row>
    <row r="37" spans="5:5" x14ac:dyDescent="0.2">
      <c r="E37" s="30" t="s">
        <v>308</v>
      </c>
    </row>
    <row r="38" spans="5:5" x14ac:dyDescent="0.2">
      <c r="E38" s="30" t="s">
        <v>308</v>
      </c>
    </row>
    <row r="39" spans="5:5" x14ac:dyDescent="0.2">
      <c r="E39" s="30" t="s">
        <v>308</v>
      </c>
    </row>
    <row r="40" spans="5:5" x14ac:dyDescent="0.2">
      <c r="E40" s="30" t="s">
        <v>308</v>
      </c>
    </row>
    <row r="41" spans="5:5" x14ac:dyDescent="0.2">
      <c r="E41" s="30" t="s">
        <v>308</v>
      </c>
    </row>
    <row r="42" spans="5:5" x14ac:dyDescent="0.2">
      <c r="E42" s="30" t="s">
        <v>308</v>
      </c>
    </row>
    <row r="43" spans="5:5" x14ac:dyDescent="0.2">
      <c r="E43" s="30" t="s">
        <v>308</v>
      </c>
    </row>
    <row r="44" spans="5:5" x14ac:dyDescent="0.2">
      <c r="E44" s="30" t="s">
        <v>308</v>
      </c>
    </row>
    <row r="45" spans="5:5" x14ac:dyDescent="0.2">
      <c r="E45" s="30" t="s">
        <v>308</v>
      </c>
    </row>
    <row r="46" spans="5:5" x14ac:dyDescent="0.2">
      <c r="E46" s="30" t="s">
        <v>308</v>
      </c>
    </row>
    <row r="47" spans="5:5" x14ac:dyDescent="0.2">
      <c r="E47" s="30" t="s">
        <v>308</v>
      </c>
    </row>
    <row r="48" spans="5:5" x14ac:dyDescent="0.2">
      <c r="E48" s="30" t="s">
        <v>308</v>
      </c>
    </row>
    <row r="49" spans="5:5" x14ac:dyDescent="0.2">
      <c r="E49" s="30" t="s">
        <v>308</v>
      </c>
    </row>
    <row r="50" spans="5:5" x14ac:dyDescent="0.2">
      <c r="E50" s="30" t="s">
        <v>308</v>
      </c>
    </row>
    <row r="51" spans="5:5" x14ac:dyDescent="0.2">
      <c r="E51" s="30" t="s">
        <v>308</v>
      </c>
    </row>
    <row r="52" spans="5:5" x14ac:dyDescent="0.2">
      <c r="E52" s="30" t="s">
        <v>308</v>
      </c>
    </row>
    <row r="53" spans="5:5" x14ac:dyDescent="0.2">
      <c r="E53" s="30" t="s">
        <v>308</v>
      </c>
    </row>
    <row r="54" spans="5:5" x14ac:dyDescent="0.2">
      <c r="E54" s="30" t="s">
        <v>308</v>
      </c>
    </row>
    <row r="55" spans="5:5" x14ac:dyDescent="0.2">
      <c r="E55" s="30" t="s">
        <v>308</v>
      </c>
    </row>
  </sheetData>
  <conditionalFormatting sqref="B7:E55">
    <cfRule type="containsBlanks" dxfId="77" priority="4">
      <formula>LEN(TRIM(B7))=0</formula>
    </cfRule>
  </conditionalFormatting>
  <conditionalFormatting sqref="C3:E6">
    <cfRule type="containsBlanks" dxfId="76" priority="1">
      <formula>LEN(TRIM(C3))=0</formula>
    </cfRule>
  </conditionalFormatting>
  <conditionalFormatting sqref="D7:D55">
    <cfRule type="containsBlanks" dxfId="75"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366</v>
      </c>
      <c r="B1" s="99" t="s">
        <v>690</v>
      </c>
      <c r="C1" s="103"/>
      <c r="D1" s="99" t="s">
        <v>691</v>
      </c>
    </row>
    <row r="2" spans="1:5" x14ac:dyDescent="0.2">
      <c r="A2" s="50" t="s">
        <v>0</v>
      </c>
      <c r="B2" s="52" t="s">
        <v>475</v>
      </c>
      <c r="C2" s="52" t="s">
        <v>561</v>
      </c>
      <c r="D2" s="54" t="s">
        <v>622</v>
      </c>
      <c r="E2" s="54" t="s">
        <v>704</v>
      </c>
    </row>
    <row r="3" spans="1:5" x14ac:dyDescent="0.2">
      <c r="A3" t="s">
        <v>5481</v>
      </c>
      <c r="B3">
        <v>3.1</v>
      </c>
      <c r="C3" t="s">
        <v>308</v>
      </c>
      <c r="D3" t="s">
        <v>761</v>
      </c>
      <c r="E3" s="5" t="s">
        <v>5616</v>
      </c>
    </row>
    <row r="4" spans="1:5" x14ac:dyDescent="0.2">
      <c r="A4" t="s">
        <v>5482</v>
      </c>
      <c r="B4">
        <v>2.2000000000000002</v>
      </c>
      <c r="C4" t="s">
        <v>308</v>
      </c>
      <c r="D4" t="s">
        <v>761</v>
      </c>
      <c r="E4" s="5" t="s">
        <v>5616</v>
      </c>
    </row>
    <row r="5" spans="1:5" x14ac:dyDescent="0.2">
      <c r="A5" t="s">
        <v>5483</v>
      </c>
      <c r="B5">
        <v>3.8</v>
      </c>
      <c r="C5" t="s">
        <v>308</v>
      </c>
      <c r="D5" t="s">
        <v>5618</v>
      </c>
      <c r="E5" s="5" t="s">
        <v>5616</v>
      </c>
    </row>
    <row r="6" spans="1:5" x14ac:dyDescent="0.2">
      <c r="A6" t="s">
        <v>5484</v>
      </c>
      <c r="B6">
        <v>2.6</v>
      </c>
      <c r="C6" t="s">
        <v>308</v>
      </c>
      <c r="D6" t="s">
        <v>5618</v>
      </c>
      <c r="E6" s="5" t="s">
        <v>5616</v>
      </c>
    </row>
    <row r="7" spans="1:5" x14ac:dyDescent="0.2">
      <c r="C7" t="s">
        <v>308</v>
      </c>
    </row>
    <row r="8" spans="1:5" x14ac:dyDescent="0.2">
      <c r="C8" t="s">
        <v>308</v>
      </c>
    </row>
    <row r="9" spans="1:5" x14ac:dyDescent="0.2">
      <c r="C9" t="s">
        <v>308</v>
      </c>
    </row>
    <row r="10" spans="1:5" x14ac:dyDescent="0.2">
      <c r="C10" t="s">
        <v>308</v>
      </c>
    </row>
    <row r="11" spans="1:5" x14ac:dyDescent="0.2">
      <c r="C11" t="s">
        <v>308</v>
      </c>
    </row>
    <row r="12" spans="1:5" x14ac:dyDescent="0.2">
      <c r="C12" t="s">
        <v>308</v>
      </c>
    </row>
    <row r="13" spans="1:5" x14ac:dyDescent="0.2">
      <c r="C13" t="s">
        <v>308</v>
      </c>
    </row>
    <row r="14" spans="1:5" x14ac:dyDescent="0.2">
      <c r="C14" t="s">
        <v>308</v>
      </c>
    </row>
    <row r="15" spans="1:5" x14ac:dyDescent="0.2">
      <c r="C15" t="s">
        <v>308</v>
      </c>
    </row>
    <row r="16" spans="1:5" x14ac:dyDescent="0.2">
      <c r="C16" t="s">
        <v>308</v>
      </c>
    </row>
    <row r="17" spans="3:3" x14ac:dyDescent="0.2">
      <c r="C17" t="s">
        <v>308</v>
      </c>
    </row>
    <row r="18" spans="3:3" x14ac:dyDescent="0.2">
      <c r="C18" t="s">
        <v>308</v>
      </c>
    </row>
    <row r="19" spans="3:3" x14ac:dyDescent="0.2">
      <c r="C19" t="s">
        <v>308</v>
      </c>
    </row>
    <row r="20" spans="3:3" x14ac:dyDescent="0.2">
      <c r="C20" t="s">
        <v>308</v>
      </c>
    </row>
    <row r="21" spans="3:3" x14ac:dyDescent="0.2">
      <c r="C21" t="s">
        <v>308</v>
      </c>
    </row>
    <row r="22" spans="3:3" x14ac:dyDescent="0.2">
      <c r="C22" t="s">
        <v>308</v>
      </c>
    </row>
    <row r="23" spans="3:3" x14ac:dyDescent="0.2">
      <c r="C23" t="s">
        <v>308</v>
      </c>
    </row>
    <row r="24" spans="3:3" x14ac:dyDescent="0.2">
      <c r="C24" t="s">
        <v>308</v>
      </c>
    </row>
    <row r="25" spans="3:3" x14ac:dyDescent="0.2">
      <c r="C25" t="s">
        <v>308</v>
      </c>
    </row>
    <row r="26" spans="3:3" x14ac:dyDescent="0.2">
      <c r="C26" t="s">
        <v>308</v>
      </c>
    </row>
    <row r="27" spans="3:3" x14ac:dyDescent="0.2">
      <c r="C27" t="s">
        <v>308</v>
      </c>
    </row>
    <row r="28" spans="3:3" x14ac:dyDescent="0.2">
      <c r="C28" t="s">
        <v>308</v>
      </c>
    </row>
    <row r="29" spans="3:3" x14ac:dyDescent="0.2">
      <c r="C29" t="s">
        <v>308</v>
      </c>
    </row>
    <row r="30" spans="3:3" x14ac:dyDescent="0.2">
      <c r="C30" t="s">
        <v>308</v>
      </c>
    </row>
    <row r="31" spans="3:3" x14ac:dyDescent="0.2">
      <c r="C31" t="s">
        <v>308</v>
      </c>
    </row>
    <row r="32" spans="3:3" x14ac:dyDescent="0.2">
      <c r="C32" t="s">
        <v>308</v>
      </c>
    </row>
    <row r="33" spans="3:3" x14ac:dyDescent="0.2">
      <c r="C33" t="s">
        <v>308</v>
      </c>
    </row>
    <row r="34" spans="3:3" x14ac:dyDescent="0.2">
      <c r="C34" t="s">
        <v>308</v>
      </c>
    </row>
    <row r="35" spans="3:3" x14ac:dyDescent="0.2">
      <c r="C35" t="s">
        <v>308</v>
      </c>
    </row>
    <row r="36" spans="3:3" x14ac:dyDescent="0.2">
      <c r="C36" t="s">
        <v>308</v>
      </c>
    </row>
    <row r="37" spans="3:3" x14ac:dyDescent="0.2">
      <c r="C37" t="s">
        <v>308</v>
      </c>
    </row>
    <row r="38" spans="3:3" x14ac:dyDescent="0.2">
      <c r="C38" t="s">
        <v>308</v>
      </c>
    </row>
    <row r="39" spans="3:3" x14ac:dyDescent="0.2">
      <c r="C39" t="s">
        <v>308</v>
      </c>
    </row>
    <row r="40" spans="3:3" x14ac:dyDescent="0.2">
      <c r="C40" t="s">
        <v>308</v>
      </c>
    </row>
    <row r="41" spans="3:3" x14ac:dyDescent="0.2">
      <c r="C41" t="s">
        <v>308</v>
      </c>
    </row>
    <row r="42" spans="3:3" x14ac:dyDescent="0.2">
      <c r="C42" t="s">
        <v>308</v>
      </c>
    </row>
    <row r="43" spans="3:3" x14ac:dyDescent="0.2">
      <c r="C43" t="s">
        <v>308</v>
      </c>
    </row>
    <row r="44" spans="3:3" x14ac:dyDescent="0.2">
      <c r="C44" t="s">
        <v>308</v>
      </c>
    </row>
    <row r="45" spans="3:3" x14ac:dyDescent="0.2">
      <c r="C45" t="s">
        <v>308</v>
      </c>
    </row>
    <row r="46" spans="3:3" x14ac:dyDescent="0.2">
      <c r="C46" t="s">
        <v>308</v>
      </c>
    </row>
    <row r="47" spans="3:3" x14ac:dyDescent="0.2">
      <c r="C47" t="s">
        <v>308</v>
      </c>
    </row>
    <row r="48" spans="3:3" x14ac:dyDescent="0.2">
      <c r="C48" t="s">
        <v>308</v>
      </c>
    </row>
    <row r="49" spans="3:3" x14ac:dyDescent="0.2">
      <c r="C49" t="s">
        <v>308</v>
      </c>
    </row>
    <row r="50" spans="3:3" x14ac:dyDescent="0.2">
      <c r="C50" t="s">
        <v>308</v>
      </c>
    </row>
    <row r="51" spans="3:3" x14ac:dyDescent="0.2">
      <c r="C51" t="s">
        <v>308</v>
      </c>
    </row>
    <row r="52" spans="3:3" x14ac:dyDescent="0.2">
      <c r="C52" t="s">
        <v>308</v>
      </c>
    </row>
    <row r="53" spans="3:3" x14ac:dyDescent="0.2">
      <c r="C53" t="s">
        <v>308</v>
      </c>
    </row>
    <row r="54" spans="3:3" x14ac:dyDescent="0.2">
      <c r="C54" t="s">
        <v>308</v>
      </c>
    </row>
    <row r="55" spans="3:3" x14ac:dyDescent="0.2">
      <c r="C55" t="s">
        <v>308</v>
      </c>
    </row>
  </sheetData>
  <conditionalFormatting sqref="D3:D6">
    <cfRule type="containsBlanks" dxfId="74" priority="1">
      <formula>LEN(TRIM(D3))=0</formula>
    </cfRule>
  </conditionalFormatting>
  <conditionalFormatting sqref="D7:D57 B3:C55">
    <cfRule type="containsBlanks" dxfId="73" priority="3">
      <formula>LEN(TRIM(B3))=0</formula>
    </cfRule>
  </conditionalFormatting>
  <conditionalFormatting sqref="D7:D57">
    <cfRule type="containsBlanks" dxfId="72"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366</v>
      </c>
      <c r="B1" s="67"/>
      <c r="C1" s="67"/>
      <c r="D1" s="67"/>
      <c r="E1" s="67"/>
      <c r="F1" s="67"/>
      <c r="G1" s="67"/>
    </row>
    <row r="2" spans="1:8" x14ac:dyDescent="0.2">
      <c r="A2" s="50" t="s">
        <v>0</v>
      </c>
      <c r="B2" s="50" t="s">
        <v>480</v>
      </c>
      <c r="C2" s="52" t="s">
        <v>478</v>
      </c>
      <c r="D2" s="52" t="s">
        <v>647</v>
      </c>
      <c r="E2" s="54" t="s">
        <v>479</v>
      </c>
      <c r="F2" s="54" t="s">
        <v>646</v>
      </c>
      <c r="G2" s="54" t="s">
        <v>513</v>
      </c>
      <c r="H2" s="54" t="s">
        <v>704</v>
      </c>
    </row>
    <row r="3" spans="1:8" x14ac:dyDescent="0.2">
      <c r="A3" t="s">
        <v>815</v>
      </c>
      <c r="B3" t="s">
        <v>511</v>
      </c>
      <c r="C3">
        <v>20</v>
      </c>
      <c r="D3" t="s">
        <v>673</v>
      </c>
      <c r="E3">
        <v>24</v>
      </c>
      <c r="F3" t="s">
        <v>674</v>
      </c>
      <c r="G3" t="s">
        <v>705</v>
      </c>
      <c r="H3" s="5" t="s">
        <v>5625</v>
      </c>
    </row>
    <row r="4" spans="1:8" x14ac:dyDescent="0.2">
      <c r="A4" t="s">
        <v>816</v>
      </c>
      <c r="B4" t="s">
        <v>511</v>
      </c>
      <c r="C4">
        <v>19</v>
      </c>
      <c r="D4" t="s">
        <v>936</v>
      </c>
      <c r="E4">
        <v>24</v>
      </c>
      <c r="F4" t="s">
        <v>937</v>
      </c>
      <c r="G4" t="s">
        <v>705</v>
      </c>
      <c r="H4" s="5" t="s">
        <v>5625</v>
      </c>
    </row>
  </sheetData>
  <conditionalFormatting sqref="B3:B55">
    <cfRule type="containsBlanks" dxfId="71" priority="5">
      <formula>LEN(TRIM(B3))=0</formula>
    </cfRule>
  </conditionalFormatting>
  <conditionalFormatting sqref="B3:C55">
    <cfRule type="containsBlanks" dxfId="70" priority="6">
      <formula>LEN(TRIM(B3))=0</formula>
    </cfRule>
  </conditionalFormatting>
  <conditionalFormatting sqref="D3:D55">
    <cfRule type="containsBlanks" dxfId="69" priority="3">
      <formula>LEN(TRIM(D3))=0</formula>
    </cfRule>
  </conditionalFormatting>
  <conditionalFormatting sqref="D3:E55">
    <cfRule type="containsBlanks" dxfId="68" priority="4">
      <formula>LEN(TRIM(D3))=0</formula>
    </cfRule>
  </conditionalFormatting>
  <conditionalFormatting sqref="F3:G55">
    <cfRule type="containsBlanks" dxfId="67" priority="1">
      <formula>LEN(TRIM(F3))=0</formula>
    </cfRule>
    <cfRule type="containsBlanks" dxfId="66"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366</v>
      </c>
      <c r="B1" s="67"/>
      <c r="C1" s="67"/>
      <c r="D1" s="79"/>
    </row>
    <row r="2" spans="1:5" x14ac:dyDescent="0.2">
      <c r="A2" s="50" t="s">
        <v>0</v>
      </c>
      <c r="B2" s="54" t="s">
        <v>567</v>
      </c>
      <c r="C2" s="54" t="s">
        <v>719</v>
      </c>
      <c r="D2" s="54" t="s">
        <v>514</v>
      </c>
      <c r="E2" s="54" t="s">
        <v>703</v>
      </c>
    </row>
    <row r="3" spans="1:5" x14ac:dyDescent="0.2">
      <c r="A3" t="s">
        <v>707</v>
      </c>
      <c r="B3">
        <f>0.002*8760/365</f>
        <v>4.8000000000000001E-2</v>
      </c>
      <c r="C3" t="s">
        <v>766</v>
      </c>
      <c r="D3" s="30" t="s">
        <v>566</v>
      </c>
      <c r="E3" s="5" t="s">
        <v>5622</v>
      </c>
    </row>
    <row r="4" spans="1:5" x14ac:dyDescent="0.2">
      <c r="A4" t="s">
        <v>745</v>
      </c>
      <c r="B4">
        <v>3.2000000000000001E-2</v>
      </c>
      <c r="C4" t="s">
        <v>766</v>
      </c>
      <c r="D4" s="30" t="s">
        <v>566</v>
      </c>
      <c r="E4" s="5" t="s">
        <v>5622</v>
      </c>
    </row>
    <row r="5" spans="1:5" x14ac:dyDescent="0.2">
      <c r="D5" s="30" t="s">
        <v>566</v>
      </c>
    </row>
    <row r="6" spans="1:5" x14ac:dyDescent="0.2">
      <c r="D6" s="30" t="s">
        <v>566</v>
      </c>
    </row>
    <row r="7" spans="1:5" x14ac:dyDescent="0.2">
      <c r="D7" s="30" t="s">
        <v>566</v>
      </c>
    </row>
    <row r="8" spans="1:5" x14ac:dyDescent="0.2">
      <c r="D8" s="30" t="s">
        <v>566</v>
      </c>
    </row>
    <row r="9" spans="1:5" x14ac:dyDescent="0.2">
      <c r="D9" s="30" t="s">
        <v>566</v>
      </c>
    </row>
    <row r="10" spans="1:5" x14ac:dyDescent="0.2">
      <c r="D10" s="30" t="s">
        <v>566</v>
      </c>
    </row>
    <row r="11" spans="1:5" x14ac:dyDescent="0.2">
      <c r="D11" s="30" t="s">
        <v>566</v>
      </c>
    </row>
    <row r="12" spans="1:5" x14ac:dyDescent="0.2">
      <c r="D12" s="30" t="s">
        <v>566</v>
      </c>
    </row>
    <row r="13" spans="1:5" x14ac:dyDescent="0.2">
      <c r="D13" s="30" t="s">
        <v>566</v>
      </c>
    </row>
    <row r="14" spans="1:5" x14ac:dyDescent="0.2">
      <c r="D14" s="30" t="s">
        <v>566</v>
      </c>
    </row>
    <row r="15" spans="1:5" x14ac:dyDescent="0.2">
      <c r="D15" s="30" t="s">
        <v>566</v>
      </c>
    </row>
    <row r="16" spans="1:5" x14ac:dyDescent="0.2">
      <c r="D16" s="30" t="s">
        <v>566</v>
      </c>
    </row>
    <row r="17" spans="4:4" x14ac:dyDescent="0.2">
      <c r="D17" s="30" t="s">
        <v>566</v>
      </c>
    </row>
    <row r="18" spans="4:4" x14ac:dyDescent="0.2">
      <c r="D18" s="30" t="s">
        <v>566</v>
      </c>
    </row>
    <row r="19" spans="4:4" x14ac:dyDescent="0.2">
      <c r="D19" s="30" t="s">
        <v>566</v>
      </c>
    </row>
    <row r="20" spans="4:4" x14ac:dyDescent="0.2">
      <c r="D20" s="30" t="s">
        <v>566</v>
      </c>
    </row>
    <row r="21" spans="4:4" x14ac:dyDescent="0.2">
      <c r="D21" s="30" t="s">
        <v>566</v>
      </c>
    </row>
    <row r="22" spans="4:4" x14ac:dyDescent="0.2">
      <c r="D22" s="30" t="s">
        <v>566</v>
      </c>
    </row>
    <row r="23" spans="4:4" x14ac:dyDescent="0.2">
      <c r="D23" s="30" t="s">
        <v>566</v>
      </c>
    </row>
    <row r="24" spans="4:4" x14ac:dyDescent="0.2">
      <c r="D24" s="30" t="s">
        <v>566</v>
      </c>
    </row>
    <row r="25" spans="4:4" x14ac:dyDescent="0.2">
      <c r="D25" s="30" t="s">
        <v>566</v>
      </c>
    </row>
    <row r="26" spans="4:4" x14ac:dyDescent="0.2">
      <c r="D26" s="30" t="s">
        <v>566</v>
      </c>
    </row>
    <row r="27" spans="4:4" x14ac:dyDescent="0.2">
      <c r="D27" s="30" t="s">
        <v>566</v>
      </c>
    </row>
    <row r="28" spans="4:4" x14ac:dyDescent="0.2">
      <c r="D28" s="30" t="s">
        <v>566</v>
      </c>
    </row>
    <row r="29" spans="4:4" x14ac:dyDescent="0.2">
      <c r="D29" s="30" t="s">
        <v>566</v>
      </c>
    </row>
    <row r="30" spans="4:4" x14ac:dyDescent="0.2">
      <c r="D30" s="30" t="s">
        <v>566</v>
      </c>
    </row>
    <row r="31" spans="4:4" x14ac:dyDescent="0.2">
      <c r="D31" s="30" t="s">
        <v>566</v>
      </c>
    </row>
    <row r="32" spans="4:4" x14ac:dyDescent="0.2">
      <c r="D32" s="30" t="s">
        <v>566</v>
      </c>
    </row>
    <row r="33" spans="4:4" x14ac:dyDescent="0.2">
      <c r="D33" s="30" t="s">
        <v>566</v>
      </c>
    </row>
    <row r="34" spans="4:4" x14ac:dyDescent="0.2">
      <c r="D34" s="30" t="s">
        <v>566</v>
      </c>
    </row>
    <row r="35" spans="4:4" x14ac:dyDescent="0.2">
      <c r="D35" s="30" t="s">
        <v>566</v>
      </c>
    </row>
    <row r="36" spans="4:4" x14ac:dyDescent="0.2">
      <c r="D36" s="30" t="s">
        <v>566</v>
      </c>
    </row>
    <row r="37" spans="4:4" x14ac:dyDescent="0.2">
      <c r="D37" s="30" t="s">
        <v>566</v>
      </c>
    </row>
    <row r="38" spans="4:4" x14ac:dyDescent="0.2">
      <c r="D38" s="30" t="s">
        <v>566</v>
      </c>
    </row>
    <row r="39" spans="4:4" x14ac:dyDescent="0.2">
      <c r="D39" s="30" t="s">
        <v>566</v>
      </c>
    </row>
    <row r="40" spans="4:4" x14ac:dyDescent="0.2">
      <c r="D40" s="30" t="s">
        <v>566</v>
      </c>
    </row>
    <row r="41" spans="4:4" x14ac:dyDescent="0.2">
      <c r="D41" s="30" t="s">
        <v>566</v>
      </c>
    </row>
    <row r="42" spans="4:4" x14ac:dyDescent="0.2">
      <c r="D42" s="30" t="s">
        <v>566</v>
      </c>
    </row>
    <row r="43" spans="4:4" x14ac:dyDescent="0.2">
      <c r="D43" s="30" t="s">
        <v>566</v>
      </c>
    </row>
    <row r="44" spans="4:4" x14ac:dyDescent="0.2">
      <c r="D44" s="30" t="s">
        <v>566</v>
      </c>
    </row>
    <row r="45" spans="4:4" x14ac:dyDescent="0.2">
      <c r="D45" s="30" t="s">
        <v>566</v>
      </c>
    </row>
    <row r="46" spans="4:4" x14ac:dyDescent="0.2">
      <c r="D46" s="30" t="s">
        <v>566</v>
      </c>
    </row>
    <row r="47" spans="4:4" x14ac:dyDescent="0.2">
      <c r="D47" s="30" t="s">
        <v>566</v>
      </c>
    </row>
    <row r="48" spans="4:4" x14ac:dyDescent="0.2">
      <c r="D48" s="30" t="s">
        <v>566</v>
      </c>
    </row>
    <row r="49" spans="4:4" x14ac:dyDescent="0.2">
      <c r="D49" s="30" t="s">
        <v>566</v>
      </c>
    </row>
    <row r="50" spans="4:4" x14ac:dyDescent="0.2">
      <c r="D50" s="30" t="s">
        <v>566</v>
      </c>
    </row>
    <row r="51" spans="4:4" x14ac:dyDescent="0.2">
      <c r="D51" s="30" t="s">
        <v>566</v>
      </c>
    </row>
    <row r="52" spans="4:4" x14ac:dyDescent="0.2">
      <c r="D52" s="30" t="s">
        <v>566</v>
      </c>
    </row>
    <row r="53" spans="4:4" x14ac:dyDescent="0.2">
      <c r="D53" s="30" t="s">
        <v>566</v>
      </c>
    </row>
    <row r="54" spans="4:4" x14ac:dyDescent="0.2">
      <c r="D54" s="30" t="s">
        <v>566</v>
      </c>
    </row>
    <row r="55" spans="4:4" x14ac:dyDescent="0.2">
      <c r="D55" s="30" t="s">
        <v>566</v>
      </c>
    </row>
  </sheetData>
  <conditionalFormatting sqref="B3:D55">
    <cfRule type="containsBlanks" dxfId="65" priority="1">
      <formula>LEN(TRIM(B3))=0</formula>
    </cfRule>
  </conditionalFormatting>
  <conditionalFormatting sqref="B307:D1048576">
    <cfRule type="containsBlanks" dxfId="64"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3"/>
  <sheetViews>
    <sheetView workbookViewId="0">
      <selection activeCell="B16" sqref="B16"/>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366</v>
      </c>
      <c r="B1" s="133" t="s">
        <v>659</v>
      </c>
      <c r="C1" s="134"/>
      <c r="D1" s="134"/>
      <c r="E1" s="134"/>
      <c r="F1" s="134"/>
    </row>
    <row r="2" spans="1:6" ht="17" x14ac:dyDescent="0.2">
      <c r="A2" s="50" t="s">
        <v>0</v>
      </c>
      <c r="B2" s="51" t="s">
        <v>631</v>
      </c>
      <c r="C2" s="51" t="s">
        <v>649</v>
      </c>
      <c r="D2" s="51" t="s">
        <v>648</v>
      </c>
      <c r="E2" s="51" t="s">
        <v>650</v>
      </c>
      <c r="F2" s="51" t="s">
        <v>720</v>
      </c>
    </row>
    <row r="3" spans="1:6" x14ac:dyDescent="0.2">
      <c r="A3" t="s">
        <v>707</v>
      </c>
      <c r="B3" t="s">
        <v>707</v>
      </c>
      <c r="C3" t="s">
        <v>809</v>
      </c>
      <c r="D3" t="s">
        <v>5481</v>
      </c>
      <c r="E3" t="s">
        <v>815</v>
      </c>
    </row>
  </sheetData>
  <mergeCells count="1">
    <mergeCell ref="B1:F1"/>
  </mergeCells>
  <phoneticPr fontId="9" type="noConversion"/>
  <conditionalFormatting sqref="B3:F55">
    <cfRule type="containsBlanks" dxfId="63" priority="1">
      <formula>LEN(TRIM(B3))=0</formula>
    </cfRule>
    <cfRule type="containsBlanks" dxfId="62"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80"/>
  <sheetViews>
    <sheetView workbookViewId="0">
      <selection activeCell="B11" sqref="B11"/>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366</v>
      </c>
      <c r="B1" s="86" t="s">
        <v>368</v>
      </c>
      <c r="C1" s="67"/>
      <c r="D1" s="67"/>
      <c r="E1" s="67" t="s">
        <v>711</v>
      </c>
      <c r="F1" s="67"/>
      <c r="G1" s="79" t="s">
        <v>565</v>
      </c>
    </row>
    <row r="2" spans="1:7" ht="17" x14ac:dyDescent="0.2">
      <c r="A2" s="50" t="s">
        <v>0</v>
      </c>
      <c r="B2" s="50" t="s">
        <v>269</v>
      </c>
      <c r="C2" s="51" t="s">
        <v>485</v>
      </c>
      <c r="D2" s="51" t="s">
        <v>706</v>
      </c>
      <c r="E2" s="51" t="s">
        <v>528</v>
      </c>
      <c r="F2" s="51" t="s">
        <v>570</v>
      </c>
      <c r="G2" s="54" t="s">
        <v>632</v>
      </c>
    </row>
    <row r="3" spans="1:7" ht="18" customHeight="1" x14ac:dyDescent="0.2">
      <c r="A3" t="s">
        <v>5485</v>
      </c>
      <c r="B3" t="s">
        <v>371</v>
      </c>
      <c r="C3" t="s">
        <v>447</v>
      </c>
      <c r="D3" t="s">
        <v>789</v>
      </c>
      <c r="E3" s="30">
        <v>1</v>
      </c>
      <c r="F3" s="30">
        <v>0.67</v>
      </c>
      <c r="G3" s="84">
        <f>E3*F3</f>
        <v>0.67</v>
      </c>
    </row>
    <row r="4" spans="1:7" x14ac:dyDescent="0.2">
      <c r="A4" t="s">
        <v>5486</v>
      </c>
      <c r="B4" t="s">
        <v>371</v>
      </c>
      <c r="C4" t="s">
        <v>447</v>
      </c>
      <c r="D4" t="s">
        <v>710</v>
      </c>
      <c r="E4" s="30">
        <v>1</v>
      </c>
      <c r="F4" s="30">
        <v>0.75</v>
      </c>
      <c r="G4" s="84">
        <f t="shared" ref="G4:G67" si="0">E4*F4</f>
        <v>0.75</v>
      </c>
    </row>
    <row r="5" spans="1:7" x14ac:dyDescent="0.2">
      <c r="A5" t="s">
        <v>5487</v>
      </c>
      <c r="B5" t="s">
        <v>371</v>
      </c>
      <c r="C5" t="s">
        <v>447</v>
      </c>
      <c r="D5" t="s">
        <v>716</v>
      </c>
      <c r="E5" s="30">
        <v>1</v>
      </c>
      <c r="F5" s="30">
        <v>0.71</v>
      </c>
      <c r="G5" s="84">
        <f t="shared" si="0"/>
        <v>0.71</v>
      </c>
    </row>
    <row r="6" spans="1:7" x14ac:dyDescent="0.2">
      <c r="A6" t="s">
        <v>5488</v>
      </c>
      <c r="B6" t="s">
        <v>371</v>
      </c>
      <c r="C6" t="s">
        <v>447</v>
      </c>
      <c r="D6" t="s">
        <v>716</v>
      </c>
      <c r="E6" s="30">
        <v>1</v>
      </c>
      <c r="F6" s="30">
        <v>0.78</v>
      </c>
      <c r="G6" s="84">
        <f t="shared" si="0"/>
        <v>0.78</v>
      </c>
    </row>
    <row r="7" spans="1:7" x14ac:dyDescent="0.2">
      <c r="A7" t="s">
        <v>5489</v>
      </c>
      <c r="B7" t="s">
        <v>371</v>
      </c>
      <c r="C7" t="s">
        <v>447</v>
      </c>
      <c r="D7" t="s">
        <v>710</v>
      </c>
      <c r="E7" s="30">
        <v>1</v>
      </c>
      <c r="F7" s="30">
        <v>0.86</v>
      </c>
      <c r="G7" s="84">
        <f t="shared" si="0"/>
        <v>0.86</v>
      </c>
    </row>
    <row r="8" spans="1:7" x14ac:dyDescent="0.2">
      <c r="A8" t="s">
        <v>5490</v>
      </c>
      <c r="B8" t="s">
        <v>371</v>
      </c>
      <c r="C8" t="s">
        <v>447</v>
      </c>
      <c r="D8" t="s">
        <v>716</v>
      </c>
      <c r="E8" s="30">
        <v>1</v>
      </c>
      <c r="F8" s="30">
        <v>0.79</v>
      </c>
      <c r="G8" s="84">
        <f t="shared" si="0"/>
        <v>0.79</v>
      </c>
    </row>
    <row r="9" spans="1:7" x14ac:dyDescent="0.2">
      <c r="A9" t="s">
        <v>5491</v>
      </c>
      <c r="B9" t="s">
        <v>371</v>
      </c>
      <c r="C9" t="s">
        <v>502</v>
      </c>
      <c r="D9" t="s">
        <v>789</v>
      </c>
      <c r="E9" s="30">
        <v>0.81</v>
      </c>
      <c r="F9" s="30">
        <v>0.67</v>
      </c>
      <c r="G9" s="84">
        <f t="shared" si="0"/>
        <v>0.54270000000000007</v>
      </c>
    </row>
    <row r="10" spans="1:7" x14ac:dyDescent="0.2">
      <c r="A10" t="s">
        <v>5492</v>
      </c>
      <c r="B10" t="s">
        <v>371</v>
      </c>
      <c r="C10" t="s">
        <v>502</v>
      </c>
      <c r="D10" t="s">
        <v>710</v>
      </c>
      <c r="E10" s="30">
        <v>0.85</v>
      </c>
      <c r="F10" s="30">
        <v>0.75</v>
      </c>
      <c r="G10" s="84">
        <f t="shared" si="0"/>
        <v>0.63749999999999996</v>
      </c>
    </row>
    <row r="11" spans="1:7" x14ac:dyDescent="0.2">
      <c r="A11" t="s">
        <v>5493</v>
      </c>
      <c r="B11" t="s">
        <v>371</v>
      </c>
      <c r="C11" t="s">
        <v>502</v>
      </c>
      <c r="D11" t="s">
        <v>716</v>
      </c>
      <c r="E11" s="30">
        <v>0.85</v>
      </c>
      <c r="F11" s="30">
        <v>0.71</v>
      </c>
      <c r="G11" s="84">
        <f t="shared" si="0"/>
        <v>0.60349999999999993</v>
      </c>
    </row>
    <row r="12" spans="1:7" x14ac:dyDescent="0.2">
      <c r="A12" t="s">
        <v>5494</v>
      </c>
      <c r="B12" t="s">
        <v>371</v>
      </c>
      <c r="C12" t="s">
        <v>502</v>
      </c>
      <c r="D12" t="s">
        <v>716</v>
      </c>
      <c r="E12" s="30">
        <v>0.85</v>
      </c>
      <c r="F12" s="30">
        <v>0.85</v>
      </c>
      <c r="G12" s="84">
        <f t="shared" si="0"/>
        <v>0.72249999999999992</v>
      </c>
    </row>
    <row r="13" spans="1:7" x14ac:dyDescent="0.2">
      <c r="A13" t="s">
        <v>5495</v>
      </c>
      <c r="B13" t="s">
        <v>371</v>
      </c>
      <c r="C13" t="s">
        <v>502</v>
      </c>
      <c r="D13" t="s">
        <v>710</v>
      </c>
      <c r="E13" s="30">
        <v>0.85</v>
      </c>
      <c r="F13" s="30">
        <v>0.86</v>
      </c>
      <c r="G13" s="84">
        <f t="shared" si="0"/>
        <v>0.73099999999999998</v>
      </c>
    </row>
    <row r="14" spans="1:7" x14ac:dyDescent="0.2">
      <c r="A14" t="s">
        <v>5496</v>
      </c>
      <c r="B14" t="s">
        <v>371</v>
      </c>
      <c r="C14" t="s">
        <v>502</v>
      </c>
      <c r="D14" t="s">
        <v>716</v>
      </c>
      <c r="E14" s="30">
        <v>0.85</v>
      </c>
      <c r="F14" s="30">
        <v>0.79</v>
      </c>
      <c r="G14" s="84">
        <f t="shared" si="0"/>
        <v>0.67149999999999999</v>
      </c>
    </row>
    <row r="15" spans="1:7" x14ac:dyDescent="0.2">
      <c r="A15" t="s">
        <v>5497</v>
      </c>
      <c r="B15" t="s">
        <v>371</v>
      </c>
      <c r="C15" t="s">
        <v>490</v>
      </c>
      <c r="D15" t="s">
        <v>789</v>
      </c>
      <c r="E15" s="30">
        <v>0.82</v>
      </c>
      <c r="F15" s="30">
        <v>0.67</v>
      </c>
      <c r="G15" s="84">
        <f t="shared" si="0"/>
        <v>0.5494</v>
      </c>
    </row>
    <row r="16" spans="1:7" x14ac:dyDescent="0.2">
      <c r="A16" t="s">
        <v>5498</v>
      </c>
      <c r="B16" t="s">
        <v>371</v>
      </c>
      <c r="C16" t="s">
        <v>490</v>
      </c>
      <c r="D16" t="s">
        <v>710</v>
      </c>
      <c r="E16" s="30">
        <v>0.82</v>
      </c>
      <c r="F16" s="30">
        <v>0.75</v>
      </c>
      <c r="G16" s="84">
        <f t="shared" si="0"/>
        <v>0.61499999999999999</v>
      </c>
    </row>
    <row r="17" spans="1:7" x14ac:dyDescent="0.2">
      <c r="A17" t="s">
        <v>5499</v>
      </c>
      <c r="B17" t="s">
        <v>371</v>
      </c>
      <c r="C17" t="s">
        <v>490</v>
      </c>
      <c r="D17" t="s">
        <v>716</v>
      </c>
      <c r="E17" s="30">
        <v>0.82</v>
      </c>
      <c r="F17" s="30">
        <v>0.71</v>
      </c>
      <c r="G17" s="84">
        <f t="shared" si="0"/>
        <v>0.58219999999999994</v>
      </c>
    </row>
    <row r="18" spans="1:7" x14ac:dyDescent="0.2">
      <c r="A18" t="s">
        <v>5500</v>
      </c>
      <c r="B18" t="s">
        <v>371</v>
      </c>
      <c r="C18" t="s">
        <v>490</v>
      </c>
      <c r="D18" t="s">
        <v>716</v>
      </c>
      <c r="E18" s="30">
        <v>0.82</v>
      </c>
      <c r="F18" s="30">
        <v>0.76</v>
      </c>
      <c r="G18" s="84">
        <f t="shared" si="0"/>
        <v>0.62319999999999998</v>
      </c>
    </row>
    <row r="19" spans="1:7" x14ac:dyDescent="0.2">
      <c r="A19" t="s">
        <v>5501</v>
      </c>
      <c r="B19" t="s">
        <v>371</v>
      </c>
      <c r="C19" t="s">
        <v>490</v>
      </c>
      <c r="D19" t="s">
        <v>710</v>
      </c>
      <c r="E19" s="30">
        <v>0.82</v>
      </c>
      <c r="F19" s="30">
        <v>0.86</v>
      </c>
      <c r="G19" s="84">
        <f t="shared" si="0"/>
        <v>0.70519999999999994</v>
      </c>
    </row>
    <row r="20" spans="1:7" x14ac:dyDescent="0.2">
      <c r="A20" t="s">
        <v>5502</v>
      </c>
      <c r="B20" t="s">
        <v>371</v>
      </c>
      <c r="C20" t="s">
        <v>490</v>
      </c>
      <c r="D20" t="s">
        <v>716</v>
      </c>
      <c r="E20" s="30">
        <v>0.82</v>
      </c>
      <c r="F20" s="30">
        <v>0.79</v>
      </c>
      <c r="G20" s="84">
        <f t="shared" si="0"/>
        <v>0.64780000000000004</v>
      </c>
    </row>
    <row r="21" spans="1:7" x14ac:dyDescent="0.2">
      <c r="A21" t="s">
        <v>5503</v>
      </c>
      <c r="B21" t="s">
        <v>371</v>
      </c>
      <c r="C21" t="s">
        <v>490</v>
      </c>
      <c r="D21" t="s">
        <v>789</v>
      </c>
      <c r="E21" s="30">
        <v>0.93</v>
      </c>
      <c r="F21" s="30">
        <v>0.67</v>
      </c>
      <c r="G21" s="84">
        <f t="shared" si="0"/>
        <v>0.6231000000000001</v>
      </c>
    </row>
    <row r="22" spans="1:7" x14ac:dyDescent="0.2">
      <c r="A22" t="s">
        <v>5504</v>
      </c>
      <c r="B22" t="s">
        <v>371</v>
      </c>
      <c r="C22" t="s">
        <v>490</v>
      </c>
      <c r="D22" t="s">
        <v>710</v>
      </c>
      <c r="E22" s="30">
        <v>0.93</v>
      </c>
      <c r="F22" s="30">
        <v>0.75</v>
      </c>
      <c r="G22" s="84">
        <f t="shared" si="0"/>
        <v>0.69750000000000001</v>
      </c>
    </row>
    <row r="23" spans="1:7" x14ac:dyDescent="0.2">
      <c r="A23" t="s">
        <v>5505</v>
      </c>
      <c r="B23" t="s">
        <v>371</v>
      </c>
      <c r="C23" t="s">
        <v>490</v>
      </c>
      <c r="D23" t="s">
        <v>716</v>
      </c>
      <c r="E23" s="30">
        <v>0.93</v>
      </c>
      <c r="F23" s="30">
        <v>0.71</v>
      </c>
      <c r="G23" s="84">
        <f t="shared" si="0"/>
        <v>0.6603</v>
      </c>
    </row>
    <row r="24" spans="1:7" x14ac:dyDescent="0.2">
      <c r="A24" t="s">
        <v>5506</v>
      </c>
      <c r="B24" t="s">
        <v>371</v>
      </c>
      <c r="C24" t="s">
        <v>490</v>
      </c>
      <c r="D24" t="s">
        <v>716</v>
      </c>
      <c r="E24" s="30">
        <v>0.93</v>
      </c>
      <c r="F24" s="30">
        <v>0.76</v>
      </c>
      <c r="G24" s="84">
        <f t="shared" si="0"/>
        <v>0.70680000000000009</v>
      </c>
    </row>
    <row r="25" spans="1:7" x14ac:dyDescent="0.2">
      <c r="A25" t="s">
        <v>5507</v>
      </c>
      <c r="B25" t="s">
        <v>371</v>
      </c>
      <c r="C25" t="s">
        <v>490</v>
      </c>
      <c r="D25" t="s">
        <v>710</v>
      </c>
      <c r="E25" s="30">
        <v>0.93</v>
      </c>
      <c r="F25" s="30">
        <v>0.86</v>
      </c>
      <c r="G25" s="84">
        <f t="shared" si="0"/>
        <v>0.79980000000000007</v>
      </c>
    </row>
    <row r="26" spans="1:7" x14ac:dyDescent="0.2">
      <c r="A26" t="s">
        <v>5508</v>
      </c>
      <c r="B26" t="s">
        <v>371</v>
      </c>
      <c r="C26" t="s">
        <v>490</v>
      </c>
      <c r="D26" t="s">
        <v>716</v>
      </c>
      <c r="E26" s="30">
        <v>0.93</v>
      </c>
      <c r="F26" s="30">
        <v>0.79</v>
      </c>
      <c r="G26" s="84">
        <f t="shared" si="0"/>
        <v>0.73470000000000002</v>
      </c>
    </row>
    <row r="27" spans="1:7" x14ac:dyDescent="0.2">
      <c r="A27" t="s">
        <v>5537</v>
      </c>
      <c r="B27" t="s">
        <v>371</v>
      </c>
      <c r="C27" t="s">
        <v>447</v>
      </c>
      <c r="D27" t="s">
        <v>710</v>
      </c>
      <c r="E27" s="30">
        <v>3.1</v>
      </c>
      <c r="F27" s="30">
        <v>0.75</v>
      </c>
      <c r="G27" s="84">
        <f t="shared" si="0"/>
        <v>2.3250000000000002</v>
      </c>
    </row>
    <row r="28" spans="1:7" x14ac:dyDescent="0.2">
      <c r="A28" t="s">
        <v>5538</v>
      </c>
      <c r="B28" t="s">
        <v>371</v>
      </c>
      <c r="C28" t="s">
        <v>447</v>
      </c>
      <c r="D28" t="s">
        <v>716</v>
      </c>
      <c r="E28" s="30">
        <v>3.1</v>
      </c>
      <c r="F28" s="30">
        <v>0.71</v>
      </c>
      <c r="G28" s="84">
        <f t="shared" si="0"/>
        <v>2.2010000000000001</v>
      </c>
    </row>
    <row r="29" spans="1:7" x14ac:dyDescent="0.2">
      <c r="A29" t="s">
        <v>5539</v>
      </c>
      <c r="B29" t="s">
        <v>371</v>
      </c>
      <c r="C29" t="s">
        <v>447</v>
      </c>
      <c r="D29" t="s">
        <v>716</v>
      </c>
      <c r="E29" s="30">
        <v>3.1</v>
      </c>
      <c r="F29" s="30">
        <v>0.76</v>
      </c>
      <c r="G29" s="84">
        <f t="shared" si="0"/>
        <v>2.3560000000000003</v>
      </c>
    </row>
    <row r="30" spans="1:7" x14ac:dyDescent="0.2">
      <c r="A30" t="s">
        <v>5540</v>
      </c>
      <c r="B30" t="s">
        <v>371</v>
      </c>
      <c r="C30" t="s">
        <v>447</v>
      </c>
      <c r="D30" t="s">
        <v>710</v>
      </c>
      <c r="E30" s="30">
        <v>3.1</v>
      </c>
      <c r="F30" s="30">
        <v>0.86</v>
      </c>
      <c r="G30" s="84">
        <f t="shared" si="0"/>
        <v>2.6659999999999999</v>
      </c>
    </row>
    <row r="31" spans="1:7" x14ac:dyDescent="0.2">
      <c r="A31" t="s">
        <v>5541</v>
      </c>
      <c r="B31" t="s">
        <v>371</v>
      </c>
      <c r="C31" t="s">
        <v>447</v>
      </c>
      <c r="D31" t="s">
        <v>716</v>
      </c>
      <c r="E31" s="30">
        <v>3.1</v>
      </c>
      <c r="F31" s="30">
        <v>0.79</v>
      </c>
      <c r="G31" s="84">
        <f t="shared" si="0"/>
        <v>2.4490000000000003</v>
      </c>
    </row>
    <row r="32" spans="1:7" x14ac:dyDescent="0.2">
      <c r="A32" t="s">
        <v>5542</v>
      </c>
      <c r="B32" t="s">
        <v>371</v>
      </c>
      <c r="C32" t="s">
        <v>447</v>
      </c>
      <c r="D32" t="s">
        <v>710</v>
      </c>
      <c r="E32" s="30">
        <v>3.6</v>
      </c>
      <c r="F32" s="30">
        <v>0.75</v>
      </c>
      <c r="G32" s="84">
        <f t="shared" si="0"/>
        <v>2.7</v>
      </c>
    </row>
    <row r="33" spans="1:7" x14ac:dyDescent="0.2">
      <c r="A33" t="s">
        <v>5543</v>
      </c>
      <c r="B33" t="s">
        <v>371</v>
      </c>
      <c r="C33" t="s">
        <v>447</v>
      </c>
      <c r="D33" t="s">
        <v>716</v>
      </c>
      <c r="E33" s="30">
        <v>3.6</v>
      </c>
      <c r="F33" s="30">
        <v>0.71</v>
      </c>
      <c r="G33" s="84">
        <f t="shared" si="0"/>
        <v>2.556</v>
      </c>
    </row>
    <row r="34" spans="1:7" x14ac:dyDescent="0.2">
      <c r="A34" t="s">
        <v>5544</v>
      </c>
      <c r="B34" t="s">
        <v>371</v>
      </c>
      <c r="C34" t="s">
        <v>447</v>
      </c>
      <c r="D34" t="s">
        <v>716</v>
      </c>
      <c r="E34" s="30">
        <v>3.6</v>
      </c>
      <c r="F34" s="30">
        <v>0.76</v>
      </c>
      <c r="G34" s="84">
        <f t="shared" si="0"/>
        <v>2.7360000000000002</v>
      </c>
    </row>
    <row r="35" spans="1:7" x14ac:dyDescent="0.2">
      <c r="A35" t="s">
        <v>5545</v>
      </c>
      <c r="B35" t="s">
        <v>371</v>
      </c>
      <c r="C35" t="s">
        <v>447</v>
      </c>
      <c r="D35" t="s">
        <v>710</v>
      </c>
      <c r="E35" s="30">
        <v>3.6</v>
      </c>
      <c r="F35" s="30">
        <v>0.86</v>
      </c>
      <c r="G35" s="84">
        <f>E35*F35</f>
        <v>3.0960000000000001</v>
      </c>
    </row>
    <row r="36" spans="1:7" x14ac:dyDescent="0.2">
      <c r="A36" t="s">
        <v>5546</v>
      </c>
      <c r="B36" t="s">
        <v>371</v>
      </c>
      <c r="C36" t="s">
        <v>447</v>
      </c>
      <c r="D36" t="s">
        <v>716</v>
      </c>
      <c r="E36" s="30">
        <v>3.6</v>
      </c>
      <c r="F36" s="30">
        <v>0.79</v>
      </c>
      <c r="G36" s="84">
        <f t="shared" si="0"/>
        <v>2.8440000000000003</v>
      </c>
    </row>
    <row r="37" spans="1:7" x14ac:dyDescent="0.2">
      <c r="A37" t="s">
        <v>5547</v>
      </c>
      <c r="B37" t="s">
        <v>371</v>
      </c>
      <c r="C37" t="s">
        <v>447</v>
      </c>
      <c r="D37" t="s">
        <v>789</v>
      </c>
      <c r="E37" s="30">
        <v>3.2</v>
      </c>
      <c r="F37" s="30">
        <v>0.67</v>
      </c>
      <c r="G37" s="84">
        <f t="shared" si="0"/>
        <v>2.1440000000000001</v>
      </c>
    </row>
    <row r="38" spans="1:7" x14ac:dyDescent="0.2">
      <c r="A38" t="s">
        <v>5548</v>
      </c>
      <c r="B38" t="s">
        <v>371</v>
      </c>
      <c r="C38" t="s">
        <v>447</v>
      </c>
      <c r="D38" t="s">
        <v>710</v>
      </c>
      <c r="E38" s="30">
        <v>3.2</v>
      </c>
      <c r="F38" s="30">
        <v>0.75</v>
      </c>
      <c r="G38" s="84">
        <f t="shared" si="0"/>
        <v>2.4000000000000004</v>
      </c>
    </row>
    <row r="39" spans="1:7" x14ac:dyDescent="0.2">
      <c r="A39" t="s">
        <v>5509</v>
      </c>
      <c r="B39" t="s">
        <v>483</v>
      </c>
      <c r="C39" t="s">
        <v>447</v>
      </c>
      <c r="D39" t="s">
        <v>716</v>
      </c>
      <c r="E39" s="30">
        <v>3.2</v>
      </c>
      <c r="F39" s="30">
        <v>0.71</v>
      </c>
      <c r="G39" s="84">
        <f t="shared" si="0"/>
        <v>2.2719999999999998</v>
      </c>
    </row>
    <row r="40" spans="1:7" x14ac:dyDescent="0.2">
      <c r="A40" t="s">
        <v>5510</v>
      </c>
      <c r="B40" t="s">
        <v>483</v>
      </c>
      <c r="C40" t="s">
        <v>447</v>
      </c>
      <c r="D40" t="s">
        <v>716</v>
      </c>
      <c r="E40" s="30">
        <v>3.2</v>
      </c>
      <c r="F40" s="30">
        <v>0.76</v>
      </c>
      <c r="G40" s="84">
        <f t="shared" si="0"/>
        <v>2.4320000000000004</v>
      </c>
    </row>
    <row r="41" spans="1:7" x14ac:dyDescent="0.2">
      <c r="A41" t="s">
        <v>5511</v>
      </c>
      <c r="B41" t="s">
        <v>483</v>
      </c>
      <c r="C41" t="s">
        <v>447</v>
      </c>
      <c r="D41" t="s">
        <v>710</v>
      </c>
      <c r="E41" s="30">
        <v>3.2</v>
      </c>
      <c r="F41" s="30">
        <v>0.86</v>
      </c>
      <c r="G41" s="84">
        <f t="shared" si="0"/>
        <v>2.7520000000000002</v>
      </c>
    </row>
    <row r="42" spans="1:7" x14ac:dyDescent="0.2">
      <c r="A42" t="s">
        <v>5512</v>
      </c>
      <c r="B42" t="s">
        <v>483</v>
      </c>
      <c r="C42" t="s">
        <v>447</v>
      </c>
      <c r="D42" t="s">
        <v>716</v>
      </c>
      <c r="E42" s="30">
        <v>3.2</v>
      </c>
      <c r="F42" s="30">
        <v>0.79</v>
      </c>
      <c r="G42" s="84">
        <f t="shared" si="0"/>
        <v>2.5280000000000005</v>
      </c>
    </row>
    <row r="43" spans="1:7" x14ac:dyDescent="0.2">
      <c r="A43" t="s">
        <v>5513</v>
      </c>
      <c r="B43" t="s">
        <v>483</v>
      </c>
      <c r="C43" t="s">
        <v>447</v>
      </c>
      <c r="D43" t="s">
        <v>716</v>
      </c>
      <c r="E43" s="30">
        <v>3.3</v>
      </c>
      <c r="F43" s="30">
        <v>0.71</v>
      </c>
      <c r="G43" s="84">
        <f t="shared" si="0"/>
        <v>2.343</v>
      </c>
    </row>
    <row r="44" spans="1:7" x14ac:dyDescent="0.2">
      <c r="A44" t="s">
        <v>5514</v>
      </c>
      <c r="B44" t="s">
        <v>483</v>
      </c>
      <c r="C44" t="s">
        <v>447</v>
      </c>
      <c r="D44" t="s">
        <v>716</v>
      </c>
      <c r="E44" s="30">
        <v>3.3</v>
      </c>
      <c r="F44" s="30">
        <v>0.76</v>
      </c>
      <c r="G44" s="84">
        <f t="shared" si="0"/>
        <v>2.508</v>
      </c>
    </row>
    <row r="45" spans="1:7" x14ac:dyDescent="0.2">
      <c r="A45" t="s">
        <v>5515</v>
      </c>
      <c r="B45" t="s">
        <v>483</v>
      </c>
      <c r="C45" t="s">
        <v>447</v>
      </c>
      <c r="D45" t="s">
        <v>716</v>
      </c>
      <c r="E45" s="30">
        <v>3.3</v>
      </c>
      <c r="F45" s="30">
        <v>0.79</v>
      </c>
      <c r="G45" s="84">
        <f t="shared" si="0"/>
        <v>2.6069999999999998</v>
      </c>
    </row>
    <row r="46" spans="1:7" x14ac:dyDescent="0.2">
      <c r="A46" t="s">
        <v>5516</v>
      </c>
      <c r="B46" t="s">
        <v>483</v>
      </c>
      <c r="C46" t="s">
        <v>447</v>
      </c>
      <c r="D46" t="s">
        <v>716</v>
      </c>
      <c r="E46" s="30">
        <v>3.3</v>
      </c>
      <c r="F46" s="30">
        <v>0.79</v>
      </c>
      <c r="G46" s="84">
        <f t="shared" si="0"/>
        <v>2.6069999999999998</v>
      </c>
    </row>
    <row r="47" spans="1:7" x14ac:dyDescent="0.2">
      <c r="A47" t="s">
        <v>5517</v>
      </c>
      <c r="B47" t="s">
        <v>483</v>
      </c>
      <c r="C47" t="s">
        <v>447</v>
      </c>
      <c r="D47" t="s">
        <v>716</v>
      </c>
      <c r="E47" s="30">
        <v>3.3</v>
      </c>
      <c r="F47" s="30">
        <v>0.79</v>
      </c>
      <c r="G47" s="84">
        <f t="shared" si="0"/>
        <v>2.6069999999999998</v>
      </c>
    </row>
    <row r="48" spans="1:7" x14ac:dyDescent="0.2">
      <c r="A48" t="s">
        <v>5518</v>
      </c>
      <c r="B48" t="s">
        <v>483</v>
      </c>
      <c r="C48" t="s">
        <v>447</v>
      </c>
      <c r="D48" t="s">
        <v>716</v>
      </c>
      <c r="E48" s="30">
        <v>3.3</v>
      </c>
      <c r="F48" s="30">
        <v>0.79</v>
      </c>
      <c r="G48" s="84">
        <f t="shared" si="0"/>
        <v>2.6069999999999998</v>
      </c>
    </row>
    <row r="49" spans="1:7" x14ac:dyDescent="0.2">
      <c r="A49" t="s">
        <v>5519</v>
      </c>
      <c r="B49" t="s">
        <v>483</v>
      </c>
      <c r="C49" t="s">
        <v>447</v>
      </c>
      <c r="D49" t="s">
        <v>716</v>
      </c>
      <c r="E49" s="30">
        <v>3.3</v>
      </c>
      <c r="F49" s="30">
        <v>0.79</v>
      </c>
      <c r="G49" s="84">
        <f t="shared" si="0"/>
        <v>2.6069999999999998</v>
      </c>
    </row>
    <row r="50" spans="1:7" x14ac:dyDescent="0.2">
      <c r="A50" t="s">
        <v>5520</v>
      </c>
      <c r="B50" t="s">
        <v>483</v>
      </c>
      <c r="C50" t="s">
        <v>447</v>
      </c>
      <c r="D50" t="s">
        <v>716</v>
      </c>
      <c r="E50" s="30">
        <v>3.3</v>
      </c>
      <c r="F50" s="30">
        <v>0.79</v>
      </c>
      <c r="G50" s="84">
        <f t="shared" si="0"/>
        <v>2.6069999999999998</v>
      </c>
    </row>
    <row r="51" spans="1:7" x14ac:dyDescent="0.2">
      <c r="A51" t="s">
        <v>5521</v>
      </c>
      <c r="B51" t="s">
        <v>483</v>
      </c>
      <c r="C51" t="s">
        <v>447</v>
      </c>
      <c r="D51" t="s">
        <v>716</v>
      </c>
      <c r="E51" s="30">
        <v>3.3</v>
      </c>
      <c r="F51" s="30">
        <v>0.79</v>
      </c>
      <c r="G51" s="84">
        <f t="shared" si="0"/>
        <v>2.6069999999999998</v>
      </c>
    </row>
    <row r="52" spans="1:7" x14ac:dyDescent="0.2">
      <c r="A52" t="s">
        <v>5522</v>
      </c>
      <c r="B52" t="s">
        <v>483</v>
      </c>
      <c r="C52" t="s">
        <v>447</v>
      </c>
      <c r="D52" t="s">
        <v>716</v>
      </c>
      <c r="E52" s="30">
        <v>3.3</v>
      </c>
      <c r="F52" s="30">
        <v>0.79</v>
      </c>
      <c r="G52" s="84">
        <f t="shared" si="0"/>
        <v>2.6069999999999998</v>
      </c>
    </row>
    <row r="53" spans="1:7" x14ac:dyDescent="0.2">
      <c r="A53" t="s">
        <v>5523</v>
      </c>
      <c r="B53" t="s">
        <v>483</v>
      </c>
      <c r="C53" t="s">
        <v>447</v>
      </c>
      <c r="D53" t="s">
        <v>716</v>
      </c>
      <c r="E53" s="30">
        <v>3.3</v>
      </c>
      <c r="F53" s="30">
        <v>0.79</v>
      </c>
      <c r="G53" s="84">
        <f t="shared" si="0"/>
        <v>2.6069999999999998</v>
      </c>
    </row>
    <row r="54" spans="1:7" x14ac:dyDescent="0.2">
      <c r="A54" t="s">
        <v>5524</v>
      </c>
      <c r="B54" t="s">
        <v>483</v>
      </c>
      <c r="C54" t="s">
        <v>447</v>
      </c>
      <c r="D54" t="s">
        <v>716</v>
      </c>
      <c r="E54" s="30">
        <v>3.3</v>
      </c>
      <c r="F54" s="30">
        <v>0.79</v>
      </c>
      <c r="G54" s="84">
        <f t="shared" si="0"/>
        <v>2.6069999999999998</v>
      </c>
    </row>
    <row r="55" spans="1:7" x14ac:dyDescent="0.2">
      <c r="A55" t="s">
        <v>5525</v>
      </c>
      <c r="B55" t="s">
        <v>483</v>
      </c>
      <c r="C55" t="s">
        <v>447</v>
      </c>
      <c r="D55" t="s">
        <v>716</v>
      </c>
      <c r="E55" s="30">
        <v>3.3</v>
      </c>
      <c r="F55" s="30">
        <v>0.79</v>
      </c>
      <c r="G55" s="84">
        <f t="shared" si="0"/>
        <v>2.6069999999999998</v>
      </c>
    </row>
    <row r="56" spans="1:7" x14ac:dyDescent="0.2">
      <c r="A56" t="s">
        <v>5526</v>
      </c>
      <c r="B56" t="s">
        <v>483</v>
      </c>
      <c r="C56" t="s">
        <v>447</v>
      </c>
      <c r="D56" t="s">
        <v>716</v>
      </c>
      <c r="E56" s="30">
        <v>3.3</v>
      </c>
      <c r="F56" s="30">
        <v>0.79</v>
      </c>
      <c r="G56" s="84">
        <f t="shared" si="0"/>
        <v>2.6069999999999998</v>
      </c>
    </row>
    <row r="57" spans="1:7" x14ac:dyDescent="0.2">
      <c r="A57" t="s">
        <v>5549</v>
      </c>
      <c r="B57" t="s">
        <v>483</v>
      </c>
      <c r="C57" t="s">
        <v>447</v>
      </c>
      <c r="D57" t="s">
        <v>716</v>
      </c>
      <c r="E57" s="30">
        <v>3.3</v>
      </c>
      <c r="F57" s="30">
        <v>0.79</v>
      </c>
      <c r="G57" s="84">
        <f t="shared" si="0"/>
        <v>2.6069999999999998</v>
      </c>
    </row>
    <row r="58" spans="1:7" x14ac:dyDescent="0.2">
      <c r="A58" t="s">
        <v>5550</v>
      </c>
      <c r="B58" t="s">
        <v>483</v>
      </c>
      <c r="C58" t="s">
        <v>447</v>
      </c>
      <c r="D58" t="s">
        <v>710</v>
      </c>
      <c r="E58" s="30">
        <v>3.3</v>
      </c>
      <c r="F58" s="30">
        <v>0.79</v>
      </c>
      <c r="G58" s="84">
        <f t="shared" si="0"/>
        <v>2.6069999999999998</v>
      </c>
    </row>
    <row r="59" spans="1:7" x14ac:dyDescent="0.2">
      <c r="A59" t="s">
        <v>5551</v>
      </c>
      <c r="B59" t="s">
        <v>483</v>
      </c>
      <c r="C59" t="s">
        <v>447</v>
      </c>
      <c r="D59" t="s">
        <v>716</v>
      </c>
      <c r="E59" s="30">
        <v>3.3</v>
      </c>
      <c r="F59" s="30">
        <v>0.79</v>
      </c>
      <c r="G59" s="84">
        <f t="shared" si="0"/>
        <v>2.6069999999999998</v>
      </c>
    </row>
    <row r="60" spans="1:7" x14ac:dyDescent="0.2">
      <c r="A60" t="s">
        <v>5552</v>
      </c>
      <c r="B60" t="s">
        <v>483</v>
      </c>
      <c r="C60" t="s">
        <v>447</v>
      </c>
      <c r="D60" t="s">
        <v>716</v>
      </c>
      <c r="E60" s="30">
        <v>3.3</v>
      </c>
      <c r="F60" s="30">
        <v>0.79</v>
      </c>
      <c r="G60" s="84">
        <f t="shared" si="0"/>
        <v>2.6069999999999998</v>
      </c>
    </row>
    <row r="61" spans="1:7" x14ac:dyDescent="0.2">
      <c r="A61" t="s">
        <v>5553</v>
      </c>
      <c r="B61" t="s">
        <v>483</v>
      </c>
      <c r="C61" t="s">
        <v>447</v>
      </c>
      <c r="D61" t="s">
        <v>710</v>
      </c>
      <c r="E61" s="30">
        <v>3.3</v>
      </c>
      <c r="F61" s="30">
        <v>0.79</v>
      </c>
      <c r="G61" s="84">
        <f t="shared" si="0"/>
        <v>2.6069999999999998</v>
      </c>
    </row>
    <row r="62" spans="1:7" x14ac:dyDescent="0.2">
      <c r="A62" t="s">
        <v>5554</v>
      </c>
      <c r="B62" t="s">
        <v>483</v>
      </c>
      <c r="C62" t="s">
        <v>447</v>
      </c>
      <c r="D62" t="s">
        <v>716</v>
      </c>
      <c r="E62" s="30">
        <v>3.3</v>
      </c>
      <c r="F62" s="30">
        <v>0.79</v>
      </c>
      <c r="G62" s="84">
        <f t="shared" si="0"/>
        <v>2.6069999999999998</v>
      </c>
    </row>
    <row r="63" spans="1:7" x14ac:dyDescent="0.2">
      <c r="A63" t="s">
        <v>5555</v>
      </c>
      <c r="B63" t="s">
        <v>483</v>
      </c>
      <c r="C63" t="s">
        <v>447</v>
      </c>
      <c r="D63" t="s">
        <v>716</v>
      </c>
      <c r="E63" s="30">
        <v>3.3</v>
      </c>
      <c r="F63" s="30">
        <v>0.79</v>
      </c>
      <c r="G63" s="84">
        <f t="shared" si="0"/>
        <v>2.6069999999999998</v>
      </c>
    </row>
    <row r="64" spans="1:7" x14ac:dyDescent="0.2">
      <c r="A64" t="s">
        <v>5556</v>
      </c>
      <c r="B64" t="s">
        <v>483</v>
      </c>
      <c r="C64" t="s">
        <v>447</v>
      </c>
      <c r="D64" t="s">
        <v>710</v>
      </c>
      <c r="E64" s="30">
        <v>3.3</v>
      </c>
      <c r="F64" s="30">
        <v>0.79</v>
      </c>
      <c r="G64" s="84">
        <f t="shared" si="0"/>
        <v>2.6069999999999998</v>
      </c>
    </row>
    <row r="65" spans="1:7" x14ac:dyDescent="0.2">
      <c r="A65" t="s">
        <v>5557</v>
      </c>
      <c r="B65" t="s">
        <v>483</v>
      </c>
      <c r="C65" t="s">
        <v>447</v>
      </c>
      <c r="D65" t="s">
        <v>716</v>
      </c>
      <c r="E65" s="30">
        <v>3.3</v>
      </c>
      <c r="F65" s="30">
        <v>0.79</v>
      </c>
      <c r="G65" s="84">
        <f t="shared" si="0"/>
        <v>2.6069999999999998</v>
      </c>
    </row>
    <row r="66" spans="1:7" x14ac:dyDescent="0.2">
      <c r="A66" t="s">
        <v>5558</v>
      </c>
      <c r="B66" t="s">
        <v>483</v>
      </c>
      <c r="C66" t="s">
        <v>447</v>
      </c>
      <c r="D66" t="s">
        <v>716</v>
      </c>
      <c r="E66" s="30">
        <v>3.3</v>
      </c>
      <c r="F66" s="30">
        <v>0.79</v>
      </c>
      <c r="G66" s="84">
        <f t="shared" si="0"/>
        <v>2.6069999999999998</v>
      </c>
    </row>
    <row r="67" spans="1:7" x14ac:dyDescent="0.2">
      <c r="A67" t="s">
        <v>5559</v>
      </c>
      <c r="B67" t="s">
        <v>483</v>
      </c>
      <c r="C67" t="s">
        <v>447</v>
      </c>
      <c r="D67" t="s">
        <v>710</v>
      </c>
      <c r="E67" s="30">
        <v>3.3</v>
      </c>
      <c r="F67" s="30">
        <v>0.79</v>
      </c>
      <c r="G67" s="84">
        <f t="shared" si="0"/>
        <v>2.6069999999999998</v>
      </c>
    </row>
    <row r="68" spans="1:7" x14ac:dyDescent="0.2">
      <c r="A68" t="s">
        <v>5560</v>
      </c>
      <c r="B68" t="s">
        <v>483</v>
      </c>
      <c r="C68" t="s">
        <v>447</v>
      </c>
      <c r="D68" t="s">
        <v>716</v>
      </c>
      <c r="E68" s="30">
        <v>3.3</v>
      </c>
      <c r="F68" s="30">
        <v>0.79</v>
      </c>
      <c r="G68" s="84">
        <f t="shared" ref="G68" si="1">E68*F68</f>
        <v>2.6069999999999998</v>
      </c>
    </row>
    <row r="69" spans="1:7" x14ac:dyDescent="0.2">
      <c r="A69" t="s">
        <v>5731</v>
      </c>
      <c r="B69" t="s">
        <v>483</v>
      </c>
      <c r="C69" t="s">
        <v>447</v>
      </c>
      <c r="D69" t="s">
        <v>710</v>
      </c>
      <c r="E69" s="30">
        <v>3.3</v>
      </c>
      <c r="F69" s="30">
        <v>0.79</v>
      </c>
      <c r="G69" s="84">
        <f t="shared" ref="G69:G80" si="2">E69*F69</f>
        <v>2.6069999999999998</v>
      </c>
    </row>
    <row r="70" spans="1:7" x14ac:dyDescent="0.2">
      <c r="A70" t="s">
        <v>5732</v>
      </c>
      <c r="B70" t="s">
        <v>483</v>
      </c>
      <c r="C70" t="s">
        <v>447</v>
      </c>
      <c r="D70" t="s">
        <v>710</v>
      </c>
      <c r="E70" s="30">
        <v>3.3</v>
      </c>
      <c r="F70" s="30">
        <v>0.79</v>
      </c>
      <c r="G70" s="84">
        <f t="shared" si="2"/>
        <v>2.6069999999999998</v>
      </c>
    </row>
    <row r="71" spans="1:7" x14ac:dyDescent="0.2">
      <c r="A71" t="s">
        <v>5733</v>
      </c>
      <c r="B71" t="s">
        <v>483</v>
      </c>
      <c r="C71" t="s">
        <v>447</v>
      </c>
      <c r="D71" t="s">
        <v>716</v>
      </c>
      <c r="E71" s="30">
        <v>3.3</v>
      </c>
      <c r="F71" s="30">
        <v>0.79</v>
      </c>
      <c r="G71" s="84">
        <f t="shared" si="2"/>
        <v>2.6069999999999998</v>
      </c>
    </row>
    <row r="72" spans="1:7" x14ac:dyDescent="0.2">
      <c r="A72" t="s">
        <v>5734</v>
      </c>
      <c r="B72" t="s">
        <v>483</v>
      </c>
      <c r="C72" t="s">
        <v>447</v>
      </c>
      <c r="D72" t="s">
        <v>710</v>
      </c>
      <c r="E72" s="30">
        <v>3.3</v>
      </c>
      <c r="F72" s="30">
        <v>0.79</v>
      </c>
      <c r="G72" s="84">
        <f t="shared" si="2"/>
        <v>2.6069999999999998</v>
      </c>
    </row>
    <row r="73" spans="1:7" x14ac:dyDescent="0.2">
      <c r="A73" t="s">
        <v>5735</v>
      </c>
      <c r="B73" t="s">
        <v>483</v>
      </c>
      <c r="C73" t="s">
        <v>447</v>
      </c>
      <c r="D73" t="s">
        <v>716</v>
      </c>
      <c r="E73" s="30">
        <v>3.3</v>
      </c>
      <c r="F73" s="30">
        <v>0.79</v>
      </c>
      <c r="G73" s="84">
        <f t="shared" si="2"/>
        <v>2.6069999999999998</v>
      </c>
    </row>
    <row r="74" spans="1:7" x14ac:dyDescent="0.2">
      <c r="A74" t="s">
        <v>5736</v>
      </c>
      <c r="B74" t="s">
        <v>483</v>
      </c>
      <c r="C74" t="s">
        <v>447</v>
      </c>
      <c r="D74" t="s">
        <v>789</v>
      </c>
      <c r="E74" s="30">
        <v>3.3</v>
      </c>
      <c r="F74" s="30">
        <v>0.79</v>
      </c>
      <c r="G74" s="84">
        <f t="shared" si="2"/>
        <v>2.6069999999999998</v>
      </c>
    </row>
    <row r="75" spans="1:7" x14ac:dyDescent="0.2">
      <c r="A75" t="s">
        <v>5737</v>
      </c>
      <c r="B75" t="s">
        <v>371</v>
      </c>
      <c r="C75" t="s">
        <v>447</v>
      </c>
      <c r="D75" t="s">
        <v>710</v>
      </c>
      <c r="E75" s="30">
        <v>3.3</v>
      </c>
      <c r="F75" s="30">
        <v>0.79</v>
      </c>
      <c r="G75" s="84">
        <f t="shared" si="2"/>
        <v>2.6069999999999998</v>
      </c>
    </row>
    <row r="76" spans="1:7" x14ac:dyDescent="0.2">
      <c r="A76" t="s">
        <v>5738</v>
      </c>
      <c r="B76" t="s">
        <v>371</v>
      </c>
      <c r="C76" t="s">
        <v>447</v>
      </c>
      <c r="D76" t="s">
        <v>710</v>
      </c>
      <c r="E76" s="30">
        <v>3.3</v>
      </c>
      <c r="F76" s="30">
        <v>0.79</v>
      </c>
      <c r="G76" s="84">
        <f t="shared" si="2"/>
        <v>2.6069999999999998</v>
      </c>
    </row>
    <row r="77" spans="1:7" x14ac:dyDescent="0.2">
      <c r="A77" t="s">
        <v>5739</v>
      </c>
      <c r="B77" t="s">
        <v>371</v>
      </c>
      <c r="C77" t="s">
        <v>447</v>
      </c>
      <c r="D77" t="s">
        <v>716</v>
      </c>
      <c r="E77" s="30">
        <v>3.3</v>
      </c>
      <c r="F77" s="30">
        <v>0.79</v>
      </c>
      <c r="G77" s="84">
        <f t="shared" si="2"/>
        <v>2.6069999999999998</v>
      </c>
    </row>
    <row r="78" spans="1:7" x14ac:dyDescent="0.2">
      <c r="A78" t="s">
        <v>5740</v>
      </c>
      <c r="B78" t="s">
        <v>371</v>
      </c>
      <c r="C78" t="s">
        <v>447</v>
      </c>
      <c r="D78" t="s">
        <v>710</v>
      </c>
      <c r="E78" s="30">
        <v>3.3</v>
      </c>
      <c r="F78" s="30">
        <v>0.79</v>
      </c>
      <c r="G78" s="84">
        <f t="shared" si="2"/>
        <v>2.6069999999999998</v>
      </c>
    </row>
    <row r="79" spans="1:7" x14ac:dyDescent="0.2">
      <c r="A79" t="s">
        <v>5741</v>
      </c>
      <c r="B79" t="s">
        <v>371</v>
      </c>
      <c r="C79" t="s">
        <v>447</v>
      </c>
      <c r="D79" t="s">
        <v>716</v>
      </c>
      <c r="E79" s="30">
        <v>3.3</v>
      </c>
      <c r="F79" s="30">
        <v>0.79</v>
      </c>
      <c r="G79" s="84">
        <f t="shared" si="2"/>
        <v>2.6069999999999998</v>
      </c>
    </row>
    <row r="80" spans="1:7" x14ac:dyDescent="0.2">
      <c r="A80" t="s">
        <v>5742</v>
      </c>
      <c r="B80" t="s">
        <v>371</v>
      </c>
      <c r="C80" t="s">
        <v>447</v>
      </c>
      <c r="D80" t="s">
        <v>789</v>
      </c>
      <c r="E80" s="30">
        <v>3.3</v>
      </c>
      <c r="F80" s="30">
        <v>0.79</v>
      </c>
      <c r="G80" s="84">
        <f t="shared" si="2"/>
        <v>2.6069999999999998</v>
      </c>
    </row>
  </sheetData>
  <autoFilter ref="A2:G45" xr:uid="{B2829EB4-E785-48D5-99F6-5DDB0B791F88}"/>
  <conditionalFormatting sqref="A3:F45 B46:F68 C68:C80">
    <cfRule type="containsBlanks" dxfId="61" priority="9">
      <formula>LEN(TRIM(A3))=0</formula>
    </cfRule>
  </conditionalFormatting>
  <conditionalFormatting sqref="B69:B80">
    <cfRule type="containsBlanks" dxfId="60" priority="4">
      <formula>LEN(TRIM(B69))=0</formula>
    </cfRule>
    <cfRule type="containsBlanks" dxfId="59" priority="5">
      <formula>LEN(TRIM(B69))=0</formula>
    </cfRule>
    <cfRule type="containsBlanks" dxfId="58" priority="6" stopIfTrue="1">
      <formula>LEN(TRIM(B69))=0</formula>
    </cfRule>
  </conditionalFormatting>
  <conditionalFormatting sqref="B5:D68 C68:C80">
    <cfRule type="containsBlanks" dxfId="57" priority="7">
      <formula>LEN(TRIM(B5))=0</formula>
    </cfRule>
    <cfRule type="containsBlanks" dxfId="56" priority="10" stopIfTrue="1">
      <formula>LEN(TRIM(B5))=0</formula>
    </cfRule>
  </conditionalFormatting>
  <conditionalFormatting sqref="D69:D80">
    <cfRule type="containsBlanks" dxfId="55" priority="1">
      <formula>LEN(TRIM(D69))=0</formula>
    </cfRule>
    <cfRule type="containsBlanks" dxfId="54" priority="3" stopIfTrue="1">
      <formula>LEN(TRIM(D69))=0</formula>
    </cfRule>
  </conditionalFormatting>
  <conditionalFormatting sqref="D69:F80">
    <cfRule type="containsBlanks" dxfId="53" priority="2">
      <formula>LEN(TRIM(D69))=0</formula>
    </cfRule>
  </conditionalFormatting>
  <dataValidations count="2">
    <dataValidation type="decimal" allowBlank="1" showInputMessage="1" showErrorMessage="1" sqref="E3:F80" xr:uid="{CDCE1DEC-C884-458D-B998-1A0CA734AC21}">
      <formula1>0.5</formula1>
      <formula2>6</formula2>
    </dataValidation>
    <dataValidation type="list" allowBlank="1" showInputMessage="1" showErrorMessage="1" sqref="D3:D80"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C3:C80</xm:sqref>
        </x14:dataValidation>
        <x14:dataValidation type="list" allowBlank="1" showInputMessage="1" showErrorMessage="1" xr:uid="{611028E8-488F-44DF-9A4F-6910180A9024}">
          <x14:formula1>
            <xm:f>HVAC_options!$H$3:$H$7</xm:f>
          </x14:formula1>
          <xm:sqref>B3:B80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F1" workbookViewId="0">
      <selection activeCell="G4" sqref="G4"/>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366</v>
      </c>
      <c r="B1" s="49"/>
      <c r="C1" s="133" t="s">
        <v>368</v>
      </c>
      <c r="D1" s="134"/>
      <c r="E1" s="134"/>
      <c r="F1" s="134"/>
      <c r="G1" s="134"/>
      <c r="H1" s="134"/>
      <c r="I1" s="134"/>
      <c r="J1" s="135"/>
    </row>
    <row r="2" spans="1:11" x14ac:dyDescent="0.2">
      <c r="A2" s="50" t="s">
        <v>0</v>
      </c>
      <c r="B2" s="50" t="s">
        <v>806</v>
      </c>
      <c r="C2" s="50" t="s">
        <v>805</v>
      </c>
      <c r="D2" s="50" t="s">
        <v>807</v>
      </c>
      <c r="E2" s="50" t="s">
        <v>481</v>
      </c>
      <c r="F2" s="50" t="s">
        <v>722</v>
      </c>
      <c r="G2" s="50" t="s">
        <v>723</v>
      </c>
      <c r="H2" s="50" t="s">
        <v>497</v>
      </c>
      <c r="I2" s="50" t="s">
        <v>498</v>
      </c>
      <c r="J2" s="80" t="s">
        <v>639</v>
      </c>
      <c r="K2" s="5" t="s">
        <v>703</v>
      </c>
    </row>
    <row r="3" spans="1:11" x14ac:dyDescent="0.2">
      <c r="A3" t="s">
        <v>5527</v>
      </c>
      <c r="B3">
        <v>4.0000000000000002E-4</v>
      </c>
      <c r="C3">
        <v>2.5000000000000001E-3</v>
      </c>
      <c r="D3" t="s">
        <v>527</v>
      </c>
      <c r="E3" t="s">
        <v>495</v>
      </c>
      <c r="F3" t="s">
        <v>743</v>
      </c>
      <c r="G3" t="s">
        <v>767</v>
      </c>
      <c r="H3" t="s">
        <v>5626</v>
      </c>
      <c r="I3" t="s">
        <v>5629</v>
      </c>
      <c r="J3" t="s">
        <v>5630</v>
      </c>
      <c r="K3" s="5" t="s">
        <v>5624</v>
      </c>
    </row>
    <row r="4" spans="1:11" x14ac:dyDescent="0.2">
      <c r="A4" t="s">
        <v>5528</v>
      </c>
      <c r="B4">
        <v>4.0000000000000002E-4</v>
      </c>
      <c r="C4">
        <v>2.5000000000000001E-3</v>
      </c>
      <c r="D4" t="s">
        <v>527</v>
      </c>
      <c r="E4" t="s">
        <v>495</v>
      </c>
      <c r="F4" t="s">
        <v>743</v>
      </c>
      <c r="G4" t="s">
        <v>767</v>
      </c>
      <c r="H4" t="s">
        <v>5626</v>
      </c>
      <c r="I4" t="s">
        <v>5629</v>
      </c>
      <c r="J4" t="s">
        <v>5630</v>
      </c>
      <c r="K4" s="5" t="s">
        <v>5624</v>
      </c>
    </row>
    <row r="5" spans="1:11" x14ac:dyDescent="0.2">
      <c r="A5" t="s">
        <v>5529</v>
      </c>
      <c r="B5">
        <v>4.0000000000000002E-4</v>
      </c>
      <c r="C5">
        <v>2.5000000000000001E-3</v>
      </c>
      <c r="D5" t="s">
        <v>527</v>
      </c>
      <c r="E5" t="s">
        <v>496</v>
      </c>
      <c r="F5" t="s">
        <v>498</v>
      </c>
      <c r="G5" t="s">
        <v>767</v>
      </c>
      <c r="H5" t="s">
        <v>5626</v>
      </c>
      <c r="I5" t="s">
        <v>636</v>
      </c>
      <c r="J5" t="s">
        <v>5630</v>
      </c>
      <c r="K5" s="5" t="s">
        <v>5624</v>
      </c>
    </row>
    <row r="6" spans="1:11" x14ac:dyDescent="0.2">
      <c r="A6" t="s">
        <v>5530</v>
      </c>
      <c r="B6">
        <f>0.3/1000</f>
        <v>2.9999999999999997E-4</v>
      </c>
      <c r="C6">
        <v>2.3999999999999998E-3</v>
      </c>
      <c r="D6" t="s">
        <v>527</v>
      </c>
      <c r="E6" t="s">
        <v>495</v>
      </c>
      <c r="F6" t="s">
        <v>743</v>
      </c>
      <c r="G6" t="s">
        <v>767</v>
      </c>
      <c r="H6" t="s">
        <v>5626</v>
      </c>
      <c r="I6" t="s">
        <v>5629</v>
      </c>
      <c r="J6" t="s">
        <v>5630</v>
      </c>
      <c r="K6" s="5" t="s">
        <v>5623</v>
      </c>
    </row>
    <row r="7" spans="1:11" x14ac:dyDescent="0.2">
      <c r="A7" t="s">
        <v>5531</v>
      </c>
      <c r="B7">
        <f t="shared" ref="B7:B8" si="0">0.3/1000</f>
        <v>2.9999999999999997E-4</v>
      </c>
      <c r="C7">
        <v>2.3999999999999998E-3</v>
      </c>
      <c r="D7" t="s">
        <v>527</v>
      </c>
      <c r="E7" t="s">
        <v>495</v>
      </c>
      <c r="F7" t="s">
        <v>743</v>
      </c>
      <c r="G7" t="s">
        <v>767</v>
      </c>
      <c r="H7" t="s">
        <v>5626</v>
      </c>
      <c r="I7" t="s">
        <v>5629</v>
      </c>
      <c r="J7" t="s">
        <v>5630</v>
      </c>
      <c r="K7" s="5" t="s">
        <v>5623</v>
      </c>
    </row>
    <row r="8" spans="1:11" x14ac:dyDescent="0.2">
      <c r="A8" t="s">
        <v>5532</v>
      </c>
      <c r="B8">
        <f t="shared" si="0"/>
        <v>2.9999999999999997E-4</v>
      </c>
      <c r="C8">
        <v>2.3999999999999998E-3</v>
      </c>
      <c r="D8" t="s">
        <v>527</v>
      </c>
      <c r="E8" t="s">
        <v>496</v>
      </c>
      <c r="F8" t="s">
        <v>498</v>
      </c>
      <c r="G8" t="s">
        <v>767</v>
      </c>
      <c r="H8" t="s">
        <v>5626</v>
      </c>
      <c r="I8" t="s">
        <v>636</v>
      </c>
      <c r="J8" t="s">
        <v>5630</v>
      </c>
      <c r="K8" s="5" t="s">
        <v>5623</v>
      </c>
    </row>
    <row r="9" spans="1:11" x14ac:dyDescent="0.2">
      <c r="D9" t="s">
        <v>527</v>
      </c>
    </row>
    <row r="10" spans="1:11" x14ac:dyDescent="0.2">
      <c r="D10" t="s">
        <v>527</v>
      </c>
    </row>
    <row r="11" spans="1:11" x14ac:dyDescent="0.2">
      <c r="D11" t="s">
        <v>527</v>
      </c>
    </row>
    <row r="12" spans="1:11" x14ac:dyDescent="0.2">
      <c r="D12" t="s">
        <v>527</v>
      </c>
    </row>
    <row r="13" spans="1:11" x14ac:dyDescent="0.2">
      <c r="D13" t="s">
        <v>527</v>
      </c>
    </row>
    <row r="14" spans="1:11" x14ac:dyDescent="0.2">
      <c r="D14" t="s">
        <v>527</v>
      </c>
    </row>
    <row r="15" spans="1:11" x14ac:dyDescent="0.2">
      <c r="D15" t="s">
        <v>527</v>
      </c>
    </row>
    <row r="16" spans="1:11" x14ac:dyDescent="0.2">
      <c r="D16" t="s">
        <v>527</v>
      </c>
    </row>
    <row r="17" spans="4:4" x14ac:dyDescent="0.2">
      <c r="D17" t="s">
        <v>527</v>
      </c>
    </row>
    <row r="18" spans="4:4" x14ac:dyDescent="0.2">
      <c r="D18" t="s">
        <v>527</v>
      </c>
    </row>
    <row r="19" spans="4:4" x14ac:dyDescent="0.2">
      <c r="D19" t="s">
        <v>527</v>
      </c>
    </row>
    <row r="20" spans="4:4" x14ac:dyDescent="0.2">
      <c r="D20" t="s">
        <v>527</v>
      </c>
    </row>
    <row r="21" spans="4:4" x14ac:dyDescent="0.2">
      <c r="D21" t="s">
        <v>527</v>
      </c>
    </row>
    <row r="22" spans="4:4" x14ac:dyDescent="0.2">
      <c r="D22" t="s">
        <v>527</v>
      </c>
    </row>
    <row r="23" spans="4:4" x14ac:dyDescent="0.2">
      <c r="D23" t="s">
        <v>527</v>
      </c>
    </row>
    <row r="24" spans="4:4" x14ac:dyDescent="0.2">
      <c r="D24" t="s">
        <v>527</v>
      </c>
    </row>
    <row r="25" spans="4:4" x14ac:dyDescent="0.2">
      <c r="D25" t="s">
        <v>527</v>
      </c>
    </row>
    <row r="26" spans="4:4" x14ac:dyDescent="0.2">
      <c r="D26" t="s">
        <v>527</v>
      </c>
    </row>
    <row r="27" spans="4:4" x14ac:dyDescent="0.2">
      <c r="D27" t="s">
        <v>527</v>
      </c>
    </row>
    <row r="28" spans="4:4" x14ac:dyDescent="0.2">
      <c r="D28" t="s">
        <v>527</v>
      </c>
    </row>
    <row r="29" spans="4:4" x14ac:dyDescent="0.2">
      <c r="D29" t="s">
        <v>527</v>
      </c>
    </row>
    <row r="30" spans="4:4" x14ac:dyDescent="0.2">
      <c r="D30" t="s">
        <v>527</v>
      </c>
    </row>
    <row r="31" spans="4:4" x14ac:dyDescent="0.2">
      <c r="D31" t="s">
        <v>527</v>
      </c>
    </row>
    <row r="32" spans="4:4" x14ac:dyDescent="0.2">
      <c r="D32" t="s">
        <v>527</v>
      </c>
    </row>
    <row r="33" spans="4:4" x14ac:dyDescent="0.2">
      <c r="D33" t="s">
        <v>527</v>
      </c>
    </row>
    <row r="34" spans="4:4" x14ac:dyDescent="0.2">
      <c r="D34" t="s">
        <v>527</v>
      </c>
    </row>
    <row r="35" spans="4:4" x14ac:dyDescent="0.2">
      <c r="D35" t="s">
        <v>527</v>
      </c>
    </row>
    <row r="36" spans="4:4" x14ac:dyDescent="0.2">
      <c r="D36" t="s">
        <v>527</v>
      </c>
    </row>
    <row r="37" spans="4:4" x14ac:dyDescent="0.2">
      <c r="D37" t="s">
        <v>527</v>
      </c>
    </row>
    <row r="38" spans="4:4" x14ac:dyDescent="0.2">
      <c r="D38" t="s">
        <v>527</v>
      </c>
    </row>
    <row r="39" spans="4:4" x14ac:dyDescent="0.2">
      <c r="D39" t="s">
        <v>527</v>
      </c>
    </row>
    <row r="40" spans="4:4" x14ac:dyDescent="0.2">
      <c r="D40" t="s">
        <v>527</v>
      </c>
    </row>
    <row r="41" spans="4:4" x14ac:dyDescent="0.2">
      <c r="D41" t="s">
        <v>527</v>
      </c>
    </row>
    <row r="42" spans="4:4" x14ac:dyDescent="0.2">
      <c r="D42" t="s">
        <v>527</v>
      </c>
    </row>
    <row r="43" spans="4:4" x14ac:dyDescent="0.2">
      <c r="D43" t="s">
        <v>527</v>
      </c>
    </row>
    <row r="44" spans="4:4" x14ac:dyDescent="0.2">
      <c r="D44" t="s">
        <v>527</v>
      </c>
    </row>
    <row r="45" spans="4:4" x14ac:dyDescent="0.2">
      <c r="D45" t="s">
        <v>527</v>
      </c>
    </row>
    <row r="46" spans="4:4" x14ac:dyDescent="0.2">
      <c r="D46" t="s">
        <v>527</v>
      </c>
    </row>
    <row r="47" spans="4:4" x14ac:dyDescent="0.2">
      <c r="D47" t="s">
        <v>527</v>
      </c>
    </row>
    <row r="48" spans="4:4" x14ac:dyDescent="0.2">
      <c r="D48" t="s">
        <v>527</v>
      </c>
    </row>
    <row r="49" spans="4:4" x14ac:dyDescent="0.2">
      <c r="D49" t="s">
        <v>527</v>
      </c>
    </row>
    <row r="50" spans="4:4" x14ac:dyDescent="0.2">
      <c r="D50" t="s">
        <v>527</v>
      </c>
    </row>
    <row r="51" spans="4:4" x14ac:dyDescent="0.2">
      <c r="D51" t="s">
        <v>527</v>
      </c>
    </row>
    <row r="52" spans="4:4" x14ac:dyDescent="0.2">
      <c r="D52" t="s">
        <v>527</v>
      </c>
    </row>
    <row r="53" spans="4:4" x14ac:dyDescent="0.2">
      <c r="D53" t="s">
        <v>527</v>
      </c>
    </row>
    <row r="54" spans="4:4" x14ac:dyDescent="0.2">
      <c r="D54" t="s">
        <v>527</v>
      </c>
    </row>
    <row r="55" spans="4:4" x14ac:dyDescent="0.2">
      <c r="D55" t="s">
        <v>527</v>
      </c>
    </row>
    <row r="56" spans="4:4" x14ac:dyDescent="0.2">
      <c r="D56" t="s">
        <v>527</v>
      </c>
    </row>
    <row r="57" spans="4:4" x14ac:dyDescent="0.2">
      <c r="D57" t="s">
        <v>527</v>
      </c>
    </row>
    <row r="58" spans="4:4" x14ac:dyDescent="0.2">
      <c r="D58" t="s">
        <v>527</v>
      </c>
    </row>
    <row r="59" spans="4:4" x14ac:dyDescent="0.2">
      <c r="D59" t="s">
        <v>527</v>
      </c>
    </row>
    <row r="60" spans="4:4" x14ac:dyDescent="0.2">
      <c r="D60" t="s">
        <v>527</v>
      </c>
    </row>
    <row r="61" spans="4:4" x14ac:dyDescent="0.2">
      <c r="D61" t="s">
        <v>527</v>
      </c>
    </row>
    <row r="62" spans="4:4" x14ac:dyDescent="0.2">
      <c r="D62" t="s">
        <v>527</v>
      </c>
    </row>
    <row r="63" spans="4:4" x14ac:dyDescent="0.2">
      <c r="D63" t="s">
        <v>527</v>
      </c>
    </row>
    <row r="64" spans="4:4" x14ac:dyDescent="0.2">
      <c r="D64" t="s">
        <v>527</v>
      </c>
    </row>
    <row r="65" spans="4:4" x14ac:dyDescent="0.2">
      <c r="D65" t="s">
        <v>527</v>
      </c>
    </row>
    <row r="66" spans="4:4" x14ac:dyDescent="0.2">
      <c r="D66" t="s">
        <v>527</v>
      </c>
    </row>
    <row r="67" spans="4:4" x14ac:dyDescent="0.2">
      <c r="D67" t="s">
        <v>527</v>
      </c>
    </row>
    <row r="68" spans="4:4" x14ac:dyDescent="0.2">
      <c r="D68" t="s">
        <v>527</v>
      </c>
    </row>
    <row r="69" spans="4:4" x14ac:dyDescent="0.2">
      <c r="D69" t="s">
        <v>527</v>
      </c>
    </row>
    <row r="70" spans="4:4" x14ac:dyDescent="0.2">
      <c r="D70" t="s">
        <v>527</v>
      </c>
    </row>
    <row r="71" spans="4:4" x14ac:dyDescent="0.2">
      <c r="D71" t="s">
        <v>527</v>
      </c>
    </row>
    <row r="72" spans="4:4" x14ac:dyDescent="0.2">
      <c r="D72" t="s">
        <v>527</v>
      </c>
    </row>
    <row r="73" spans="4:4" x14ac:dyDescent="0.2">
      <c r="D73" t="s">
        <v>527</v>
      </c>
    </row>
    <row r="74" spans="4:4" x14ac:dyDescent="0.2">
      <c r="D74" t="s">
        <v>527</v>
      </c>
    </row>
    <row r="75" spans="4:4" x14ac:dyDescent="0.2">
      <c r="D75" t="s">
        <v>527</v>
      </c>
    </row>
    <row r="76" spans="4:4" x14ac:dyDescent="0.2">
      <c r="D76" t="s">
        <v>527</v>
      </c>
    </row>
    <row r="77" spans="4:4" x14ac:dyDescent="0.2">
      <c r="D77" t="s">
        <v>527</v>
      </c>
    </row>
    <row r="78" spans="4:4" x14ac:dyDescent="0.2">
      <c r="D78" t="s">
        <v>527</v>
      </c>
    </row>
    <row r="79" spans="4:4" x14ac:dyDescent="0.2">
      <c r="D79" t="s">
        <v>527</v>
      </c>
    </row>
    <row r="80" spans="4:4" x14ac:dyDescent="0.2">
      <c r="D80" t="s">
        <v>527</v>
      </c>
    </row>
    <row r="81" spans="4:4" x14ac:dyDescent="0.2">
      <c r="D81" t="s">
        <v>527</v>
      </c>
    </row>
    <row r="82" spans="4:4" x14ac:dyDescent="0.2">
      <c r="D82" t="s">
        <v>527</v>
      </c>
    </row>
    <row r="83" spans="4:4" x14ac:dyDescent="0.2">
      <c r="D83" t="s">
        <v>527</v>
      </c>
    </row>
    <row r="84" spans="4:4" x14ac:dyDescent="0.2">
      <c r="D84" t="s">
        <v>527</v>
      </c>
    </row>
    <row r="85" spans="4:4" x14ac:dyDescent="0.2">
      <c r="D85" t="s">
        <v>527</v>
      </c>
    </row>
    <row r="86" spans="4:4" x14ac:dyDescent="0.2">
      <c r="D86" t="s">
        <v>527</v>
      </c>
    </row>
    <row r="87" spans="4:4" x14ac:dyDescent="0.2">
      <c r="D87" t="s">
        <v>527</v>
      </c>
    </row>
    <row r="88" spans="4:4" x14ac:dyDescent="0.2">
      <c r="D88" t="s">
        <v>527</v>
      </c>
    </row>
    <row r="89" spans="4:4" x14ac:dyDescent="0.2">
      <c r="D89" t="s">
        <v>527</v>
      </c>
    </row>
    <row r="90" spans="4:4" x14ac:dyDescent="0.2">
      <c r="D90" t="s">
        <v>527</v>
      </c>
    </row>
    <row r="91" spans="4:4" x14ac:dyDescent="0.2">
      <c r="D91" t="s">
        <v>527</v>
      </c>
    </row>
    <row r="92" spans="4:4" x14ac:dyDescent="0.2">
      <c r="D92" t="s">
        <v>527</v>
      </c>
    </row>
    <row r="93" spans="4:4" x14ac:dyDescent="0.2">
      <c r="D93" t="s">
        <v>527</v>
      </c>
    </row>
    <row r="94" spans="4:4" x14ac:dyDescent="0.2">
      <c r="D94" t="s">
        <v>527</v>
      </c>
    </row>
    <row r="95" spans="4:4" x14ac:dyDescent="0.2">
      <c r="D95" t="s">
        <v>527</v>
      </c>
    </row>
    <row r="96" spans="4:4" x14ac:dyDescent="0.2">
      <c r="D96" t="s">
        <v>527</v>
      </c>
    </row>
    <row r="97" spans="4:4" x14ac:dyDescent="0.2">
      <c r="D97" t="s">
        <v>527</v>
      </c>
    </row>
    <row r="98" spans="4:4" x14ac:dyDescent="0.2">
      <c r="D98" t="s">
        <v>527</v>
      </c>
    </row>
    <row r="99" spans="4:4" x14ac:dyDescent="0.2">
      <c r="D99" t="s">
        <v>527</v>
      </c>
    </row>
    <row r="100" spans="4:4" x14ac:dyDescent="0.2">
      <c r="D100" t="s">
        <v>527</v>
      </c>
    </row>
    <row r="101" spans="4:4" x14ac:dyDescent="0.2">
      <c r="D101" t="s">
        <v>527</v>
      </c>
    </row>
    <row r="102" spans="4:4" x14ac:dyDescent="0.2">
      <c r="D102" t="s">
        <v>527</v>
      </c>
    </row>
    <row r="103" spans="4:4" x14ac:dyDescent="0.2">
      <c r="D103" t="s">
        <v>527</v>
      </c>
    </row>
    <row r="104" spans="4:4" x14ac:dyDescent="0.2">
      <c r="D104" t="s">
        <v>527</v>
      </c>
    </row>
    <row r="105" spans="4:4" x14ac:dyDescent="0.2">
      <c r="D105" t="s">
        <v>527</v>
      </c>
    </row>
    <row r="106" spans="4:4" x14ac:dyDescent="0.2">
      <c r="D106" t="s">
        <v>527</v>
      </c>
    </row>
    <row r="107" spans="4:4" x14ac:dyDescent="0.2">
      <c r="D107" t="s">
        <v>527</v>
      </c>
    </row>
    <row r="108" spans="4:4" x14ac:dyDescent="0.2">
      <c r="D108" t="s">
        <v>527</v>
      </c>
    </row>
    <row r="109" spans="4:4" x14ac:dyDescent="0.2">
      <c r="D109" t="s">
        <v>527</v>
      </c>
    </row>
    <row r="110" spans="4:4" x14ac:dyDescent="0.2">
      <c r="D110" t="s">
        <v>527</v>
      </c>
    </row>
    <row r="111" spans="4:4" x14ac:dyDescent="0.2">
      <c r="D111" t="s">
        <v>527</v>
      </c>
    </row>
    <row r="112" spans="4:4" x14ac:dyDescent="0.2">
      <c r="D112" t="s">
        <v>527</v>
      </c>
    </row>
    <row r="113" spans="4:4" x14ac:dyDescent="0.2">
      <c r="D113" t="s">
        <v>527</v>
      </c>
    </row>
    <row r="114" spans="4:4" x14ac:dyDescent="0.2">
      <c r="D114" t="s">
        <v>527</v>
      </c>
    </row>
    <row r="115" spans="4:4" x14ac:dyDescent="0.2">
      <c r="D115" t="s">
        <v>527</v>
      </c>
    </row>
    <row r="116" spans="4:4" x14ac:dyDescent="0.2">
      <c r="D116" t="s">
        <v>527</v>
      </c>
    </row>
    <row r="117" spans="4:4" x14ac:dyDescent="0.2">
      <c r="D117" t="s">
        <v>527</v>
      </c>
    </row>
    <row r="118" spans="4:4" x14ac:dyDescent="0.2">
      <c r="D118" t="s">
        <v>527</v>
      </c>
    </row>
    <row r="119" spans="4:4" x14ac:dyDescent="0.2">
      <c r="D119" t="s">
        <v>527</v>
      </c>
    </row>
    <row r="120" spans="4:4" x14ac:dyDescent="0.2">
      <c r="D120" t="s">
        <v>527</v>
      </c>
    </row>
    <row r="121" spans="4:4" x14ac:dyDescent="0.2">
      <c r="D121" t="s">
        <v>527</v>
      </c>
    </row>
    <row r="122" spans="4:4" x14ac:dyDescent="0.2">
      <c r="D122" t="s">
        <v>527</v>
      </c>
    </row>
    <row r="123" spans="4:4" x14ac:dyDescent="0.2">
      <c r="D123" t="s">
        <v>527</v>
      </c>
    </row>
    <row r="124" spans="4:4" x14ac:dyDescent="0.2">
      <c r="D124" t="s">
        <v>527</v>
      </c>
    </row>
    <row r="125" spans="4:4" x14ac:dyDescent="0.2">
      <c r="D125" t="s">
        <v>527</v>
      </c>
    </row>
    <row r="126" spans="4:4" x14ac:dyDescent="0.2">
      <c r="D126" t="s">
        <v>527</v>
      </c>
    </row>
    <row r="127" spans="4:4" x14ac:dyDescent="0.2">
      <c r="D127" t="s">
        <v>527</v>
      </c>
    </row>
    <row r="128" spans="4:4" x14ac:dyDescent="0.2">
      <c r="D128" t="s">
        <v>527</v>
      </c>
    </row>
    <row r="129" spans="4:4" x14ac:dyDescent="0.2">
      <c r="D129" t="s">
        <v>527</v>
      </c>
    </row>
    <row r="130" spans="4:4" x14ac:dyDescent="0.2">
      <c r="D130" t="s">
        <v>527</v>
      </c>
    </row>
    <row r="131" spans="4:4" x14ac:dyDescent="0.2">
      <c r="D131" t="s">
        <v>527</v>
      </c>
    </row>
    <row r="132" spans="4:4" x14ac:dyDescent="0.2">
      <c r="D132" t="s">
        <v>527</v>
      </c>
    </row>
    <row r="133" spans="4:4" x14ac:dyDescent="0.2">
      <c r="D133" t="s">
        <v>527</v>
      </c>
    </row>
    <row r="134" spans="4:4" x14ac:dyDescent="0.2">
      <c r="D134" t="s">
        <v>527</v>
      </c>
    </row>
    <row r="135" spans="4:4" x14ac:dyDescent="0.2">
      <c r="D135" t="s">
        <v>527</v>
      </c>
    </row>
    <row r="136" spans="4:4" x14ac:dyDescent="0.2">
      <c r="D136" t="s">
        <v>527</v>
      </c>
    </row>
    <row r="137" spans="4:4" x14ac:dyDescent="0.2">
      <c r="D137" t="s">
        <v>527</v>
      </c>
    </row>
    <row r="138" spans="4:4" x14ac:dyDescent="0.2">
      <c r="D138" t="s">
        <v>527</v>
      </c>
    </row>
    <row r="139" spans="4:4" x14ac:dyDescent="0.2">
      <c r="D139" t="s">
        <v>527</v>
      </c>
    </row>
    <row r="140" spans="4:4" x14ac:dyDescent="0.2">
      <c r="D140" t="s">
        <v>527</v>
      </c>
    </row>
    <row r="141" spans="4:4" x14ac:dyDescent="0.2">
      <c r="D141" t="s">
        <v>527</v>
      </c>
    </row>
    <row r="142" spans="4:4" x14ac:dyDescent="0.2">
      <c r="D142" t="s">
        <v>527</v>
      </c>
    </row>
    <row r="143" spans="4:4" x14ac:dyDescent="0.2">
      <c r="D143" t="s">
        <v>527</v>
      </c>
    </row>
    <row r="144" spans="4:4" x14ac:dyDescent="0.2">
      <c r="D144" t="s">
        <v>527</v>
      </c>
    </row>
    <row r="145" spans="4:4" x14ac:dyDescent="0.2">
      <c r="D145" t="s">
        <v>527</v>
      </c>
    </row>
    <row r="146" spans="4:4" x14ac:dyDescent="0.2">
      <c r="D146" t="s">
        <v>527</v>
      </c>
    </row>
    <row r="147" spans="4:4" x14ac:dyDescent="0.2">
      <c r="D147" t="s">
        <v>527</v>
      </c>
    </row>
    <row r="148" spans="4:4" x14ac:dyDescent="0.2">
      <c r="D148" t="s">
        <v>527</v>
      </c>
    </row>
    <row r="149" spans="4:4" x14ac:dyDescent="0.2">
      <c r="D149" t="s">
        <v>527</v>
      </c>
    </row>
    <row r="150" spans="4:4" x14ac:dyDescent="0.2">
      <c r="D150" t="s">
        <v>527</v>
      </c>
    </row>
    <row r="151" spans="4:4" x14ac:dyDescent="0.2">
      <c r="D151" t="s">
        <v>527</v>
      </c>
    </row>
    <row r="152" spans="4:4" x14ac:dyDescent="0.2">
      <c r="D152" t="s">
        <v>527</v>
      </c>
    </row>
    <row r="153" spans="4:4" x14ac:dyDescent="0.2">
      <c r="D153" t="s">
        <v>527</v>
      </c>
    </row>
    <row r="154" spans="4:4" x14ac:dyDescent="0.2">
      <c r="D154" t="s">
        <v>527</v>
      </c>
    </row>
    <row r="155" spans="4:4" x14ac:dyDescent="0.2">
      <c r="D155" t="s">
        <v>527</v>
      </c>
    </row>
    <row r="156" spans="4:4" x14ac:dyDescent="0.2">
      <c r="D156" t="s">
        <v>527</v>
      </c>
    </row>
    <row r="157" spans="4:4" x14ac:dyDescent="0.2">
      <c r="D157" t="s">
        <v>527</v>
      </c>
    </row>
    <row r="158" spans="4:4" x14ac:dyDescent="0.2">
      <c r="D158" t="s">
        <v>527</v>
      </c>
    </row>
    <row r="159" spans="4:4" x14ac:dyDescent="0.2">
      <c r="D159" t="s">
        <v>527</v>
      </c>
    </row>
    <row r="160" spans="4:4" x14ac:dyDescent="0.2">
      <c r="D160" t="s">
        <v>527</v>
      </c>
    </row>
    <row r="161" spans="4:4" x14ac:dyDescent="0.2">
      <c r="D161" t="s">
        <v>527</v>
      </c>
    </row>
    <row r="162" spans="4:4" x14ac:dyDescent="0.2">
      <c r="D162" t="s">
        <v>527</v>
      </c>
    </row>
    <row r="163" spans="4:4" x14ac:dyDescent="0.2">
      <c r="D163" t="s">
        <v>527</v>
      </c>
    </row>
    <row r="164" spans="4:4" x14ac:dyDescent="0.2">
      <c r="D164" t="s">
        <v>527</v>
      </c>
    </row>
    <row r="165" spans="4:4" x14ac:dyDescent="0.2">
      <c r="D165" t="s">
        <v>527</v>
      </c>
    </row>
    <row r="166" spans="4:4" x14ac:dyDescent="0.2">
      <c r="D166" t="s">
        <v>527</v>
      </c>
    </row>
    <row r="167" spans="4:4" x14ac:dyDescent="0.2">
      <c r="D167" t="s">
        <v>527</v>
      </c>
    </row>
    <row r="168" spans="4:4" x14ac:dyDescent="0.2">
      <c r="D168" t="s">
        <v>527</v>
      </c>
    </row>
    <row r="169" spans="4:4" x14ac:dyDescent="0.2">
      <c r="D169" t="s">
        <v>527</v>
      </c>
    </row>
    <row r="170" spans="4:4" x14ac:dyDescent="0.2">
      <c r="D170" t="s">
        <v>527</v>
      </c>
    </row>
    <row r="171" spans="4:4" x14ac:dyDescent="0.2">
      <c r="D171" t="s">
        <v>527</v>
      </c>
    </row>
    <row r="172" spans="4:4" x14ac:dyDescent="0.2">
      <c r="D172" t="s">
        <v>527</v>
      </c>
    </row>
    <row r="173" spans="4:4" x14ac:dyDescent="0.2">
      <c r="D173" t="s">
        <v>527</v>
      </c>
    </row>
    <row r="174" spans="4:4" x14ac:dyDescent="0.2">
      <c r="D174" t="s">
        <v>527</v>
      </c>
    </row>
    <row r="175" spans="4:4" x14ac:dyDescent="0.2">
      <c r="D175" t="s">
        <v>527</v>
      </c>
    </row>
    <row r="176" spans="4:4" x14ac:dyDescent="0.2">
      <c r="D176" t="s">
        <v>527</v>
      </c>
    </row>
    <row r="177" spans="4:4" x14ac:dyDescent="0.2">
      <c r="D177" t="s">
        <v>527</v>
      </c>
    </row>
    <row r="178" spans="4:4" x14ac:dyDescent="0.2">
      <c r="D178" t="s">
        <v>527</v>
      </c>
    </row>
    <row r="179" spans="4:4" x14ac:dyDescent="0.2">
      <c r="D179" t="s">
        <v>527</v>
      </c>
    </row>
    <row r="180" spans="4:4" x14ac:dyDescent="0.2">
      <c r="D180" t="s">
        <v>527</v>
      </c>
    </row>
    <row r="181" spans="4:4" x14ac:dyDescent="0.2">
      <c r="D181" t="s">
        <v>527</v>
      </c>
    </row>
    <row r="182" spans="4:4" x14ac:dyDescent="0.2">
      <c r="D182" t="s">
        <v>527</v>
      </c>
    </row>
    <row r="183" spans="4:4" x14ac:dyDescent="0.2">
      <c r="D183" t="s">
        <v>527</v>
      </c>
    </row>
    <row r="184" spans="4:4" x14ac:dyDescent="0.2">
      <c r="D184" t="s">
        <v>527</v>
      </c>
    </row>
    <row r="185" spans="4:4" x14ac:dyDescent="0.2">
      <c r="D185" t="s">
        <v>527</v>
      </c>
    </row>
    <row r="186" spans="4:4" x14ac:dyDescent="0.2">
      <c r="D186" t="s">
        <v>527</v>
      </c>
    </row>
    <row r="187" spans="4:4" x14ac:dyDescent="0.2">
      <c r="D187" t="s">
        <v>527</v>
      </c>
    </row>
    <row r="188" spans="4:4" x14ac:dyDescent="0.2">
      <c r="D188" t="s">
        <v>527</v>
      </c>
    </row>
    <row r="189" spans="4:4" x14ac:dyDescent="0.2">
      <c r="D189" t="s">
        <v>527</v>
      </c>
    </row>
    <row r="190" spans="4:4" x14ac:dyDescent="0.2">
      <c r="D190" t="s">
        <v>527</v>
      </c>
    </row>
    <row r="191" spans="4:4" x14ac:dyDescent="0.2">
      <c r="D191" t="s">
        <v>527</v>
      </c>
    </row>
    <row r="192" spans="4:4" x14ac:dyDescent="0.2">
      <c r="D192" t="s">
        <v>527</v>
      </c>
    </row>
    <row r="193" spans="4:4" x14ac:dyDescent="0.2">
      <c r="D193" t="s">
        <v>527</v>
      </c>
    </row>
    <row r="194" spans="4:4" x14ac:dyDescent="0.2">
      <c r="D194" t="s">
        <v>527</v>
      </c>
    </row>
    <row r="195" spans="4:4" x14ac:dyDescent="0.2">
      <c r="D195" t="s">
        <v>527</v>
      </c>
    </row>
    <row r="196" spans="4:4" x14ac:dyDescent="0.2">
      <c r="D196" t="s">
        <v>527</v>
      </c>
    </row>
    <row r="197" spans="4:4" x14ac:dyDescent="0.2">
      <c r="D197" t="s">
        <v>527</v>
      </c>
    </row>
    <row r="198" spans="4:4" x14ac:dyDescent="0.2">
      <c r="D198" t="s">
        <v>527</v>
      </c>
    </row>
    <row r="199" spans="4:4" x14ac:dyDescent="0.2">
      <c r="D199" t="s">
        <v>527</v>
      </c>
    </row>
    <row r="200" spans="4:4" x14ac:dyDescent="0.2">
      <c r="D200" t="s">
        <v>527</v>
      </c>
    </row>
    <row r="201" spans="4:4" x14ac:dyDescent="0.2">
      <c r="D201" t="s">
        <v>527</v>
      </c>
    </row>
    <row r="202" spans="4:4" x14ac:dyDescent="0.2">
      <c r="D202" t="s">
        <v>527</v>
      </c>
    </row>
    <row r="203" spans="4:4" x14ac:dyDescent="0.2">
      <c r="D203" t="s">
        <v>527</v>
      </c>
    </row>
    <row r="204" spans="4:4" x14ac:dyDescent="0.2">
      <c r="D204" t="s">
        <v>527</v>
      </c>
    </row>
    <row r="205" spans="4:4" x14ac:dyDescent="0.2">
      <c r="D205" t="s">
        <v>527</v>
      </c>
    </row>
    <row r="206" spans="4:4" x14ac:dyDescent="0.2">
      <c r="D206" t="s">
        <v>527</v>
      </c>
    </row>
    <row r="207" spans="4:4" x14ac:dyDescent="0.2">
      <c r="D207" t="s">
        <v>527</v>
      </c>
    </row>
    <row r="208" spans="4:4" x14ac:dyDescent="0.2">
      <c r="D208" t="s">
        <v>527</v>
      </c>
    </row>
  </sheetData>
  <mergeCells count="1">
    <mergeCell ref="C1:J1"/>
  </mergeCells>
  <conditionalFormatting sqref="A3:F3 H3:I124 C4:F4 E7:J121 C3:C5 A4:B5 D5:D208 A6:C121">
    <cfRule type="containsBlanks" dxfId="52" priority="4">
      <formula>LEN(TRIM(A3))=0</formula>
    </cfRule>
  </conditionalFormatting>
  <conditionalFormatting sqref="E3:J124">
    <cfRule type="containsBlanks" dxfId="51" priority="1">
      <formula>LEN(TRIM(E3))=0</formula>
    </cfRule>
  </conditionalFormatting>
  <conditionalFormatting sqref="F3:J6 E3:F8 H4:J8 G7:J8">
    <cfRule type="containsBlanks" dxfId="50"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F9:G50 E3:E50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367</v>
      </c>
      <c r="B1" s="47" t="s">
        <v>457</v>
      </c>
      <c r="C1" s="49" t="s">
        <v>368</v>
      </c>
      <c r="D1" s="47" t="s">
        <v>457</v>
      </c>
      <c r="E1" s="53" t="s">
        <v>366</v>
      </c>
    </row>
    <row r="2" spans="1:5" ht="17" x14ac:dyDescent="0.2">
      <c r="A2" s="43" t="s">
        <v>281</v>
      </c>
      <c r="B2" s="44" t="s">
        <v>274</v>
      </c>
      <c r="C2" s="43" t="s">
        <v>282</v>
      </c>
      <c r="D2" s="43" t="s">
        <v>307</v>
      </c>
      <c r="E2" s="45" t="s">
        <v>283</v>
      </c>
    </row>
    <row r="3" spans="1:5" ht="34" x14ac:dyDescent="0.2">
      <c r="A3" t="s">
        <v>333</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305</v>
      </c>
      <c r="B4" s="7" t="str">
        <f>_xlfn.XLOOKUP(A4,Units!$A$2:$A$100,Units!$C$2:$C$100,"")</f>
        <v xml:space="preserve">Temperature of hot water distribution </v>
      </c>
      <c r="D4" t="str">
        <f>_xlfn.XLOOKUP(A4,Units!$A$2:$A$100,Units!$B$2:$B$100,"")</f>
        <v>C</v>
      </c>
    </row>
    <row r="5" spans="1:5" ht="17" x14ac:dyDescent="0.2">
      <c r="A5" t="s">
        <v>334</v>
      </c>
      <c r="B5" s="7" t="str">
        <f>_xlfn.XLOOKUP(A5,Units!$A$2:$A$100,Units!$C$2:$C$100,"")</f>
        <v>Performance of the DHW equipment to heat water</v>
      </c>
      <c r="D5" t="str">
        <f>_xlfn.XLOOKUP(A5,Units!$A$2:$A$100,Units!$B$2:$B$100,"")</f>
        <v>Unitless</v>
      </c>
    </row>
    <row r="6" spans="1:5" ht="17" x14ac:dyDescent="0.2">
      <c r="A6" t="s">
        <v>306</v>
      </c>
      <c r="B6" s="7" t="str">
        <f>_xlfn.XLOOKUP(A6,Units!$A$2:$A$100,Units!$C$2:$C$100,"")</f>
        <v>Fuel type used to heat base DHW equipment</v>
      </c>
      <c r="D6" t="str">
        <f>_xlfn.XLOOKUP(A6,Units!$A$2:$A$100,Units!$B$2:$B$100,"")</f>
        <v>ListChoice</v>
      </c>
    </row>
    <row r="7" spans="1:5" ht="34" x14ac:dyDescent="0.2">
      <c r="A7" t="s">
        <v>333</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305</v>
      </c>
      <c r="B8" s="7" t="str">
        <f>_xlfn.XLOOKUP(A8,Units!$A$2:$A$100,Units!$C$2:$C$100,"")</f>
        <v xml:space="preserve">Temperature of hot water distribution </v>
      </c>
      <c r="D8" t="str">
        <f>_xlfn.XLOOKUP(A8,Units!$A$2:$A$100,Units!$B$2:$B$100,"")</f>
        <v>C</v>
      </c>
    </row>
    <row r="9" spans="1:5" ht="17" x14ac:dyDescent="0.2">
      <c r="A9" t="s">
        <v>334</v>
      </c>
      <c r="B9" s="7" t="str">
        <f>_xlfn.XLOOKUP(A9,Units!$A$2:$A$100,Units!$C$2:$C$100,"")</f>
        <v>Performance of the DHW equipment to heat water</v>
      </c>
      <c r="D9" t="str">
        <f>_xlfn.XLOOKUP(A9,Units!$A$2:$A$100,Units!$B$2:$B$100,"")</f>
        <v>Unitless</v>
      </c>
    </row>
    <row r="10" spans="1:5" ht="17" x14ac:dyDescent="0.2">
      <c r="A10" t="s">
        <v>306</v>
      </c>
      <c r="B10" s="7" t="str">
        <f>_xlfn.XLOOKUP(A10,Units!$A$2:$A$100,Units!$C$2:$C$100,"")</f>
        <v>Fuel type used to heat base DHW equipment</v>
      </c>
      <c r="D10" t="str">
        <f>_xlfn.XLOOKUP(A10,Units!$A$2:$A$100,Units!$B$2:$B$100,"")</f>
        <v>ListChoice</v>
      </c>
    </row>
    <row r="11" spans="1:5" ht="34" x14ac:dyDescent="0.2">
      <c r="A11" t="s">
        <v>333</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305</v>
      </c>
      <c r="B12" s="7" t="str">
        <f>_xlfn.XLOOKUP(A12,Units!$A$2:$A$100,Units!$C$2:$C$100,"")</f>
        <v xml:space="preserve">Temperature of hot water distribution </v>
      </c>
      <c r="D12" t="str">
        <f>_xlfn.XLOOKUP(A12,Units!$A$2:$A$100,Units!$B$2:$B$100,"")</f>
        <v>C</v>
      </c>
    </row>
    <row r="13" spans="1:5" ht="17" x14ac:dyDescent="0.2">
      <c r="A13" t="s">
        <v>334</v>
      </c>
      <c r="B13" s="7" t="str">
        <f>_xlfn.XLOOKUP(A13,Units!$A$2:$A$100,Units!$C$2:$C$100,"")</f>
        <v>Performance of the DHW equipment to heat water</v>
      </c>
      <c r="D13" t="str">
        <f>_xlfn.XLOOKUP(A13,Units!$A$2:$A$100,Units!$B$2:$B$100,"")</f>
        <v>Unitless</v>
      </c>
    </row>
    <row r="14" spans="1:5" ht="17" x14ac:dyDescent="0.2">
      <c r="A14" t="s">
        <v>306</v>
      </c>
      <c r="B14" s="7" t="str">
        <f>_xlfn.XLOOKUP(A14,Units!$A$2:$A$100,Units!$C$2:$C$100,"")</f>
        <v>Fuel type used to heat base DHW equipment</v>
      </c>
      <c r="D14" t="str">
        <f>_xlfn.XLOOKUP(A14,Units!$A$2:$A$100,Units!$B$2:$B$100,"")</f>
        <v>ListChoice</v>
      </c>
    </row>
    <row r="15" spans="1:5" ht="34" x14ac:dyDescent="0.2">
      <c r="A15" t="s">
        <v>333</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305</v>
      </c>
      <c r="B16" s="7" t="str">
        <f>_xlfn.XLOOKUP(A16,Units!$A$2:$A$100,Units!$C$2:$C$100,"")</f>
        <v xml:space="preserve">Temperature of hot water distribution </v>
      </c>
      <c r="D16" t="str">
        <f>_xlfn.XLOOKUP(A16,Units!$A$2:$A$100,Units!$B$2:$B$100,"")</f>
        <v>C</v>
      </c>
    </row>
    <row r="17" spans="1:4" ht="17" x14ac:dyDescent="0.2">
      <c r="A17" t="s">
        <v>334</v>
      </c>
      <c r="B17" s="7" t="str">
        <f>_xlfn.XLOOKUP(A17,Units!$A$2:$A$100,Units!$C$2:$C$100,"")</f>
        <v>Performance of the DHW equipment to heat water</v>
      </c>
      <c r="D17" t="str">
        <f>_xlfn.XLOOKUP(A17,Units!$A$2:$A$100,Units!$B$2:$B$100,"")</f>
        <v>Unitless</v>
      </c>
    </row>
    <row r="18" spans="1:4" ht="17" x14ac:dyDescent="0.2">
      <c r="A18" t="s">
        <v>306</v>
      </c>
      <c r="B18" s="7" t="str">
        <f>_xlfn.XLOOKUP(A18,Units!$A$2:$A$100,Units!$C$2:$C$100,"")</f>
        <v>Fuel type used to heat base DHW equipment</v>
      </c>
      <c r="D18" t="str">
        <f>_xlfn.XLOOKUP(A18,Units!$A$2:$A$100,Units!$B$2:$B$100,"")</f>
        <v>ListChoice</v>
      </c>
    </row>
    <row r="19" spans="1:4" ht="34" x14ac:dyDescent="0.2">
      <c r="A19" t="s">
        <v>333</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305</v>
      </c>
      <c r="B20" s="7" t="str">
        <f>_xlfn.XLOOKUP(A20,Units!$A$2:$A$100,Units!$C$2:$C$100,"")</f>
        <v xml:space="preserve">Temperature of hot water distribution </v>
      </c>
      <c r="D20" t="str">
        <f>_xlfn.XLOOKUP(A20,Units!$A$2:$A$100,Units!$B$2:$B$100,"")</f>
        <v>C</v>
      </c>
    </row>
    <row r="21" spans="1:4" ht="17" x14ac:dyDescent="0.2">
      <c r="A21" t="s">
        <v>334</v>
      </c>
      <c r="B21" s="7" t="str">
        <f>_xlfn.XLOOKUP(A21,Units!$A$2:$A$100,Units!$C$2:$C$100,"")</f>
        <v>Performance of the DHW equipment to heat water</v>
      </c>
      <c r="D21" t="str">
        <f>_xlfn.XLOOKUP(A21,Units!$A$2:$A$100,Units!$B$2:$B$100,"")</f>
        <v>Unitless</v>
      </c>
    </row>
    <row r="22" spans="1:4" ht="17" x14ac:dyDescent="0.2">
      <c r="A22" t="s">
        <v>306</v>
      </c>
      <c r="B22" s="7" t="str">
        <f>_xlfn.XLOOKUP(A22,Units!$A$2:$A$100,Units!$C$2:$C$100,"")</f>
        <v>Fuel type used to heat base DHW equipment</v>
      </c>
      <c r="D22" t="str">
        <f>_xlfn.XLOOKUP(A22,Units!$A$2:$A$100,Units!$B$2:$B$100,"")</f>
        <v>ListChoice</v>
      </c>
    </row>
  </sheetData>
  <conditionalFormatting sqref="A3:A116 C3:C116 E3:E116">
    <cfRule type="containsBlanks" dxfId="4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C26" sqref="C2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366</v>
      </c>
      <c r="B1" s="86" t="s">
        <v>368</v>
      </c>
      <c r="C1" s="67"/>
      <c r="D1" s="67"/>
      <c r="E1" s="67"/>
      <c r="F1" s="79"/>
    </row>
    <row r="2" spans="1:6" x14ac:dyDescent="0.2">
      <c r="A2" s="50" t="s">
        <v>0</v>
      </c>
      <c r="B2" s="50" t="s">
        <v>306</v>
      </c>
      <c r="C2" s="50" t="s">
        <v>725</v>
      </c>
      <c r="D2" s="50" t="s">
        <v>724</v>
      </c>
      <c r="E2" s="50" t="s">
        <v>570</v>
      </c>
      <c r="F2" s="78" t="s">
        <v>632</v>
      </c>
    </row>
    <row r="3" spans="1:6" x14ac:dyDescent="0.2">
      <c r="A3" t="s">
        <v>5561</v>
      </c>
      <c r="B3" t="s">
        <v>447</v>
      </c>
      <c r="C3">
        <v>10</v>
      </c>
      <c r="D3">
        <v>60</v>
      </c>
      <c r="E3">
        <v>0.88</v>
      </c>
      <c r="F3">
        <v>1</v>
      </c>
    </row>
    <row r="4" spans="1:6" x14ac:dyDescent="0.2">
      <c r="A4" t="s">
        <v>5562</v>
      </c>
      <c r="B4" t="s">
        <v>490</v>
      </c>
      <c r="C4">
        <v>10</v>
      </c>
      <c r="D4">
        <v>60</v>
      </c>
      <c r="E4">
        <v>0.88</v>
      </c>
      <c r="F4">
        <v>0.88</v>
      </c>
    </row>
    <row r="5" spans="1:6" x14ac:dyDescent="0.2">
      <c r="A5" t="s">
        <v>5563</v>
      </c>
      <c r="B5" t="s">
        <v>490</v>
      </c>
      <c r="C5">
        <v>10</v>
      </c>
      <c r="D5">
        <v>60</v>
      </c>
      <c r="E5">
        <v>0.88</v>
      </c>
      <c r="F5">
        <v>0.89</v>
      </c>
    </row>
    <row r="6" spans="1:6" x14ac:dyDescent="0.2">
      <c r="A6" t="s">
        <v>5564</v>
      </c>
      <c r="B6" t="s">
        <v>447</v>
      </c>
      <c r="C6">
        <v>10</v>
      </c>
      <c r="D6">
        <v>55</v>
      </c>
      <c r="E6">
        <v>0.91</v>
      </c>
      <c r="F6">
        <v>2.8</v>
      </c>
    </row>
    <row r="7" spans="1:6" x14ac:dyDescent="0.2">
      <c r="A7" t="s">
        <v>5565</v>
      </c>
      <c r="B7" t="s">
        <v>447</v>
      </c>
      <c r="C7">
        <v>10</v>
      </c>
      <c r="D7">
        <v>60</v>
      </c>
      <c r="E7">
        <v>0.88</v>
      </c>
      <c r="F7">
        <v>1</v>
      </c>
    </row>
    <row r="8" spans="1:6" x14ac:dyDescent="0.2">
      <c r="A8" t="s">
        <v>5566</v>
      </c>
      <c r="B8" t="s">
        <v>490</v>
      </c>
      <c r="C8">
        <v>10</v>
      </c>
      <c r="D8">
        <v>60</v>
      </c>
      <c r="E8">
        <v>0.88</v>
      </c>
      <c r="F8">
        <v>0.88</v>
      </c>
    </row>
    <row r="9" spans="1:6" x14ac:dyDescent="0.2">
      <c r="A9" t="s">
        <v>5567</v>
      </c>
      <c r="B9" t="s">
        <v>490</v>
      </c>
      <c r="C9">
        <v>10</v>
      </c>
      <c r="D9">
        <v>60</v>
      </c>
      <c r="E9">
        <v>0.88</v>
      </c>
      <c r="F9">
        <v>0.89</v>
      </c>
    </row>
    <row r="10" spans="1:6" x14ac:dyDescent="0.2">
      <c r="A10" t="s">
        <v>5568</v>
      </c>
      <c r="B10" t="s">
        <v>447</v>
      </c>
      <c r="C10">
        <v>10</v>
      </c>
      <c r="D10">
        <v>55</v>
      </c>
      <c r="E10">
        <v>0.91</v>
      </c>
      <c r="F10">
        <v>2.8</v>
      </c>
    </row>
  </sheetData>
  <conditionalFormatting sqref="A3:F143">
    <cfRule type="containsBlanks" dxfId="48" priority="4">
      <formula>LEN(TRIM(A3))=0</formula>
    </cfRule>
  </conditionalFormatting>
  <conditionalFormatting sqref="B3:B143">
    <cfRule type="containsBlanks" dxfId="47" priority="3">
      <formula>LEN(TRIM(B3))=0</formula>
    </cfRule>
  </conditionalFormatting>
  <conditionalFormatting sqref="F2">
    <cfRule type="containsBlanks" dxfId="4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366</v>
      </c>
      <c r="B1" s="136" t="s">
        <v>515</v>
      </c>
      <c r="C1" s="137"/>
      <c r="D1" s="137"/>
      <c r="E1" s="138"/>
      <c r="F1" s="81"/>
      <c r="G1" s="81"/>
    </row>
    <row r="2" spans="1:7" ht="17" x14ac:dyDescent="0.2">
      <c r="A2" s="50" t="s">
        <v>0</v>
      </c>
      <c r="B2" s="51" t="s">
        <v>371</v>
      </c>
      <c r="C2" s="50" t="s">
        <v>483</v>
      </c>
      <c r="D2" s="52" t="s">
        <v>484</v>
      </c>
      <c r="E2" s="54" t="s">
        <v>304</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457</v>
      </c>
      <c r="B1" s="134" t="s">
        <v>419</v>
      </c>
      <c r="C1" s="134"/>
      <c r="D1" s="134"/>
      <c r="E1" s="134"/>
      <c r="F1" s="134"/>
      <c r="G1" s="134"/>
      <c r="H1" s="134"/>
      <c r="I1" s="134"/>
      <c r="J1" s="56"/>
      <c r="K1" s="56"/>
      <c r="L1" s="56"/>
      <c r="M1" s="57"/>
      <c r="O1" s="55" t="s">
        <v>420</v>
      </c>
      <c r="P1" s="55"/>
    </row>
    <row r="2" spans="1:16" x14ac:dyDescent="0.2">
      <c r="A2" s="58" t="s">
        <v>421</v>
      </c>
      <c r="B2" s="59" t="s">
        <v>325</v>
      </c>
      <c r="C2" s="59" t="s">
        <v>275</v>
      </c>
      <c r="D2" s="59" t="s">
        <v>276</v>
      </c>
      <c r="E2" s="59" t="s">
        <v>277</v>
      </c>
      <c r="F2" s="59" t="s">
        <v>278</v>
      </c>
      <c r="G2" s="59" t="s">
        <v>279</v>
      </c>
      <c r="H2" s="59" t="s">
        <v>414</v>
      </c>
      <c r="I2" s="59" t="s">
        <v>280</v>
      </c>
      <c r="J2" s="59" t="s">
        <v>415</v>
      </c>
      <c r="K2" s="59" t="s">
        <v>416</v>
      </c>
      <c r="L2" s="59" t="s">
        <v>417</v>
      </c>
      <c r="M2" s="60" t="s">
        <v>418</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13</v>
      </c>
      <c r="C3">
        <v>1.9E-2</v>
      </c>
      <c r="D3" t="s">
        <v>13</v>
      </c>
      <c r="E3">
        <v>1.9E-2</v>
      </c>
      <c r="F3" t="s">
        <v>13</v>
      </c>
      <c r="G3">
        <v>1.9E-2</v>
      </c>
      <c r="H3" t="s">
        <v>13</v>
      </c>
      <c r="I3">
        <v>1.9E-2</v>
      </c>
      <c r="O3" s="5" t="str">
        <f t="shared" ref="O3:O66" si="0">_xlfn.CONCAT("[",_xlfn.TEXTJOIN(",",TRUE,B4,C4,D4,E4,F4,G4,H4,I4,J4,K4,L4,M4),"]")</f>
        <v>[Shale,0.017]</v>
      </c>
    </row>
    <row r="4" spans="1:16" x14ac:dyDescent="0.2">
      <c r="A4" t="str">
        <f t="shared" ref="A4:A67" si="1">O3</f>
        <v>[Shale,0.017]</v>
      </c>
      <c r="B4" t="s">
        <v>65</v>
      </c>
      <c r="C4">
        <v>1.7000000000000001E-2</v>
      </c>
      <c r="O4" s="5" t="str">
        <f t="shared" si="0"/>
        <v>[Stucco,0.02,Oriented strand board,0.03]</v>
      </c>
    </row>
    <row r="5" spans="1:16" x14ac:dyDescent="0.2">
      <c r="A5" t="str">
        <f t="shared" si="1"/>
        <v>[Stucco,0.02,Oriented strand board,0.03]</v>
      </c>
      <c r="B5" t="s">
        <v>15</v>
      </c>
      <c r="C5">
        <v>0.02</v>
      </c>
      <c r="D5" t="s">
        <v>13</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Materials!$A$76:$A$283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M283"/>
  <sheetViews>
    <sheetView topLeftCell="C1" workbookViewId="0">
      <selection activeCell="H15" sqref="H15"/>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3" max="13" width="11.5" customWidth="1"/>
  </cols>
  <sheetData>
    <row r="1" spans="1:13" ht="37" customHeight="1" x14ac:dyDescent="0.2">
      <c r="A1" s="139" t="s">
        <v>568</v>
      </c>
      <c r="B1" s="139"/>
      <c r="C1" s="139"/>
      <c r="D1" s="139"/>
      <c r="E1" s="139"/>
      <c r="F1" s="139"/>
      <c r="G1" s="139"/>
      <c r="H1" s="139"/>
      <c r="I1" s="139"/>
      <c r="J1" s="139"/>
      <c r="K1" s="139"/>
      <c r="L1" s="139"/>
      <c r="M1" s="139"/>
    </row>
    <row r="2" spans="1:13" x14ac:dyDescent="0.2">
      <c r="A2" s="78" t="s">
        <v>0</v>
      </c>
      <c r="B2" s="78" t="s">
        <v>529</v>
      </c>
      <c r="C2" s="78" t="s">
        <v>269</v>
      </c>
      <c r="D2" s="78" t="s">
        <v>3</v>
      </c>
      <c r="E2" s="78" t="s">
        <v>727</v>
      </c>
      <c r="F2" s="78" t="s">
        <v>726</v>
      </c>
      <c r="G2" s="78" t="s">
        <v>728</v>
      </c>
      <c r="H2" s="78" t="s">
        <v>729</v>
      </c>
      <c r="I2" s="78" t="s">
        <v>1</v>
      </c>
      <c r="J2" s="78" t="s">
        <v>2</v>
      </c>
      <c r="K2" s="78" t="s">
        <v>554</v>
      </c>
      <c r="L2" s="78" t="s">
        <v>3</v>
      </c>
      <c r="M2" s="78" t="s">
        <v>4</v>
      </c>
    </row>
    <row r="3" spans="1:13" x14ac:dyDescent="0.2">
      <c r="A3" t="s">
        <v>11</v>
      </c>
      <c r="B3" t="s">
        <v>11</v>
      </c>
      <c r="C3" t="s">
        <v>10</v>
      </c>
      <c r="D3" t="s">
        <v>12</v>
      </c>
      <c r="E3">
        <v>0.9</v>
      </c>
      <c r="F3">
        <v>0.7</v>
      </c>
      <c r="G3">
        <v>0.7</v>
      </c>
      <c r="H3">
        <v>0</v>
      </c>
      <c r="I3">
        <v>0.909090909</v>
      </c>
      <c r="J3">
        <v>0.5</v>
      </c>
      <c r="K3" t="s">
        <v>12</v>
      </c>
      <c r="L3" t="s">
        <v>12</v>
      </c>
      <c r="M3">
        <v>1800</v>
      </c>
    </row>
    <row r="4" spans="1:13" x14ac:dyDescent="0.2">
      <c r="A4" t="s">
        <v>13</v>
      </c>
      <c r="B4" t="s">
        <v>13</v>
      </c>
      <c r="C4" t="s">
        <v>10</v>
      </c>
      <c r="D4" t="s">
        <v>12</v>
      </c>
      <c r="E4">
        <v>0.9</v>
      </c>
      <c r="F4">
        <v>0.7</v>
      </c>
      <c r="G4">
        <v>0.7</v>
      </c>
      <c r="H4">
        <v>0</v>
      </c>
      <c r="I4">
        <v>0.13</v>
      </c>
      <c r="J4">
        <v>650</v>
      </c>
      <c r="K4" t="s">
        <v>12</v>
      </c>
      <c r="L4" t="s">
        <v>12</v>
      </c>
      <c r="M4">
        <v>1700</v>
      </c>
    </row>
    <row r="5" spans="1:13" s="112" customFormat="1" x14ac:dyDescent="0.2">
      <c r="A5" t="s">
        <v>716</v>
      </c>
      <c r="B5" t="s">
        <v>716</v>
      </c>
      <c r="C5" t="s">
        <v>10</v>
      </c>
      <c r="D5" t="s">
        <v>12</v>
      </c>
      <c r="E5">
        <v>0.8</v>
      </c>
      <c r="F5">
        <v>0.7</v>
      </c>
      <c r="G5">
        <v>0.7</v>
      </c>
      <c r="H5">
        <v>1E-4</v>
      </c>
      <c r="I5">
        <v>0.88</v>
      </c>
      <c r="J5">
        <v>1.2</v>
      </c>
      <c r="K5" t="s">
        <v>12</v>
      </c>
      <c r="L5" s="112" t="s">
        <v>12</v>
      </c>
      <c r="M5" s="112">
        <v>1000</v>
      </c>
    </row>
    <row r="6" spans="1:13" x14ac:dyDescent="0.2">
      <c r="A6" t="s">
        <v>14</v>
      </c>
      <c r="B6" t="s">
        <v>14</v>
      </c>
      <c r="C6" t="s">
        <v>10</v>
      </c>
      <c r="D6" t="s">
        <v>7</v>
      </c>
      <c r="E6">
        <v>0.9</v>
      </c>
      <c r="F6">
        <v>0.7</v>
      </c>
      <c r="G6">
        <v>0.7</v>
      </c>
      <c r="H6">
        <v>0</v>
      </c>
      <c r="I6">
        <v>0.09</v>
      </c>
      <c r="J6">
        <v>800</v>
      </c>
      <c r="K6" t="s">
        <v>7</v>
      </c>
      <c r="L6" t="s">
        <v>7</v>
      </c>
      <c r="M6">
        <v>1090</v>
      </c>
    </row>
    <row r="7" spans="1:13" x14ac:dyDescent="0.2">
      <c r="A7" t="s">
        <v>5722</v>
      </c>
      <c r="B7" t="s">
        <v>5722</v>
      </c>
      <c r="C7" t="s">
        <v>5730</v>
      </c>
      <c r="D7" t="s">
        <v>12</v>
      </c>
      <c r="E7">
        <v>0.9</v>
      </c>
      <c r="F7">
        <v>0.5</v>
      </c>
      <c r="G7">
        <v>0.6</v>
      </c>
      <c r="H7">
        <v>2E-3</v>
      </c>
      <c r="I7">
        <v>0.18</v>
      </c>
      <c r="J7">
        <v>500</v>
      </c>
      <c r="K7" t="s">
        <v>12</v>
      </c>
      <c r="M7">
        <v>2000</v>
      </c>
    </row>
    <row r="8" spans="1:13" x14ac:dyDescent="0.2">
      <c r="A8" t="s">
        <v>5712</v>
      </c>
      <c r="B8" t="s">
        <v>5712</v>
      </c>
      <c r="C8" t="s">
        <v>5730</v>
      </c>
      <c r="D8" t="s">
        <v>12</v>
      </c>
      <c r="E8">
        <v>0.9</v>
      </c>
      <c r="F8">
        <v>0.5</v>
      </c>
      <c r="G8">
        <v>0.6</v>
      </c>
      <c r="H8">
        <v>2E-3</v>
      </c>
      <c r="I8">
        <v>0.18</v>
      </c>
      <c r="J8">
        <v>500</v>
      </c>
      <c r="K8" t="s">
        <v>12</v>
      </c>
      <c r="M8">
        <v>2000</v>
      </c>
    </row>
    <row r="9" spans="1:13" x14ac:dyDescent="0.2">
      <c r="A9" t="s">
        <v>5723</v>
      </c>
      <c r="B9" t="s">
        <v>5723</v>
      </c>
      <c r="C9" t="s">
        <v>10</v>
      </c>
      <c r="D9" t="s">
        <v>12</v>
      </c>
      <c r="E9">
        <v>0.1</v>
      </c>
      <c r="F9">
        <v>0.1</v>
      </c>
      <c r="G9">
        <v>0.1</v>
      </c>
      <c r="H9">
        <v>5.0000000000000002E-5</v>
      </c>
      <c r="I9">
        <v>0.33</v>
      </c>
      <c r="J9">
        <v>950</v>
      </c>
      <c r="K9" t="s">
        <v>12</v>
      </c>
      <c r="M9">
        <v>1550</v>
      </c>
    </row>
    <row r="10" spans="1:13" x14ac:dyDescent="0.2">
      <c r="A10" t="s">
        <v>5727</v>
      </c>
      <c r="B10" t="s">
        <v>5727</v>
      </c>
      <c r="C10" t="s">
        <v>10</v>
      </c>
      <c r="D10" t="s">
        <v>12</v>
      </c>
      <c r="E10">
        <v>0.9</v>
      </c>
      <c r="F10">
        <v>0.7</v>
      </c>
      <c r="G10">
        <v>0.7</v>
      </c>
      <c r="H10">
        <v>0</v>
      </c>
      <c r="I10">
        <v>0.16</v>
      </c>
      <c r="J10">
        <v>800</v>
      </c>
      <c r="K10" t="s">
        <v>12</v>
      </c>
      <c r="M10">
        <v>891</v>
      </c>
    </row>
    <row r="11" spans="1:13" x14ac:dyDescent="0.2">
      <c r="A11" t="s">
        <v>5724</v>
      </c>
      <c r="B11" t="s">
        <v>5724</v>
      </c>
      <c r="C11" t="s">
        <v>10</v>
      </c>
      <c r="D11" t="s">
        <v>12</v>
      </c>
      <c r="E11">
        <v>0.5</v>
      </c>
      <c r="F11">
        <v>0.5</v>
      </c>
      <c r="G11">
        <v>0.5</v>
      </c>
      <c r="H11">
        <v>1E-4</v>
      </c>
      <c r="I11">
        <v>0.19</v>
      </c>
      <c r="J11">
        <v>960</v>
      </c>
      <c r="K11" t="s">
        <v>12</v>
      </c>
      <c r="M11">
        <v>837</v>
      </c>
    </row>
    <row r="12" spans="1:13" x14ac:dyDescent="0.2">
      <c r="A12" t="s">
        <v>5728</v>
      </c>
      <c r="B12" t="s">
        <v>5728</v>
      </c>
      <c r="C12" t="s">
        <v>10</v>
      </c>
      <c r="D12" t="s">
        <v>12</v>
      </c>
      <c r="E12">
        <v>0.5</v>
      </c>
      <c r="F12">
        <v>0.5</v>
      </c>
      <c r="G12">
        <v>0.5</v>
      </c>
      <c r="H12">
        <v>1E-4</v>
      </c>
      <c r="I12">
        <v>0.16</v>
      </c>
      <c r="J12">
        <v>800</v>
      </c>
      <c r="K12" t="s">
        <v>12</v>
      </c>
      <c r="M12">
        <v>837</v>
      </c>
    </row>
    <row r="13" spans="1:13" x14ac:dyDescent="0.2">
      <c r="A13" t="s">
        <v>5726</v>
      </c>
      <c r="B13" t="s">
        <v>5726</v>
      </c>
      <c r="C13" t="s">
        <v>10</v>
      </c>
      <c r="D13" t="s">
        <v>12</v>
      </c>
      <c r="E13">
        <v>0.9</v>
      </c>
      <c r="F13">
        <v>0.9</v>
      </c>
      <c r="G13">
        <v>0.9</v>
      </c>
      <c r="H13">
        <v>8.0000000000000004E-4</v>
      </c>
      <c r="I13">
        <v>0.2</v>
      </c>
      <c r="J13">
        <v>1100</v>
      </c>
      <c r="K13" t="s">
        <v>12</v>
      </c>
      <c r="M13">
        <v>2000</v>
      </c>
    </row>
    <row r="14" spans="1:13" x14ac:dyDescent="0.2">
      <c r="A14" t="s">
        <v>5729</v>
      </c>
      <c r="B14" t="s">
        <v>5729</v>
      </c>
      <c r="C14" t="s">
        <v>10</v>
      </c>
      <c r="D14" t="s">
        <v>12</v>
      </c>
      <c r="E14">
        <v>0.1</v>
      </c>
      <c r="F14">
        <v>0.1</v>
      </c>
      <c r="G14">
        <v>0.1</v>
      </c>
      <c r="H14">
        <v>5.0000000000000002E-5</v>
      </c>
      <c r="I14">
        <v>0.33</v>
      </c>
      <c r="J14">
        <v>950</v>
      </c>
      <c r="K14" t="s">
        <v>12</v>
      </c>
      <c r="L14">
        <v>5.0000000000000001E-4</v>
      </c>
      <c r="M14">
        <v>2000</v>
      </c>
    </row>
    <row r="15" spans="1:13" x14ac:dyDescent="0.2">
      <c r="A15" t="s">
        <v>5725</v>
      </c>
      <c r="B15" t="s">
        <v>5725</v>
      </c>
      <c r="C15" t="s">
        <v>10</v>
      </c>
      <c r="D15" t="s">
        <v>12</v>
      </c>
      <c r="E15">
        <v>0.8</v>
      </c>
      <c r="F15">
        <v>0.8</v>
      </c>
      <c r="G15">
        <v>0.8</v>
      </c>
      <c r="H15">
        <v>5.0000000000000001E-4</v>
      </c>
      <c r="I15">
        <v>0.25</v>
      </c>
      <c r="J15">
        <v>900</v>
      </c>
      <c r="K15" t="s">
        <v>12</v>
      </c>
      <c r="M15">
        <v>2000</v>
      </c>
    </row>
    <row r="16" spans="1:13" x14ac:dyDescent="0.2">
      <c r="A16" t="s">
        <v>5609</v>
      </c>
      <c r="B16" t="s">
        <v>5609</v>
      </c>
      <c r="C16" t="s">
        <v>10</v>
      </c>
      <c r="D16" t="s">
        <v>12</v>
      </c>
      <c r="E16">
        <v>0.9</v>
      </c>
      <c r="F16">
        <v>0.5</v>
      </c>
      <c r="G16">
        <v>0.55000000000000004</v>
      </c>
      <c r="H16">
        <v>1E-3</v>
      </c>
      <c r="I16">
        <v>0.11</v>
      </c>
      <c r="J16">
        <v>540</v>
      </c>
      <c r="K16" t="s">
        <v>12</v>
      </c>
      <c r="M16">
        <v>1030</v>
      </c>
    </row>
    <row r="17" spans="1:13" x14ac:dyDescent="0.2">
      <c r="A17" t="s">
        <v>5607</v>
      </c>
      <c r="B17" t="s">
        <v>5607</v>
      </c>
      <c r="C17" t="s">
        <v>10</v>
      </c>
      <c r="D17" t="s">
        <v>9</v>
      </c>
      <c r="E17">
        <v>0.9</v>
      </c>
      <c r="F17">
        <v>0.5</v>
      </c>
      <c r="G17">
        <v>0.6</v>
      </c>
      <c r="H17">
        <v>2E-3</v>
      </c>
      <c r="I17">
        <v>2.5000000000000001E-2</v>
      </c>
      <c r="J17">
        <v>35</v>
      </c>
      <c r="K17" t="s">
        <v>9</v>
      </c>
      <c r="M17">
        <v>1090</v>
      </c>
    </row>
    <row r="18" spans="1:13" x14ac:dyDescent="0.2">
      <c r="A18" t="s">
        <v>15</v>
      </c>
      <c r="B18" t="s">
        <v>15</v>
      </c>
      <c r="C18" t="s">
        <v>10</v>
      </c>
      <c r="D18" t="s">
        <v>16</v>
      </c>
      <c r="E18">
        <v>0.9</v>
      </c>
      <c r="F18">
        <v>0.7</v>
      </c>
      <c r="G18">
        <v>0.7</v>
      </c>
      <c r="H18">
        <v>0</v>
      </c>
      <c r="I18">
        <v>0.72</v>
      </c>
      <c r="J18">
        <v>1856</v>
      </c>
      <c r="K18" t="s">
        <v>16</v>
      </c>
      <c r="L18" t="s">
        <v>16</v>
      </c>
      <c r="M18">
        <v>840</v>
      </c>
    </row>
    <row r="19" spans="1:13" x14ac:dyDescent="0.2">
      <c r="A19" t="s">
        <v>5610</v>
      </c>
      <c r="B19" t="s">
        <v>5610</v>
      </c>
      <c r="C19" t="s">
        <v>10</v>
      </c>
      <c r="D19" t="s">
        <v>16</v>
      </c>
      <c r="E19">
        <v>0.9</v>
      </c>
      <c r="F19">
        <v>0.4</v>
      </c>
      <c r="G19">
        <v>0.5</v>
      </c>
      <c r="H19">
        <v>1E-3</v>
      </c>
      <c r="I19">
        <v>0.16</v>
      </c>
      <c r="J19">
        <v>540</v>
      </c>
      <c r="K19" t="s">
        <v>16</v>
      </c>
      <c r="M19">
        <v>1400</v>
      </c>
    </row>
    <row r="20" spans="1:13" x14ac:dyDescent="0.2">
      <c r="A20" t="s">
        <v>5611</v>
      </c>
      <c r="B20" t="s">
        <v>5611</v>
      </c>
      <c r="C20" t="s">
        <v>10</v>
      </c>
      <c r="D20" t="s">
        <v>9</v>
      </c>
      <c r="E20">
        <v>0.9</v>
      </c>
      <c r="F20">
        <v>0.5</v>
      </c>
      <c r="G20">
        <v>0.6</v>
      </c>
      <c r="H20">
        <v>1E-3</v>
      </c>
      <c r="I20">
        <v>0.3</v>
      </c>
      <c r="J20">
        <v>1300</v>
      </c>
      <c r="K20" t="s">
        <v>9</v>
      </c>
      <c r="M20">
        <v>840</v>
      </c>
    </row>
    <row r="21" spans="1:13" x14ac:dyDescent="0.2">
      <c r="A21" t="s">
        <v>10</v>
      </c>
      <c r="B21" t="s">
        <v>10</v>
      </c>
      <c r="C21" t="s">
        <v>10</v>
      </c>
      <c r="D21" t="s">
        <v>12</v>
      </c>
      <c r="E21">
        <v>0.9</v>
      </c>
      <c r="F21">
        <v>0.7</v>
      </c>
      <c r="G21">
        <v>0.7</v>
      </c>
      <c r="H21">
        <v>0</v>
      </c>
      <c r="I21">
        <v>2</v>
      </c>
      <c r="J21">
        <v>2400</v>
      </c>
      <c r="K21" t="s">
        <v>12</v>
      </c>
      <c r="L21" t="s">
        <v>12</v>
      </c>
      <c r="M21">
        <v>950</v>
      </c>
    </row>
    <row r="22" spans="1:13" x14ac:dyDescent="0.2">
      <c r="A22" t="s">
        <v>18</v>
      </c>
      <c r="B22" t="s">
        <v>18</v>
      </c>
      <c r="C22" t="s">
        <v>10</v>
      </c>
      <c r="D22" t="s">
        <v>12</v>
      </c>
      <c r="E22">
        <v>0.9</v>
      </c>
      <c r="F22">
        <v>0.7</v>
      </c>
      <c r="G22">
        <v>0.7</v>
      </c>
      <c r="H22">
        <v>0</v>
      </c>
      <c r="I22">
        <v>5.6000000000000001E-2</v>
      </c>
      <c r="J22">
        <v>130</v>
      </c>
      <c r="K22" t="s">
        <v>12</v>
      </c>
      <c r="L22" t="s">
        <v>12</v>
      </c>
      <c r="M22">
        <v>750</v>
      </c>
    </row>
    <row r="23" spans="1:13" x14ac:dyDescent="0.2">
      <c r="A23" t="s">
        <v>5608</v>
      </c>
      <c r="B23" t="s">
        <v>5608</v>
      </c>
      <c r="C23" t="s">
        <v>10</v>
      </c>
      <c r="D23" t="s">
        <v>9</v>
      </c>
      <c r="E23">
        <v>0.9</v>
      </c>
      <c r="F23">
        <v>0.5</v>
      </c>
      <c r="G23">
        <v>0.6</v>
      </c>
      <c r="H23">
        <v>2E-3</v>
      </c>
      <c r="I23">
        <v>0.19</v>
      </c>
      <c r="J23">
        <v>500</v>
      </c>
      <c r="K23" t="s">
        <v>9</v>
      </c>
      <c r="M23">
        <v>1600</v>
      </c>
    </row>
    <row r="24" spans="1:13" x14ac:dyDescent="0.2">
      <c r="A24" t="s">
        <v>17</v>
      </c>
      <c r="B24" t="s">
        <v>17</v>
      </c>
      <c r="C24" t="s">
        <v>10</v>
      </c>
      <c r="D24" t="s">
        <v>12</v>
      </c>
      <c r="E24">
        <v>0.9</v>
      </c>
      <c r="F24">
        <v>0.7</v>
      </c>
      <c r="G24">
        <v>0.7</v>
      </c>
      <c r="H24">
        <v>0</v>
      </c>
      <c r="I24">
        <v>0.48</v>
      </c>
      <c r="J24">
        <v>2000</v>
      </c>
      <c r="K24" t="s">
        <v>12</v>
      </c>
      <c r="L24" t="s">
        <v>12</v>
      </c>
      <c r="M24">
        <v>1130</v>
      </c>
    </row>
    <row r="25" spans="1:13" x14ac:dyDescent="0.2">
      <c r="A25" t="s">
        <v>22</v>
      </c>
      <c r="B25" t="s">
        <v>22</v>
      </c>
      <c r="C25" t="s">
        <v>10</v>
      </c>
      <c r="D25" t="s">
        <v>16</v>
      </c>
      <c r="E25">
        <v>0.9</v>
      </c>
      <c r="F25">
        <v>0.7</v>
      </c>
      <c r="G25">
        <v>0.7</v>
      </c>
      <c r="H25">
        <v>0</v>
      </c>
      <c r="I25">
        <v>5.5E-2</v>
      </c>
      <c r="J25">
        <v>290</v>
      </c>
      <c r="K25" t="s">
        <v>16</v>
      </c>
      <c r="L25" t="s">
        <v>16</v>
      </c>
      <c r="M25">
        <v>1300</v>
      </c>
    </row>
    <row r="26" spans="1:13" x14ac:dyDescent="0.2">
      <c r="A26" t="s">
        <v>23</v>
      </c>
      <c r="B26" t="s">
        <v>23</v>
      </c>
      <c r="C26" t="s">
        <v>10</v>
      </c>
      <c r="D26" t="s">
        <v>16</v>
      </c>
      <c r="E26">
        <v>0.9</v>
      </c>
      <c r="F26">
        <v>0.7</v>
      </c>
      <c r="G26">
        <v>0.7</v>
      </c>
      <c r="H26">
        <v>0</v>
      </c>
      <c r="I26">
        <v>5.7000000000000002E-2</v>
      </c>
      <c r="J26">
        <v>350</v>
      </c>
      <c r="K26" t="s">
        <v>16</v>
      </c>
      <c r="L26" t="s">
        <v>16</v>
      </c>
      <c r="M26">
        <v>1300</v>
      </c>
    </row>
    <row r="27" spans="1:13" x14ac:dyDescent="0.2">
      <c r="A27" t="s">
        <v>24</v>
      </c>
      <c r="B27" t="s">
        <v>24</v>
      </c>
      <c r="C27" t="s">
        <v>10</v>
      </c>
      <c r="D27" t="s">
        <v>12</v>
      </c>
      <c r="E27">
        <v>0.9</v>
      </c>
      <c r="F27">
        <v>0.7</v>
      </c>
      <c r="G27">
        <v>0.7</v>
      </c>
      <c r="H27">
        <v>0</v>
      </c>
      <c r="I27">
        <v>4.1000000000000002E-2</v>
      </c>
      <c r="J27">
        <v>155</v>
      </c>
      <c r="K27" t="s">
        <v>12</v>
      </c>
      <c r="L27" t="s">
        <v>12</v>
      </c>
      <c r="M27">
        <v>1130</v>
      </c>
    </row>
    <row r="28" spans="1:13" x14ac:dyDescent="0.2">
      <c r="A28" t="s">
        <v>25</v>
      </c>
      <c r="B28" t="s">
        <v>25</v>
      </c>
      <c r="C28" t="s">
        <v>10</v>
      </c>
      <c r="D28" t="s">
        <v>9</v>
      </c>
      <c r="E28">
        <v>0.9</v>
      </c>
      <c r="F28">
        <v>0.7</v>
      </c>
      <c r="G28">
        <v>0.7</v>
      </c>
      <c r="H28">
        <v>0</v>
      </c>
      <c r="I28">
        <v>0.06</v>
      </c>
      <c r="J28">
        <v>288</v>
      </c>
      <c r="K28" t="s">
        <v>9</v>
      </c>
      <c r="L28" t="s">
        <v>9</v>
      </c>
      <c r="M28">
        <v>1380</v>
      </c>
    </row>
    <row r="29" spans="1:13" x14ac:dyDescent="0.2">
      <c r="A29" t="s">
        <v>26</v>
      </c>
      <c r="B29" t="s">
        <v>26</v>
      </c>
      <c r="C29" t="s">
        <v>10</v>
      </c>
      <c r="D29" t="s">
        <v>12</v>
      </c>
      <c r="E29">
        <v>0.9</v>
      </c>
      <c r="F29">
        <v>0.7</v>
      </c>
      <c r="G29">
        <v>0.7</v>
      </c>
      <c r="H29">
        <v>0</v>
      </c>
      <c r="I29">
        <v>3.4000000000000002E-2</v>
      </c>
      <c r="J29">
        <v>35</v>
      </c>
      <c r="K29" t="s">
        <v>12</v>
      </c>
      <c r="L29" t="s">
        <v>12</v>
      </c>
      <c r="M29">
        <v>1400</v>
      </c>
    </row>
    <row r="30" spans="1:13" x14ac:dyDescent="0.2">
      <c r="A30" t="s">
        <v>20</v>
      </c>
      <c r="B30" t="s">
        <v>20</v>
      </c>
      <c r="C30" t="s">
        <v>10</v>
      </c>
      <c r="D30" t="s">
        <v>12</v>
      </c>
      <c r="E30">
        <v>0.9</v>
      </c>
      <c r="F30">
        <v>0.7</v>
      </c>
      <c r="G30">
        <v>0.7</v>
      </c>
      <c r="H30">
        <v>0</v>
      </c>
      <c r="I30">
        <v>0.12987013</v>
      </c>
      <c r="J30">
        <v>0.5</v>
      </c>
      <c r="K30" t="s">
        <v>12</v>
      </c>
      <c r="L30" t="s">
        <v>12</v>
      </c>
      <c r="M30">
        <v>1800</v>
      </c>
    </row>
    <row r="31" spans="1:13" x14ac:dyDescent="0.2">
      <c r="A31" t="s">
        <v>29</v>
      </c>
      <c r="B31" t="s">
        <v>29</v>
      </c>
      <c r="C31" t="s">
        <v>10</v>
      </c>
      <c r="D31" t="s">
        <v>12</v>
      </c>
      <c r="E31">
        <v>0.9</v>
      </c>
      <c r="F31">
        <v>0.7</v>
      </c>
      <c r="G31">
        <v>0.7</v>
      </c>
      <c r="H31">
        <v>0</v>
      </c>
      <c r="I31">
        <v>0.13</v>
      </c>
      <c r="J31">
        <v>520</v>
      </c>
      <c r="K31" t="s">
        <v>12</v>
      </c>
      <c r="L31" t="s">
        <v>12</v>
      </c>
      <c r="M31">
        <v>1600</v>
      </c>
    </row>
    <row r="32" spans="1:13" x14ac:dyDescent="0.2">
      <c r="A32" t="s">
        <v>30</v>
      </c>
      <c r="B32" t="s">
        <v>30</v>
      </c>
      <c r="C32" t="s">
        <v>10</v>
      </c>
      <c r="D32" t="s">
        <v>12</v>
      </c>
      <c r="E32">
        <v>0.9</v>
      </c>
      <c r="F32">
        <v>0.7</v>
      </c>
      <c r="G32">
        <v>0.7</v>
      </c>
      <c r="H32">
        <v>0</v>
      </c>
      <c r="I32">
        <v>0.12</v>
      </c>
      <c r="J32">
        <v>530</v>
      </c>
      <c r="K32" t="s">
        <v>12</v>
      </c>
      <c r="L32" t="s">
        <v>12</v>
      </c>
      <c r="M32">
        <v>1600</v>
      </c>
    </row>
    <row r="33" spans="1:13" x14ac:dyDescent="0.2">
      <c r="A33" t="s">
        <v>31</v>
      </c>
      <c r="B33" t="s">
        <v>31</v>
      </c>
      <c r="C33" t="s">
        <v>10</v>
      </c>
      <c r="D33" t="s">
        <v>12</v>
      </c>
      <c r="E33">
        <v>0.9</v>
      </c>
      <c r="F33">
        <v>0.7</v>
      </c>
      <c r="G33">
        <v>0.7</v>
      </c>
      <c r="H33">
        <v>0</v>
      </c>
      <c r="I33">
        <v>0.18</v>
      </c>
      <c r="J33">
        <v>690</v>
      </c>
      <c r="K33" t="s">
        <v>12</v>
      </c>
      <c r="L33" t="s">
        <v>12</v>
      </c>
      <c r="M33">
        <v>2400</v>
      </c>
    </row>
    <row r="34" spans="1:13" x14ac:dyDescent="0.2">
      <c r="A34" t="s">
        <v>32</v>
      </c>
      <c r="B34" t="s">
        <v>32</v>
      </c>
      <c r="C34" t="s">
        <v>10</v>
      </c>
      <c r="D34" t="s">
        <v>12</v>
      </c>
      <c r="E34">
        <v>0.9</v>
      </c>
      <c r="F34">
        <v>0.7</v>
      </c>
      <c r="G34">
        <v>0.7</v>
      </c>
      <c r="H34">
        <v>0</v>
      </c>
      <c r="I34">
        <v>0.13</v>
      </c>
      <c r="J34">
        <v>450</v>
      </c>
      <c r="K34" t="s">
        <v>12</v>
      </c>
      <c r="L34" t="s">
        <v>12</v>
      </c>
      <c r="M34">
        <v>1600</v>
      </c>
    </row>
    <row r="35" spans="1:13" x14ac:dyDescent="0.2">
      <c r="A35" t="s">
        <v>33</v>
      </c>
      <c r="B35" t="s">
        <v>33</v>
      </c>
      <c r="C35" t="s">
        <v>10</v>
      </c>
      <c r="D35" t="s">
        <v>12</v>
      </c>
      <c r="E35">
        <v>0.9</v>
      </c>
      <c r="F35">
        <v>0.7</v>
      </c>
      <c r="G35">
        <v>0.7</v>
      </c>
      <c r="H35">
        <v>0</v>
      </c>
      <c r="I35">
        <v>0.13</v>
      </c>
      <c r="J35">
        <v>460</v>
      </c>
      <c r="K35" t="s">
        <v>12</v>
      </c>
      <c r="L35" t="s">
        <v>12</v>
      </c>
      <c r="M35">
        <v>1600</v>
      </c>
    </row>
    <row r="36" spans="1:13" x14ac:dyDescent="0.2">
      <c r="A36" t="s">
        <v>13</v>
      </c>
      <c r="B36" t="s">
        <v>13</v>
      </c>
      <c r="C36" t="s">
        <v>10</v>
      </c>
      <c r="D36" t="s">
        <v>12</v>
      </c>
      <c r="E36">
        <v>0.9</v>
      </c>
      <c r="F36">
        <v>0.7</v>
      </c>
      <c r="G36">
        <v>0.7</v>
      </c>
      <c r="H36">
        <v>0</v>
      </c>
      <c r="I36">
        <v>0.13</v>
      </c>
      <c r="J36">
        <v>650</v>
      </c>
      <c r="K36" t="s">
        <v>12</v>
      </c>
      <c r="L36" t="s">
        <v>12</v>
      </c>
      <c r="M36">
        <v>1700</v>
      </c>
    </row>
    <row r="37" spans="1:13" x14ac:dyDescent="0.2">
      <c r="A37" t="s">
        <v>28</v>
      </c>
      <c r="B37" t="s">
        <v>28</v>
      </c>
      <c r="C37" t="s">
        <v>10</v>
      </c>
      <c r="D37" t="s">
        <v>12</v>
      </c>
      <c r="E37">
        <v>0.9</v>
      </c>
      <c r="F37">
        <v>0.7</v>
      </c>
      <c r="G37">
        <v>0.7</v>
      </c>
      <c r="H37">
        <v>0</v>
      </c>
      <c r="I37">
        <v>0.09</v>
      </c>
      <c r="J37">
        <v>500</v>
      </c>
      <c r="K37" t="s">
        <v>12</v>
      </c>
      <c r="L37" t="s">
        <v>12</v>
      </c>
      <c r="M37">
        <v>1700</v>
      </c>
    </row>
    <row r="38" spans="1:13" x14ac:dyDescent="0.2">
      <c r="A38" t="s">
        <v>34</v>
      </c>
      <c r="B38" t="s">
        <v>34</v>
      </c>
      <c r="C38" t="s">
        <v>10</v>
      </c>
      <c r="D38" t="s">
        <v>12</v>
      </c>
      <c r="E38">
        <v>0.9</v>
      </c>
      <c r="F38">
        <v>0.7</v>
      </c>
      <c r="G38">
        <v>0.7</v>
      </c>
      <c r="H38">
        <v>0</v>
      </c>
      <c r="I38">
        <v>0.14000000000000001</v>
      </c>
      <c r="J38">
        <v>650</v>
      </c>
      <c r="K38" t="s">
        <v>12</v>
      </c>
      <c r="L38" t="s">
        <v>12</v>
      </c>
      <c r="M38">
        <v>1800</v>
      </c>
    </row>
    <row r="39" spans="1:13" x14ac:dyDescent="0.2">
      <c r="A39" t="s">
        <v>10</v>
      </c>
      <c r="B39" t="s">
        <v>10</v>
      </c>
      <c r="C39" t="s">
        <v>10</v>
      </c>
      <c r="D39" t="s">
        <v>12</v>
      </c>
      <c r="E39">
        <v>0.9</v>
      </c>
      <c r="F39">
        <v>0.7</v>
      </c>
      <c r="G39">
        <v>0.7</v>
      </c>
      <c r="H39">
        <v>0</v>
      </c>
      <c r="I39">
        <v>2</v>
      </c>
      <c r="J39">
        <v>2400</v>
      </c>
      <c r="K39" t="s">
        <v>12</v>
      </c>
      <c r="L39" t="s">
        <v>12</v>
      </c>
      <c r="M39">
        <v>950</v>
      </c>
    </row>
    <row r="40" spans="1:13" x14ac:dyDescent="0.2">
      <c r="A40" t="s">
        <v>35</v>
      </c>
      <c r="B40" t="s">
        <v>35</v>
      </c>
      <c r="C40" t="s">
        <v>10</v>
      </c>
      <c r="D40" t="s">
        <v>12</v>
      </c>
      <c r="E40">
        <v>0.9</v>
      </c>
      <c r="F40">
        <v>0.7</v>
      </c>
      <c r="G40">
        <v>0.7</v>
      </c>
      <c r="H40">
        <v>0</v>
      </c>
      <c r="I40">
        <v>2</v>
      </c>
      <c r="J40">
        <v>2400</v>
      </c>
      <c r="K40" t="s">
        <v>12</v>
      </c>
      <c r="L40" t="s">
        <v>12</v>
      </c>
      <c r="M40">
        <v>950</v>
      </c>
    </row>
    <row r="41" spans="1:13" x14ac:dyDescent="0.2">
      <c r="A41" t="s">
        <v>36</v>
      </c>
      <c r="B41" t="s">
        <v>36</v>
      </c>
      <c r="C41" t="s">
        <v>10</v>
      </c>
      <c r="D41" t="s">
        <v>12</v>
      </c>
      <c r="E41">
        <v>0.9</v>
      </c>
      <c r="F41">
        <v>0.7</v>
      </c>
      <c r="G41">
        <v>0.7</v>
      </c>
      <c r="H41">
        <v>0</v>
      </c>
      <c r="I41">
        <v>2</v>
      </c>
      <c r="J41">
        <v>2400</v>
      </c>
      <c r="K41" t="s">
        <v>12</v>
      </c>
      <c r="L41" t="s">
        <v>12</v>
      </c>
      <c r="M41">
        <v>950</v>
      </c>
    </row>
    <row r="42" spans="1:13" x14ac:dyDescent="0.2">
      <c r="A42" t="s">
        <v>37</v>
      </c>
      <c r="B42" t="s">
        <v>37</v>
      </c>
      <c r="C42" t="s">
        <v>10</v>
      </c>
      <c r="D42" t="s">
        <v>12</v>
      </c>
      <c r="E42">
        <v>0.9</v>
      </c>
      <c r="F42">
        <v>0.7</v>
      </c>
      <c r="G42">
        <v>0.7</v>
      </c>
      <c r="H42">
        <v>0</v>
      </c>
      <c r="I42">
        <v>2</v>
      </c>
      <c r="J42">
        <v>2400</v>
      </c>
      <c r="K42" t="s">
        <v>12</v>
      </c>
      <c r="L42" t="s">
        <v>12</v>
      </c>
      <c r="M42">
        <v>950</v>
      </c>
    </row>
    <row r="43" spans="1:13" x14ac:dyDescent="0.2">
      <c r="A43" t="s">
        <v>38</v>
      </c>
      <c r="B43" t="s">
        <v>38</v>
      </c>
      <c r="C43" t="s">
        <v>10</v>
      </c>
      <c r="D43" t="s">
        <v>12</v>
      </c>
      <c r="E43">
        <v>0.9</v>
      </c>
      <c r="F43">
        <v>0.7</v>
      </c>
      <c r="G43">
        <v>0.7</v>
      </c>
      <c r="H43">
        <v>0</v>
      </c>
      <c r="I43">
        <v>0.75</v>
      </c>
      <c r="J43">
        <v>2350</v>
      </c>
      <c r="K43" t="s">
        <v>12</v>
      </c>
      <c r="L43" t="s">
        <v>12</v>
      </c>
      <c r="M43">
        <v>920</v>
      </c>
    </row>
    <row r="44" spans="1:13" x14ac:dyDescent="0.2">
      <c r="A44" t="s">
        <v>39</v>
      </c>
      <c r="B44" t="s">
        <v>39</v>
      </c>
      <c r="C44" t="s">
        <v>10</v>
      </c>
      <c r="D44" t="s">
        <v>12</v>
      </c>
      <c r="E44">
        <v>0.9</v>
      </c>
      <c r="F44">
        <v>0.7</v>
      </c>
      <c r="G44">
        <v>0.7</v>
      </c>
      <c r="H44">
        <v>0</v>
      </c>
      <c r="I44">
        <v>0.75</v>
      </c>
      <c r="J44">
        <v>2350</v>
      </c>
      <c r="K44" t="s">
        <v>12</v>
      </c>
      <c r="L44" t="s">
        <v>12</v>
      </c>
      <c r="M44">
        <v>920</v>
      </c>
    </row>
    <row r="45" spans="1:13" x14ac:dyDescent="0.2">
      <c r="A45" t="s">
        <v>40</v>
      </c>
      <c r="B45" t="s">
        <v>40</v>
      </c>
      <c r="C45" t="s">
        <v>10</v>
      </c>
      <c r="D45" t="s">
        <v>12</v>
      </c>
      <c r="E45">
        <v>0.9</v>
      </c>
      <c r="F45">
        <v>0.7</v>
      </c>
      <c r="G45">
        <v>0.7</v>
      </c>
      <c r="H45">
        <v>0</v>
      </c>
      <c r="I45">
        <v>1.3</v>
      </c>
      <c r="J45">
        <v>1800</v>
      </c>
      <c r="K45" t="s">
        <v>12</v>
      </c>
      <c r="L45" t="s">
        <v>12</v>
      </c>
      <c r="M45">
        <v>1000</v>
      </c>
    </row>
    <row r="46" spans="1:13" x14ac:dyDescent="0.2">
      <c r="A46" t="s">
        <v>41</v>
      </c>
      <c r="B46" t="s">
        <v>41</v>
      </c>
      <c r="C46" t="s">
        <v>10</v>
      </c>
      <c r="D46" t="s">
        <v>12</v>
      </c>
      <c r="E46">
        <v>0.9</v>
      </c>
      <c r="F46">
        <v>0.7</v>
      </c>
      <c r="G46">
        <v>0.7</v>
      </c>
      <c r="H46">
        <v>0</v>
      </c>
      <c r="I46">
        <v>1.4</v>
      </c>
      <c r="J46">
        <v>2000</v>
      </c>
      <c r="K46" t="s">
        <v>12</v>
      </c>
      <c r="L46" t="s">
        <v>12</v>
      </c>
      <c r="M46">
        <v>1000</v>
      </c>
    </row>
    <row r="47" spans="1:13" x14ac:dyDescent="0.2">
      <c r="A47" t="s">
        <v>42</v>
      </c>
      <c r="B47" t="s">
        <v>42</v>
      </c>
      <c r="C47" t="s">
        <v>10</v>
      </c>
      <c r="D47" t="s">
        <v>12</v>
      </c>
      <c r="E47">
        <v>0.9</v>
      </c>
      <c r="F47">
        <v>0.7</v>
      </c>
      <c r="G47">
        <v>0.7</v>
      </c>
      <c r="H47">
        <v>0</v>
      </c>
      <c r="I47">
        <v>3.5</v>
      </c>
      <c r="J47">
        <v>2850</v>
      </c>
      <c r="K47" t="s">
        <v>12</v>
      </c>
      <c r="L47" t="s">
        <v>12</v>
      </c>
      <c r="M47">
        <v>1000</v>
      </c>
    </row>
    <row r="48" spans="1:13" x14ac:dyDescent="0.2">
      <c r="A48" t="s">
        <v>43</v>
      </c>
      <c r="B48" t="s">
        <v>43</v>
      </c>
      <c r="C48" t="s">
        <v>10</v>
      </c>
      <c r="D48" t="s">
        <v>12</v>
      </c>
      <c r="E48">
        <v>0.9</v>
      </c>
      <c r="F48">
        <v>0.7</v>
      </c>
      <c r="G48">
        <v>0.7</v>
      </c>
      <c r="H48">
        <v>0</v>
      </c>
      <c r="I48">
        <v>2.8</v>
      </c>
      <c r="J48">
        <v>2600</v>
      </c>
      <c r="K48" t="s">
        <v>12</v>
      </c>
      <c r="L48" t="s">
        <v>12</v>
      </c>
      <c r="M48">
        <v>790</v>
      </c>
    </row>
    <row r="49" spans="1:13" x14ac:dyDescent="0.2">
      <c r="A49" t="s">
        <v>44</v>
      </c>
      <c r="B49" t="s">
        <v>44</v>
      </c>
      <c r="C49" t="s">
        <v>10</v>
      </c>
      <c r="D49" t="s">
        <v>12</v>
      </c>
      <c r="E49">
        <v>0.9</v>
      </c>
      <c r="F49">
        <v>0.7</v>
      </c>
      <c r="G49">
        <v>0.7</v>
      </c>
      <c r="H49">
        <v>0</v>
      </c>
      <c r="I49">
        <v>1.4</v>
      </c>
      <c r="J49">
        <v>2000</v>
      </c>
      <c r="K49" t="s">
        <v>12</v>
      </c>
      <c r="L49" t="s">
        <v>12</v>
      </c>
      <c r="M49">
        <v>1000</v>
      </c>
    </row>
    <row r="50" spans="1:13" x14ac:dyDescent="0.2">
      <c r="A50" t="s">
        <v>45</v>
      </c>
      <c r="B50" t="s">
        <v>530</v>
      </c>
      <c r="C50" t="s">
        <v>10</v>
      </c>
      <c r="D50" t="s">
        <v>12</v>
      </c>
      <c r="E50">
        <v>0.9</v>
      </c>
      <c r="F50">
        <v>0.7</v>
      </c>
      <c r="G50">
        <v>0.7</v>
      </c>
      <c r="H50">
        <v>0</v>
      </c>
      <c r="I50">
        <v>0.66</v>
      </c>
      <c r="J50">
        <v>1500</v>
      </c>
      <c r="K50" t="s">
        <v>12</v>
      </c>
      <c r="L50" t="s">
        <v>12</v>
      </c>
      <c r="M50">
        <v>1000</v>
      </c>
    </row>
    <row r="51" spans="1:13" x14ac:dyDescent="0.2">
      <c r="A51" t="s">
        <v>46</v>
      </c>
      <c r="B51" t="s">
        <v>46</v>
      </c>
      <c r="C51" t="s">
        <v>10</v>
      </c>
      <c r="D51" t="s">
        <v>12</v>
      </c>
      <c r="E51">
        <v>0.9</v>
      </c>
      <c r="F51">
        <v>0.7</v>
      </c>
      <c r="G51">
        <v>0.7</v>
      </c>
      <c r="H51">
        <v>0</v>
      </c>
      <c r="I51">
        <v>2.2999999999999998</v>
      </c>
      <c r="J51">
        <v>2600</v>
      </c>
      <c r="K51" t="s">
        <v>12</v>
      </c>
      <c r="L51" t="s">
        <v>12</v>
      </c>
      <c r="M51">
        <v>710</v>
      </c>
    </row>
    <row r="52" spans="1:13" x14ac:dyDescent="0.2">
      <c r="A52" t="s">
        <v>47</v>
      </c>
      <c r="B52" t="s">
        <v>531</v>
      </c>
      <c r="C52" t="s">
        <v>10</v>
      </c>
      <c r="D52" t="s">
        <v>12</v>
      </c>
      <c r="E52">
        <v>0.9</v>
      </c>
      <c r="F52">
        <v>0.7</v>
      </c>
      <c r="G52">
        <v>0.7</v>
      </c>
      <c r="H52">
        <v>0</v>
      </c>
      <c r="I52">
        <v>0.57999999999999996</v>
      </c>
      <c r="J52">
        <v>1400</v>
      </c>
      <c r="K52" t="s">
        <v>12</v>
      </c>
      <c r="L52" t="s">
        <v>12</v>
      </c>
      <c r="M52">
        <v>1000</v>
      </c>
    </row>
    <row r="53" spans="1:13" x14ac:dyDescent="0.2">
      <c r="A53" t="s">
        <v>48</v>
      </c>
      <c r="B53" t="s">
        <v>532</v>
      </c>
      <c r="C53" t="s">
        <v>10</v>
      </c>
      <c r="D53" t="s">
        <v>12</v>
      </c>
      <c r="E53">
        <v>0.9</v>
      </c>
      <c r="F53">
        <v>0.7</v>
      </c>
      <c r="G53">
        <v>0.7</v>
      </c>
      <c r="H53">
        <v>0</v>
      </c>
      <c r="I53">
        <v>0.68</v>
      </c>
      <c r="J53">
        <v>1600</v>
      </c>
      <c r="K53" t="s">
        <v>12</v>
      </c>
      <c r="L53" t="s">
        <v>12</v>
      </c>
      <c r="M53">
        <v>1000</v>
      </c>
    </row>
    <row r="54" spans="1:13" x14ac:dyDescent="0.2">
      <c r="A54" t="s">
        <v>49</v>
      </c>
      <c r="B54" t="s">
        <v>533</v>
      </c>
      <c r="C54" t="s">
        <v>10</v>
      </c>
      <c r="D54" t="s">
        <v>12</v>
      </c>
      <c r="E54">
        <v>0.9</v>
      </c>
      <c r="F54">
        <v>0.7</v>
      </c>
      <c r="G54">
        <v>0.7</v>
      </c>
      <c r="H54">
        <v>0</v>
      </c>
      <c r="I54">
        <v>0.81</v>
      </c>
      <c r="J54">
        <v>1800</v>
      </c>
      <c r="K54" t="s">
        <v>12</v>
      </c>
      <c r="L54" t="s">
        <v>12</v>
      </c>
      <c r="M54">
        <v>1000</v>
      </c>
    </row>
    <row r="55" spans="1:13" x14ac:dyDescent="0.2">
      <c r="A55" t="s">
        <v>50</v>
      </c>
      <c r="B55" t="s">
        <v>534</v>
      </c>
      <c r="C55" t="s">
        <v>10</v>
      </c>
      <c r="D55" t="s">
        <v>12</v>
      </c>
      <c r="E55">
        <v>0.9</v>
      </c>
      <c r="F55">
        <v>0.7</v>
      </c>
      <c r="G55">
        <v>0.7</v>
      </c>
      <c r="H55">
        <v>0</v>
      </c>
      <c r="I55">
        <v>0.96</v>
      </c>
      <c r="J55">
        <v>2000</v>
      </c>
      <c r="K55" t="s">
        <v>12</v>
      </c>
      <c r="L55" t="s">
        <v>12</v>
      </c>
      <c r="M55">
        <v>1000</v>
      </c>
    </row>
    <row r="56" spans="1:13" x14ac:dyDescent="0.2">
      <c r="A56" t="s">
        <v>51</v>
      </c>
      <c r="B56" t="s">
        <v>535</v>
      </c>
      <c r="C56" t="s">
        <v>10</v>
      </c>
      <c r="D56" t="s">
        <v>12</v>
      </c>
      <c r="E56">
        <v>0.9</v>
      </c>
      <c r="F56">
        <v>0.7</v>
      </c>
      <c r="G56">
        <v>0.7</v>
      </c>
      <c r="H56">
        <v>0</v>
      </c>
      <c r="I56">
        <v>0.09</v>
      </c>
      <c r="J56">
        <v>350</v>
      </c>
      <c r="K56" t="s">
        <v>12</v>
      </c>
      <c r="L56" t="s">
        <v>12</v>
      </c>
      <c r="M56">
        <v>1000</v>
      </c>
    </row>
    <row r="57" spans="1:13" x14ac:dyDescent="0.2">
      <c r="A57" t="s">
        <v>52</v>
      </c>
      <c r="B57" t="s">
        <v>536</v>
      </c>
      <c r="C57" t="s">
        <v>10</v>
      </c>
      <c r="D57" t="s">
        <v>12</v>
      </c>
      <c r="E57">
        <v>0.9</v>
      </c>
      <c r="F57">
        <v>0.7</v>
      </c>
      <c r="G57">
        <v>0.7</v>
      </c>
      <c r="H57">
        <v>0</v>
      </c>
      <c r="I57">
        <v>0.12</v>
      </c>
      <c r="J57">
        <v>500</v>
      </c>
      <c r="K57" t="s">
        <v>12</v>
      </c>
      <c r="L57" t="s">
        <v>12</v>
      </c>
      <c r="M57">
        <v>1000</v>
      </c>
    </row>
    <row r="58" spans="1:13" x14ac:dyDescent="0.2">
      <c r="A58" t="s">
        <v>53</v>
      </c>
      <c r="B58" t="s">
        <v>537</v>
      </c>
      <c r="C58" t="s">
        <v>10</v>
      </c>
      <c r="D58" t="s">
        <v>12</v>
      </c>
      <c r="E58">
        <v>0.9</v>
      </c>
      <c r="F58">
        <v>0.7</v>
      </c>
      <c r="G58">
        <v>0.7</v>
      </c>
      <c r="H58">
        <v>0</v>
      </c>
      <c r="I58">
        <v>0.08</v>
      </c>
      <c r="J58">
        <v>300</v>
      </c>
      <c r="K58" t="s">
        <v>12</v>
      </c>
      <c r="L58" t="s">
        <v>12</v>
      </c>
      <c r="M58">
        <v>1000</v>
      </c>
    </row>
    <row r="59" spans="1:13" x14ac:dyDescent="0.2">
      <c r="A59" t="s">
        <v>54</v>
      </c>
      <c r="B59" t="s">
        <v>538</v>
      </c>
      <c r="C59" t="s">
        <v>10</v>
      </c>
      <c r="D59" t="s">
        <v>12</v>
      </c>
      <c r="E59">
        <v>0.9</v>
      </c>
      <c r="F59">
        <v>0.7</v>
      </c>
      <c r="G59">
        <v>0.7</v>
      </c>
      <c r="H59">
        <v>0</v>
      </c>
      <c r="I59">
        <v>0.1</v>
      </c>
      <c r="J59">
        <v>650</v>
      </c>
      <c r="K59" t="s">
        <v>12</v>
      </c>
      <c r="L59" t="s">
        <v>12</v>
      </c>
      <c r="M59">
        <v>1000</v>
      </c>
    </row>
    <row r="60" spans="1:13" x14ac:dyDescent="0.2">
      <c r="A60" t="s">
        <v>55</v>
      </c>
      <c r="B60" t="s">
        <v>539</v>
      </c>
      <c r="C60" t="s">
        <v>10</v>
      </c>
      <c r="D60" t="s">
        <v>12</v>
      </c>
      <c r="E60">
        <v>0.9</v>
      </c>
      <c r="F60">
        <v>0.7</v>
      </c>
      <c r="G60">
        <v>0.7</v>
      </c>
      <c r="H60">
        <v>0</v>
      </c>
      <c r="I60">
        <v>2.5000000000000001E-2</v>
      </c>
      <c r="J60">
        <v>30</v>
      </c>
      <c r="K60" t="s">
        <v>12</v>
      </c>
      <c r="L60" t="s">
        <v>12</v>
      </c>
      <c r="M60">
        <v>1500</v>
      </c>
    </row>
    <row r="61" spans="1:13" x14ac:dyDescent="0.2">
      <c r="A61" t="s">
        <v>56</v>
      </c>
      <c r="B61" t="s">
        <v>56</v>
      </c>
      <c r="C61" t="s">
        <v>10</v>
      </c>
      <c r="D61" t="s">
        <v>12</v>
      </c>
      <c r="E61">
        <v>0.9</v>
      </c>
      <c r="F61">
        <v>0.7</v>
      </c>
      <c r="G61">
        <v>0.7</v>
      </c>
      <c r="H61">
        <v>0</v>
      </c>
      <c r="I61">
        <v>0.03</v>
      </c>
      <c r="J61">
        <v>30</v>
      </c>
      <c r="K61" t="s">
        <v>12</v>
      </c>
      <c r="L61" t="s">
        <v>12</v>
      </c>
      <c r="M61">
        <v>1400</v>
      </c>
    </row>
    <row r="62" spans="1:13" x14ac:dyDescent="0.2">
      <c r="A62" t="s">
        <v>57</v>
      </c>
      <c r="B62" t="s">
        <v>57</v>
      </c>
      <c r="C62" t="s">
        <v>10</v>
      </c>
      <c r="D62" t="s">
        <v>12</v>
      </c>
      <c r="E62">
        <v>0.9</v>
      </c>
      <c r="F62">
        <v>0.7</v>
      </c>
      <c r="G62">
        <v>0.7</v>
      </c>
      <c r="H62">
        <v>0</v>
      </c>
      <c r="I62">
        <v>2.5000000000000001E-2</v>
      </c>
      <c r="J62">
        <v>30</v>
      </c>
      <c r="K62" t="s">
        <v>12</v>
      </c>
      <c r="L62" t="s">
        <v>12</v>
      </c>
      <c r="M62">
        <v>1400</v>
      </c>
    </row>
    <row r="63" spans="1:13" x14ac:dyDescent="0.2">
      <c r="A63" t="s">
        <v>58</v>
      </c>
      <c r="B63" t="s">
        <v>58</v>
      </c>
      <c r="C63" t="s">
        <v>10</v>
      </c>
      <c r="D63" t="s">
        <v>12</v>
      </c>
      <c r="E63">
        <v>0.9</v>
      </c>
      <c r="F63">
        <v>0.7</v>
      </c>
      <c r="G63">
        <v>0.7</v>
      </c>
      <c r="H63">
        <v>0</v>
      </c>
      <c r="I63">
        <v>2.8000000000000001E-2</v>
      </c>
      <c r="J63">
        <v>30</v>
      </c>
      <c r="K63" t="s">
        <v>12</v>
      </c>
      <c r="L63" t="s">
        <v>12</v>
      </c>
      <c r="M63">
        <v>1400</v>
      </c>
    </row>
    <row r="64" spans="1:13" x14ac:dyDescent="0.2">
      <c r="A64" t="s">
        <v>59</v>
      </c>
      <c r="B64" t="s">
        <v>59</v>
      </c>
      <c r="C64" t="s">
        <v>10</v>
      </c>
      <c r="D64" t="s">
        <v>12</v>
      </c>
      <c r="E64">
        <v>0.9</v>
      </c>
      <c r="F64">
        <v>0.7</v>
      </c>
      <c r="G64">
        <v>0.7</v>
      </c>
      <c r="H64">
        <v>0</v>
      </c>
      <c r="I64">
        <v>4.2000000000000003E-2</v>
      </c>
      <c r="J64">
        <v>160</v>
      </c>
      <c r="K64" t="s">
        <v>12</v>
      </c>
      <c r="L64" t="s">
        <v>12</v>
      </c>
      <c r="M64">
        <v>2100</v>
      </c>
    </row>
    <row r="65" spans="1:13" x14ac:dyDescent="0.2">
      <c r="A65" t="s">
        <v>60</v>
      </c>
      <c r="B65" t="s">
        <v>60</v>
      </c>
      <c r="C65" t="s">
        <v>10</v>
      </c>
      <c r="D65" t="s">
        <v>12</v>
      </c>
      <c r="E65">
        <v>0.9</v>
      </c>
      <c r="F65">
        <v>0.7</v>
      </c>
      <c r="G65">
        <v>0.7</v>
      </c>
      <c r="H65">
        <v>0</v>
      </c>
      <c r="I65">
        <v>0.04</v>
      </c>
      <c r="J65">
        <v>20</v>
      </c>
      <c r="K65" t="s">
        <v>12</v>
      </c>
      <c r="L65" t="s">
        <v>12</v>
      </c>
      <c r="M65">
        <v>1500</v>
      </c>
    </row>
    <row r="66" spans="1:13" x14ac:dyDescent="0.2">
      <c r="A66" t="s">
        <v>61</v>
      </c>
      <c r="B66" t="s">
        <v>61</v>
      </c>
      <c r="C66" t="s">
        <v>10</v>
      </c>
      <c r="D66" t="s">
        <v>12</v>
      </c>
      <c r="E66">
        <v>0.9</v>
      </c>
      <c r="F66">
        <v>0.7</v>
      </c>
      <c r="G66">
        <v>0.7</v>
      </c>
      <c r="H66">
        <v>0</v>
      </c>
      <c r="I66">
        <v>7.0000000000000001E-3</v>
      </c>
      <c r="J66">
        <v>205</v>
      </c>
      <c r="K66" t="s">
        <v>12</v>
      </c>
      <c r="L66" t="s">
        <v>12</v>
      </c>
      <c r="M66">
        <v>900</v>
      </c>
    </row>
    <row r="67" spans="1:13" x14ac:dyDescent="0.2">
      <c r="A67" t="s">
        <v>90</v>
      </c>
      <c r="B67" t="s">
        <v>90</v>
      </c>
      <c r="C67" t="s">
        <v>10</v>
      </c>
      <c r="D67" t="s">
        <v>12</v>
      </c>
      <c r="E67">
        <v>0.9</v>
      </c>
      <c r="F67">
        <v>0.7</v>
      </c>
      <c r="G67">
        <v>0.7</v>
      </c>
      <c r="H67">
        <v>0</v>
      </c>
      <c r="I67">
        <v>7.0000000000000001E-3</v>
      </c>
      <c r="J67">
        <v>1800</v>
      </c>
      <c r="K67" t="s">
        <v>12</v>
      </c>
      <c r="L67" t="s">
        <v>12</v>
      </c>
      <c r="M67">
        <v>900</v>
      </c>
    </row>
    <row r="68" spans="1:13" x14ac:dyDescent="0.2">
      <c r="A68" t="s">
        <v>91</v>
      </c>
      <c r="B68" t="s">
        <v>91</v>
      </c>
      <c r="C68" t="s">
        <v>10</v>
      </c>
      <c r="D68" t="s">
        <v>12</v>
      </c>
      <c r="E68">
        <v>0.9</v>
      </c>
      <c r="F68">
        <v>0.7</v>
      </c>
      <c r="G68">
        <v>0.7</v>
      </c>
      <c r="H68">
        <v>0</v>
      </c>
      <c r="I68">
        <v>160</v>
      </c>
      <c r="J68">
        <v>2800</v>
      </c>
      <c r="K68" t="s">
        <v>12</v>
      </c>
      <c r="L68" t="s">
        <v>12</v>
      </c>
      <c r="M68">
        <v>880</v>
      </c>
    </row>
    <row r="69" spans="1:13" x14ac:dyDescent="0.2">
      <c r="A69" t="s">
        <v>92</v>
      </c>
      <c r="B69" t="s">
        <v>92</v>
      </c>
      <c r="C69" t="s">
        <v>10</v>
      </c>
      <c r="D69" t="s">
        <v>12</v>
      </c>
      <c r="E69">
        <v>0.9</v>
      </c>
      <c r="F69">
        <v>0.7</v>
      </c>
      <c r="G69">
        <v>0.7</v>
      </c>
      <c r="H69">
        <v>0</v>
      </c>
      <c r="I69">
        <v>80.5</v>
      </c>
      <c r="J69">
        <v>2300</v>
      </c>
      <c r="K69" t="s">
        <v>12</v>
      </c>
      <c r="L69" t="s">
        <v>12</v>
      </c>
      <c r="M69">
        <v>940</v>
      </c>
    </row>
    <row r="70" spans="1:13" x14ac:dyDescent="0.2">
      <c r="A70" t="s">
        <v>93</v>
      </c>
      <c r="B70" t="s">
        <v>93</v>
      </c>
      <c r="C70" t="s">
        <v>10</v>
      </c>
      <c r="D70" t="s">
        <v>12</v>
      </c>
      <c r="E70">
        <v>0.9</v>
      </c>
      <c r="F70">
        <v>0.7</v>
      </c>
      <c r="G70">
        <v>0.7</v>
      </c>
      <c r="H70">
        <v>0</v>
      </c>
      <c r="I70">
        <v>45</v>
      </c>
      <c r="J70">
        <v>7800</v>
      </c>
      <c r="K70" t="s">
        <v>12</v>
      </c>
      <c r="L70" t="s">
        <v>12</v>
      </c>
      <c r="M70">
        <v>480</v>
      </c>
    </row>
    <row r="71" spans="1:13" x14ac:dyDescent="0.2">
      <c r="A71" t="s">
        <v>94</v>
      </c>
      <c r="B71" t="s">
        <v>94</v>
      </c>
      <c r="C71" t="s">
        <v>10</v>
      </c>
      <c r="D71" t="s">
        <v>16</v>
      </c>
      <c r="E71">
        <v>0.9</v>
      </c>
      <c r="F71">
        <v>0.7</v>
      </c>
      <c r="G71">
        <v>0.7</v>
      </c>
      <c r="H71">
        <v>0</v>
      </c>
      <c r="I71">
        <v>0.72</v>
      </c>
      <c r="J71">
        <v>1856</v>
      </c>
      <c r="K71" t="s">
        <v>16</v>
      </c>
      <c r="L71" t="s">
        <v>16</v>
      </c>
      <c r="M71">
        <v>840</v>
      </c>
    </row>
    <row r="72" spans="1:13" x14ac:dyDescent="0.2">
      <c r="A72" t="s">
        <v>15</v>
      </c>
      <c r="B72" t="s">
        <v>15</v>
      </c>
      <c r="C72" t="s">
        <v>10</v>
      </c>
      <c r="D72" t="s">
        <v>16</v>
      </c>
      <c r="E72">
        <v>0.9</v>
      </c>
      <c r="F72">
        <v>0.7</v>
      </c>
      <c r="G72">
        <v>0.7</v>
      </c>
      <c r="H72">
        <v>0</v>
      </c>
      <c r="I72">
        <v>0.72</v>
      </c>
      <c r="J72">
        <v>1856</v>
      </c>
      <c r="K72" t="s">
        <v>16</v>
      </c>
      <c r="L72" t="s">
        <v>16</v>
      </c>
      <c r="M72">
        <v>840</v>
      </c>
    </row>
    <row r="73" spans="1:13" x14ac:dyDescent="0.2">
      <c r="A73" t="s">
        <v>95</v>
      </c>
      <c r="B73" t="s">
        <v>95</v>
      </c>
      <c r="C73" t="s">
        <v>10</v>
      </c>
      <c r="D73" t="s">
        <v>16</v>
      </c>
      <c r="E73">
        <v>0.9</v>
      </c>
      <c r="F73">
        <v>0.7</v>
      </c>
      <c r="G73">
        <v>0.7</v>
      </c>
      <c r="H73">
        <v>0</v>
      </c>
      <c r="I73">
        <v>45.28</v>
      </c>
      <c r="J73">
        <v>7824</v>
      </c>
      <c r="K73" t="s">
        <v>16</v>
      </c>
      <c r="L73" t="s">
        <v>16</v>
      </c>
      <c r="M73">
        <v>500</v>
      </c>
    </row>
    <row r="74" spans="1:13" x14ac:dyDescent="0.2">
      <c r="A74" t="s">
        <v>96</v>
      </c>
      <c r="B74" t="s">
        <v>96</v>
      </c>
      <c r="C74" t="s">
        <v>10</v>
      </c>
      <c r="D74" t="s">
        <v>16</v>
      </c>
      <c r="E74">
        <v>0.9</v>
      </c>
      <c r="F74">
        <v>0.7</v>
      </c>
      <c r="G74">
        <v>0.7</v>
      </c>
      <c r="H74">
        <v>0</v>
      </c>
      <c r="I74">
        <v>0.99</v>
      </c>
      <c r="J74">
        <v>2528</v>
      </c>
      <c r="K74" t="s">
        <v>16</v>
      </c>
      <c r="L74" t="s">
        <v>16</v>
      </c>
      <c r="M74">
        <v>880</v>
      </c>
    </row>
    <row r="75" spans="1:13" x14ac:dyDescent="0.2">
      <c r="A75" t="s">
        <v>97</v>
      </c>
      <c r="B75" t="s">
        <v>97</v>
      </c>
      <c r="C75" t="s">
        <v>10</v>
      </c>
      <c r="D75" t="s">
        <v>9</v>
      </c>
      <c r="E75">
        <v>0.9</v>
      </c>
      <c r="F75">
        <v>0.7</v>
      </c>
      <c r="G75">
        <v>0.7</v>
      </c>
      <c r="H75">
        <v>0</v>
      </c>
      <c r="I75">
        <v>3.17</v>
      </c>
      <c r="J75">
        <v>2560</v>
      </c>
      <c r="K75" t="s">
        <v>9</v>
      </c>
      <c r="L75" t="s">
        <v>9</v>
      </c>
      <c r="M75">
        <v>790</v>
      </c>
    </row>
    <row r="76" spans="1:13" x14ac:dyDescent="0.2">
      <c r="A76" t="s">
        <v>8</v>
      </c>
      <c r="B76" t="s">
        <v>8</v>
      </c>
      <c r="C76" t="s">
        <v>10</v>
      </c>
      <c r="D76" t="s">
        <v>9</v>
      </c>
      <c r="E76">
        <v>0.9</v>
      </c>
      <c r="F76">
        <v>0.7</v>
      </c>
      <c r="G76">
        <v>0.7</v>
      </c>
      <c r="H76">
        <v>0</v>
      </c>
      <c r="I76">
        <v>0.12</v>
      </c>
      <c r="J76">
        <v>1600</v>
      </c>
      <c r="K76" t="s">
        <v>9</v>
      </c>
      <c r="L76" t="s">
        <v>7</v>
      </c>
      <c r="M76">
        <v>1210</v>
      </c>
    </row>
    <row r="77" spans="1:13" x14ac:dyDescent="0.2">
      <c r="A77" t="s">
        <v>773</v>
      </c>
      <c r="B77" t="s">
        <v>518</v>
      </c>
      <c r="C77" t="s">
        <v>10</v>
      </c>
      <c r="D77" t="s">
        <v>7</v>
      </c>
      <c r="E77">
        <v>0.9</v>
      </c>
      <c r="F77">
        <v>0.7</v>
      </c>
      <c r="G77">
        <v>0.7</v>
      </c>
      <c r="H77">
        <v>0</v>
      </c>
      <c r="I77">
        <v>0.11</v>
      </c>
      <c r="J77">
        <v>592</v>
      </c>
      <c r="K77" t="s">
        <v>7</v>
      </c>
      <c r="L77" t="s">
        <v>7</v>
      </c>
      <c r="M77">
        <v>1210</v>
      </c>
    </row>
    <row r="78" spans="1:13" x14ac:dyDescent="0.2">
      <c r="A78" t="s">
        <v>27</v>
      </c>
      <c r="B78" t="s">
        <v>27</v>
      </c>
      <c r="C78" t="s">
        <v>10</v>
      </c>
      <c r="D78" t="s">
        <v>7</v>
      </c>
      <c r="E78">
        <v>0.9</v>
      </c>
      <c r="F78">
        <v>0.7</v>
      </c>
      <c r="G78">
        <v>0.7</v>
      </c>
      <c r="H78">
        <v>0</v>
      </c>
      <c r="I78">
        <v>0.06</v>
      </c>
      <c r="J78">
        <v>368</v>
      </c>
      <c r="K78" t="s">
        <v>7</v>
      </c>
      <c r="L78" t="s">
        <v>7</v>
      </c>
      <c r="M78">
        <v>590</v>
      </c>
    </row>
    <row r="79" spans="1:13" x14ac:dyDescent="0.2">
      <c r="A79" t="s">
        <v>28</v>
      </c>
      <c r="B79" t="s">
        <v>28</v>
      </c>
      <c r="C79" t="s">
        <v>10</v>
      </c>
      <c r="D79" t="s">
        <v>12</v>
      </c>
      <c r="E79">
        <v>0.9</v>
      </c>
      <c r="F79">
        <v>0.7</v>
      </c>
      <c r="G79">
        <v>0.7</v>
      </c>
      <c r="H79">
        <v>0</v>
      </c>
      <c r="I79">
        <v>0.09</v>
      </c>
      <c r="J79">
        <v>500</v>
      </c>
      <c r="K79" t="s">
        <v>12</v>
      </c>
      <c r="L79" t="s">
        <v>12</v>
      </c>
      <c r="M79">
        <v>1700</v>
      </c>
    </row>
    <row r="80" spans="1:13" x14ac:dyDescent="0.2">
      <c r="A80" t="s">
        <v>62</v>
      </c>
      <c r="B80" t="s">
        <v>62</v>
      </c>
      <c r="C80" t="s">
        <v>10</v>
      </c>
      <c r="D80" t="s">
        <v>12</v>
      </c>
      <c r="E80">
        <v>0.9</v>
      </c>
      <c r="F80">
        <v>0.7</v>
      </c>
      <c r="G80">
        <v>0.7</v>
      </c>
      <c r="H80">
        <v>0</v>
      </c>
      <c r="I80">
        <v>0.21</v>
      </c>
      <c r="J80">
        <v>700</v>
      </c>
      <c r="K80" t="s">
        <v>12</v>
      </c>
      <c r="L80" t="s">
        <v>12</v>
      </c>
      <c r="M80">
        <v>1200</v>
      </c>
    </row>
    <row r="81" spans="1:13" x14ac:dyDescent="0.2">
      <c r="A81" t="s">
        <v>63</v>
      </c>
      <c r="B81" t="s">
        <v>63</v>
      </c>
      <c r="C81" t="s">
        <v>10</v>
      </c>
      <c r="D81" t="s">
        <v>12</v>
      </c>
      <c r="E81">
        <v>0.9</v>
      </c>
      <c r="F81">
        <v>0.7</v>
      </c>
      <c r="G81">
        <v>0.7</v>
      </c>
      <c r="H81">
        <v>0</v>
      </c>
      <c r="I81">
        <v>0.47</v>
      </c>
      <c r="J81">
        <v>1200</v>
      </c>
      <c r="K81" t="s">
        <v>12</v>
      </c>
      <c r="L81" t="s">
        <v>12</v>
      </c>
      <c r="M81">
        <v>1200</v>
      </c>
    </row>
    <row r="82" spans="1:13" x14ac:dyDescent="0.2">
      <c r="A82" t="s">
        <v>64</v>
      </c>
      <c r="B82" t="s">
        <v>64</v>
      </c>
      <c r="C82" t="s">
        <v>10</v>
      </c>
      <c r="D82" t="s">
        <v>12</v>
      </c>
      <c r="E82">
        <v>0.9</v>
      </c>
      <c r="F82">
        <v>0.7</v>
      </c>
      <c r="G82">
        <v>0.7</v>
      </c>
      <c r="H82">
        <v>0</v>
      </c>
      <c r="I82">
        <v>0.91</v>
      </c>
      <c r="J82">
        <v>1800</v>
      </c>
      <c r="K82" t="s">
        <v>12</v>
      </c>
      <c r="L82" t="s">
        <v>12</v>
      </c>
      <c r="M82">
        <v>1200</v>
      </c>
    </row>
    <row r="83" spans="1:13" x14ac:dyDescent="0.2">
      <c r="A83" t="s">
        <v>65</v>
      </c>
      <c r="B83" t="s">
        <v>65</v>
      </c>
      <c r="C83" t="s">
        <v>10</v>
      </c>
      <c r="D83" t="s">
        <v>12</v>
      </c>
      <c r="E83">
        <v>0.9</v>
      </c>
      <c r="F83">
        <v>0.7</v>
      </c>
      <c r="G83">
        <v>0.7</v>
      </c>
      <c r="H83">
        <v>0</v>
      </c>
      <c r="I83">
        <v>2.2000000000000002</v>
      </c>
      <c r="J83">
        <v>2400</v>
      </c>
      <c r="K83" t="s">
        <v>12</v>
      </c>
      <c r="L83" t="s">
        <v>12</v>
      </c>
      <c r="M83">
        <v>760</v>
      </c>
    </row>
    <row r="84" spans="1:13" x14ac:dyDescent="0.2">
      <c r="A84" t="s">
        <v>66</v>
      </c>
      <c r="B84" t="s">
        <v>66</v>
      </c>
      <c r="C84" t="s">
        <v>10</v>
      </c>
      <c r="D84" t="s">
        <v>12</v>
      </c>
      <c r="E84">
        <v>0.9</v>
      </c>
      <c r="F84">
        <v>0.7</v>
      </c>
      <c r="G84">
        <v>0.7</v>
      </c>
      <c r="H84">
        <v>0</v>
      </c>
      <c r="I84">
        <v>0.96</v>
      </c>
      <c r="J84">
        <v>2000</v>
      </c>
      <c r="K84" t="s">
        <v>12</v>
      </c>
      <c r="L84" t="s">
        <v>12</v>
      </c>
      <c r="M84">
        <v>1000</v>
      </c>
    </row>
    <row r="85" spans="1:13" x14ac:dyDescent="0.2">
      <c r="A85" t="s">
        <v>67</v>
      </c>
      <c r="B85" t="s">
        <v>540</v>
      </c>
      <c r="C85" t="s">
        <v>10</v>
      </c>
      <c r="D85" t="s">
        <v>12</v>
      </c>
      <c r="E85">
        <v>0.9</v>
      </c>
      <c r="F85">
        <v>0.7</v>
      </c>
      <c r="G85">
        <v>0.7</v>
      </c>
      <c r="H85">
        <v>0</v>
      </c>
      <c r="I85">
        <v>0.12</v>
      </c>
      <c r="J85">
        <v>650</v>
      </c>
      <c r="K85" t="s">
        <v>12</v>
      </c>
      <c r="L85" t="s">
        <v>12</v>
      </c>
      <c r="M85">
        <v>1000</v>
      </c>
    </row>
    <row r="86" spans="1:13" x14ac:dyDescent="0.2">
      <c r="A86" t="s">
        <v>68</v>
      </c>
      <c r="B86" t="s">
        <v>68</v>
      </c>
      <c r="C86" t="s">
        <v>10</v>
      </c>
      <c r="D86" t="s">
        <v>12</v>
      </c>
      <c r="E86">
        <v>0.9</v>
      </c>
      <c r="F86">
        <v>0.7</v>
      </c>
      <c r="G86">
        <v>0.7</v>
      </c>
      <c r="H86">
        <v>0</v>
      </c>
      <c r="I86">
        <v>0.05</v>
      </c>
      <c r="J86">
        <v>160</v>
      </c>
      <c r="K86" t="s">
        <v>12</v>
      </c>
      <c r="L86" t="s">
        <v>12</v>
      </c>
      <c r="M86">
        <v>1800</v>
      </c>
    </row>
    <row r="87" spans="1:13" x14ac:dyDescent="0.2">
      <c r="A87" t="s">
        <v>69</v>
      </c>
      <c r="B87" t="s">
        <v>69</v>
      </c>
      <c r="C87" t="s">
        <v>10</v>
      </c>
      <c r="D87" t="s">
        <v>12</v>
      </c>
      <c r="E87">
        <v>0.9</v>
      </c>
      <c r="F87">
        <v>0.7</v>
      </c>
      <c r="G87">
        <v>0.7</v>
      </c>
      <c r="H87">
        <v>0</v>
      </c>
      <c r="I87">
        <v>4.7E-2</v>
      </c>
      <c r="J87">
        <v>115</v>
      </c>
      <c r="K87" t="s">
        <v>12</v>
      </c>
      <c r="L87" t="s">
        <v>12</v>
      </c>
      <c r="M87">
        <v>1300</v>
      </c>
    </row>
    <row r="88" spans="1:13" x14ac:dyDescent="0.2">
      <c r="A88" t="s">
        <v>70</v>
      </c>
      <c r="B88" t="s">
        <v>70</v>
      </c>
      <c r="C88" t="s">
        <v>10</v>
      </c>
      <c r="D88" t="s">
        <v>12</v>
      </c>
      <c r="E88">
        <v>0.9</v>
      </c>
      <c r="F88">
        <v>0.7</v>
      </c>
      <c r="G88">
        <v>0.7</v>
      </c>
      <c r="H88">
        <v>0</v>
      </c>
      <c r="I88">
        <v>4.2000000000000003E-2</v>
      </c>
      <c r="J88">
        <v>90</v>
      </c>
      <c r="K88" t="s">
        <v>12</v>
      </c>
      <c r="L88" t="s">
        <v>12</v>
      </c>
      <c r="M88">
        <v>1300</v>
      </c>
    </row>
    <row r="89" spans="1:13" x14ac:dyDescent="0.2">
      <c r="A89" t="s">
        <v>71</v>
      </c>
      <c r="B89" t="s">
        <v>71</v>
      </c>
      <c r="C89" t="s">
        <v>10</v>
      </c>
      <c r="D89" t="s">
        <v>12</v>
      </c>
      <c r="E89">
        <v>0.9</v>
      </c>
      <c r="F89">
        <v>0.7</v>
      </c>
      <c r="G89">
        <v>0.7</v>
      </c>
      <c r="H89">
        <v>0</v>
      </c>
      <c r="I89">
        <v>4.4999999999999998E-2</v>
      </c>
      <c r="J89">
        <v>110</v>
      </c>
      <c r="K89" t="s">
        <v>12</v>
      </c>
      <c r="L89" t="s">
        <v>12</v>
      </c>
      <c r="M89">
        <v>1300</v>
      </c>
    </row>
    <row r="90" spans="1:13" x14ac:dyDescent="0.2">
      <c r="A90" t="s">
        <v>18</v>
      </c>
      <c r="B90" t="s">
        <v>18</v>
      </c>
      <c r="C90" t="s">
        <v>10</v>
      </c>
      <c r="D90" t="s">
        <v>12</v>
      </c>
      <c r="E90">
        <v>0.9</v>
      </c>
      <c r="F90">
        <v>0.7</v>
      </c>
      <c r="G90">
        <v>0.7</v>
      </c>
      <c r="H90">
        <v>0</v>
      </c>
      <c r="I90">
        <v>5.6000000000000001E-2</v>
      </c>
      <c r="J90">
        <v>130</v>
      </c>
      <c r="K90" t="s">
        <v>12</v>
      </c>
      <c r="L90" t="s">
        <v>12</v>
      </c>
      <c r="M90">
        <v>750</v>
      </c>
    </row>
    <row r="91" spans="1:13" x14ac:dyDescent="0.2">
      <c r="A91" t="s">
        <v>72</v>
      </c>
      <c r="B91" t="s">
        <v>72</v>
      </c>
      <c r="C91" t="s">
        <v>10</v>
      </c>
      <c r="D91" t="s">
        <v>12</v>
      </c>
      <c r="E91">
        <v>0.9</v>
      </c>
      <c r="F91">
        <v>0.7</v>
      </c>
      <c r="G91">
        <v>0.7</v>
      </c>
      <c r="H91">
        <v>0</v>
      </c>
      <c r="I91">
        <v>6.5000000000000002E-2</v>
      </c>
      <c r="J91">
        <v>225</v>
      </c>
      <c r="K91" t="s">
        <v>12</v>
      </c>
      <c r="L91" t="s">
        <v>12</v>
      </c>
      <c r="M91">
        <v>1200</v>
      </c>
    </row>
    <row r="92" spans="1:13" x14ac:dyDescent="0.2">
      <c r="A92" t="s">
        <v>73</v>
      </c>
      <c r="B92" t="s">
        <v>73</v>
      </c>
      <c r="C92" t="s">
        <v>10</v>
      </c>
      <c r="D92" t="s">
        <v>12</v>
      </c>
      <c r="E92">
        <v>0.9</v>
      </c>
      <c r="F92">
        <v>0.7</v>
      </c>
      <c r="G92">
        <v>0.7</v>
      </c>
      <c r="H92">
        <v>0</v>
      </c>
      <c r="I92">
        <v>7.0000000000000001E-3</v>
      </c>
      <c r="J92">
        <v>190</v>
      </c>
      <c r="K92" t="s">
        <v>12</v>
      </c>
      <c r="L92" t="s">
        <v>12</v>
      </c>
      <c r="M92">
        <v>1050</v>
      </c>
    </row>
    <row r="93" spans="1:13" x14ac:dyDescent="0.2">
      <c r="A93" t="s">
        <v>74</v>
      </c>
      <c r="B93" t="s">
        <v>74</v>
      </c>
      <c r="C93" t="s">
        <v>10</v>
      </c>
      <c r="D93" t="s">
        <v>12</v>
      </c>
      <c r="E93">
        <v>0.1</v>
      </c>
      <c r="F93">
        <v>0.7</v>
      </c>
      <c r="G93">
        <v>0.7</v>
      </c>
      <c r="H93">
        <v>0</v>
      </c>
      <c r="I93">
        <v>45</v>
      </c>
      <c r="J93">
        <v>7800</v>
      </c>
      <c r="K93" t="s">
        <v>12</v>
      </c>
      <c r="L93" t="s">
        <v>12</v>
      </c>
      <c r="M93">
        <v>480</v>
      </c>
    </row>
    <row r="94" spans="1:13" x14ac:dyDescent="0.2">
      <c r="A94" t="s">
        <v>75</v>
      </c>
      <c r="B94" t="s">
        <v>75</v>
      </c>
      <c r="C94" t="s">
        <v>10</v>
      </c>
      <c r="D94" t="s">
        <v>12</v>
      </c>
      <c r="E94">
        <v>0.1</v>
      </c>
      <c r="F94">
        <v>0.7</v>
      </c>
      <c r="G94">
        <v>0.7</v>
      </c>
      <c r="H94">
        <v>0</v>
      </c>
      <c r="I94">
        <v>45</v>
      </c>
      <c r="J94">
        <v>7800</v>
      </c>
      <c r="K94" t="s">
        <v>12</v>
      </c>
      <c r="L94" t="s">
        <v>12</v>
      </c>
      <c r="M94">
        <v>480</v>
      </c>
    </row>
    <row r="95" spans="1:13" x14ac:dyDescent="0.2">
      <c r="A95" t="s">
        <v>76</v>
      </c>
      <c r="B95" t="s">
        <v>76</v>
      </c>
      <c r="C95" t="s">
        <v>10</v>
      </c>
      <c r="D95" t="s">
        <v>12</v>
      </c>
      <c r="E95">
        <v>0.9</v>
      </c>
      <c r="F95">
        <v>0.7</v>
      </c>
      <c r="G95">
        <v>0.7</v>
      </c>
      <c r="H95">
        <v>0</v>
      </c>
      <c r="I95">
        <v>0.75</v>
      </c>
      <c r="J95">
        <v>1730</v>
      </c>
      <c r="K95" t="s">
        <v>12</v>
      </c>
      <c r="L95" t="s">
        <v>12</v>
      </c>
      <c r="M95">
        <v>880</v>
      </c>
    </row>
    <row r="96" spans="1:13" x14ac:dyDescent="0.2">
      <c r="A96" t="s">
        <v>77</v>
      </c>
      <c r="B96" t="s">
        <v>77</v>
      </c>
      <c r="C96" t="s">
        <v>10</v>
      </c>
      <c r="D96" t="s">
        <v>12</v>
      </c>
      <c r="E96">
        <v>0.9</v>
      </c>
      <c r="F96">
        <v>0.7</v>
      </c>
      <c r="G96">
        <v>0.7</v>
      </c>
      <c r="H96">
        <v>0</v>
      </c>
      <c r="I96">
        <v>0.32</v>
      </c>
      <c r="J96">
        <v>1000</v>
      </c>
      <c r="K96" t="s">
        <v>12</v>
      </c>
      <c r="L96" t="s">
        <v>12</v>
      </c>
      <c r="M96">
        <v>1100</v>
      </c>
    </row>
    <row r="97" spans="1:13" x14ac:dyDescent="0.2">
      <c r="A97" t="s">
        <v>78</v>
      </c>
      <c r="B97" t="s">
        <v>78</v>
      </c>
      <c r="C97" t="s">
        <v>10</v>
      </c>
      <c r="D97" t="s">
        <v>12</v>
      </c>
      <c r="E97">
        <v>0.9</v>
      </c>
      <c r="F97">
        <v>0.7</v>
      </c>
      <c r="G97">
        <v>0.7</v>
      </c>
      <c r="H97">
        <v>0</v>
      </c>
      <c r="I97">
        <v>0.13</v>
      </c>
      <c r="J97">
        <v>500</v>
      </c>
      <c r="K97" t="s">
        <v>12</v>
      </c>
      <c r="L97" t="s">
        <v>12</v>
      </c>
      <c r="M97">
        <v>1600</v>
      </c>
    </row>
    <row r="98" spans="1:13" x14ac:dyDescent="0.2">
      <c r="A98" t="s">
        <v>17</v>
      </c>
      <c r="B98" t="s">
        <v>17</v>
      </c>
      <c r="C98" t="s">
        <v>10</v>
      </c>
      <c r="D98" t="s">
        <v>12</v>
      </c>
      <c r="E98">
        <v>0.9</v>
      </c>
      <c r="F98">
        <v>0.7</v>
      </c>
      <c r="G98">
        <v>0.7</v>
      </c>
      <c r="H98">
        <v>0</v>
      </c>
      <c r="I98">
        <v>1</v>
      </c>
      <c r="J98">
        <v>2000</v>
      </c>
      <c r="K98" t="s">
        <v>12</v>
      </c>
      <c r="L98" t="s">
        <v>12</v>
      </c>
      <c r="M98">
        <v>1130</v>
      </c>
    </row>
    <row r="99" spans="1:13" x14ac:dyDescent="0.2">
      <c r="A99" t="s">
        <v>24</v>
      </c>
      <c r="B99" t="s">
        <v>24</v>
      </c>
      <c r="C99" t="s">
        <v>10</v>
      </c>
      <c r="D99" t="s">
        <v>12</v>
      </c>
      <c r="E99">
        <v>0.9</v>
      </c>
      <c r="F99">
        <v>0.7</v>
      </c>
      <c r="G99">
        <v>0.7</v>
      </c>
      <c r="H99">
        <v>0</v>
      </c>
      <c r="I99">
        <v>4.1000000000000002E-2</v>
      </c>
      <c r="J99">
        <v>155</v>
      </c>
      <c r="K99" t="s">
        <v>12</v>
      </c>
      <c r="L99" t="s">
        <v>12</v>
      </c>
      <c r="M99">
        <v>1130</v>
      </c>
    </row>
    <row r="100" spans="1:13" x14ac:dyDescent="0.2">
      <c r="A100" t="s">
        <v>26</v>
      </c>
      <c r="B100" t="s">
        <v>26</v>
      </c>
      <c r="C100" t="s">
        <v>10</v>
      </c>
      <c r="D100" t="s">
        <v>12</v>
      </c>
      <c r="E100">
        <v>0.9</v>
      </c>
      <c r="F100">
        <v>0.7</v>
      </c>
      <c r="G100">
        <v>0.7</v>
      </c>
      <c r="H100">
        <v>0</v>
      </c>
      <c r="I100">
        <v>3.4000000000000002E-2</v>
      </c>
      <c r="J100">
        <v>35</v>
      </c>
      <c r="K100" t="s">
        <v>12</v>
      </c>
      <c r="L100" t="s">
        <v>12</v>
      </c>
      <c r="M100">
        <v>1400</v>
      </c>
    </row>
    <row r="101" spans="1:13" x14ac:dyDescent="0.2">
      <c r="A101" t="s">
        <v>79</v>
      </c>
      <c r="B101" t="s">
        <v>79</v>
      </c>
      <c r="C101" t="s">
        <v>10</v>
      </c>
      <c r="D101" t="s">
        <v>12</v>
      </c>
      <c r="E101">
        <v>0.9</v>
      </c>
      <c r="F101">
        <v>0.7</v>
      </c>
      <c r="G101">
        <v>0.7</v>
      </c>
      <c r="H101">
        <v>0</v>
      </c>
      <c r="I101">
        <v>0.56000000000000005</v>
      </c>
      <c r="J101">
        <v>1200</v>
      </c>
      <c r="K101" t="s">
        <v>12</v>
      </c>
      <c r="L101" t="s">
        <v>12</v>
      </c>
      <c r="M101">
        <v>1000</v>
      </c>
    </row>
    <row r="102" spans="1:13" x14ac:dyDescent="0.2">
      <c r="A102" t="s">
        <v>80</v>
      </c>
      <c r="B102" t="s">
        <v>80</v>
      </c>
      <c r="C102" t="s">
        <v>10</v>
      </c>
      <c r="D102" t="s">
        <v>12</v>
      </c>
      <c r="E102">
        <v>0.9</v>
      </c>
      <c r="F102">
        <v>0.7</v>
      </c>
      <c r="G102">
        <v>0.7</v>
      </c>
      <c r="H102">
        <v>0</v>
      </c>
      <c r="I102">
        <v>0.7</v>
      </c>
      <c r="J102">
        <v>1800</v>
      </c>
      <c r="K102" t="s">
        <v>12</v>
      </c>
      <c r="L102" t="s">
        <v>12</v>
      </c>
      <c r="M102">
        <v>1000</v>
      </c>
    </row>
    <row r="103" spans="1:13" x14ac:dyDescent="0.2">
      <c r="A103" t="s">
        <v>81</v>
      </c>
      <c r="B103" t="s">
        <v>81</v>
      </c>
      <c r="C103" t="s">
        <v>10</v>
      </c>
      <c r="D103" t="s">
        <v>12</v>
      </c>
      <c r="E103">
        <v>0.9</v>
      </c>
      <c r="F103">
        <v>0.7</v>
      </c>
      <c r="G103">
        <v>0.7</v>
      </c>
      <c r="H103">
        <v>0</v>
      </c>
      <c r="I103">
        <v>3.5000000000000003E-2</v>
      </c>
      <c r="J103">
        <v>120</v>
      </c>
      <c r="K103" t="s">
        <v>12</v>
      </c>
      <c r="L103" t="s">
        <v>12</v>
      </c>
      <c r="M103">
        <v>1030</v>
      </c>
    </row>
    <row r="104" spans="1:13" x14ac:dyDescent="0.2">
      <c r="A104" t="s">
        <v>82</v>
      </c>
      <c r="B104" t="s">
        <v>82</v>
      </c>
      <c r="C104" t="s">
        <v>10</v>
      </c>
      <c r="D104" t="s">
        <v>12</v>
      </c>
      <c r="E104">
        <v>0.9</v>
      </c>
      <c r="F104">
        <v>0.7</v>
      </c>
      <c r="G104">
        <v>0.7</v>
      </c>
      <c r="H104">
        <v>0</v>
      </c>
      <c r="I104">
        <v>4.2000000000000003E-2</v>
      </c>
      <c r="J104">
        <v>42.5</v>
      </c>
      <c r="K104" t="s">
        <v>12</v>
      </c>
      <c r="L104" t="s">
        <v>12</v>
      </c>
      <c r="M104">
        <v>1380</v>
      </c>
    </row>
    <row r="105" spans="1:13" x14ac:dyDescent="0.2">
      <c r="A105" t="s">
        <v>83</v>
      </c>
      <c r="B105" t="s">
        <v>83</v>
      </c>
      <c r="C105" t="s">
        <v>10</v>
      </c>
      <c r="D105" t="s">
        <v>12</v>
      </c>
      <c r="E105">
        <v>0.9</v>
      </c>
      <c r="F105">
        <v>0.7</v>
      </c>
      <c r="G105">
        <v>0.7</v>
      </c>
      <c r="H105">
        <v>0</v>
      </c>
      <c r="I105">
        <v>0.38400000000000001</v>
      </c>
      <c r="J105">
        <v>1650</v>
      </c>
      <c r="K105" t="s">
        <v>12</v>
      </c>
      <c r="L105" t="s">
        <v>12</v>
      </c>
      <c r="M105">
        <v>837</v>
      </c>
    </row>
    <row r="106" spans="1:13" x14ac:dyDescent="0.2">
      <c r="A106" t="s">
        <v>84</v>
      </c>
      <c r="B106" t="s">
        <v>84</v>
      </c>
      <c r="C106" t="s">
        <v>10</v>
      </c>
      <c r="D106" t="s">
        <v>12</v>
      </c>
      <c r="E106">
        <v>0.9</v>
      </c>
      <c r="F106">
        <v>0.7</v>
      </c>
      <c r="G106">
        <v>0.7</v>
      </c>
      <c r="H106">
        <v>0</v>
      </c>
      <c r="I106">
        <v>0.12</v>
      </c>
      <c r="J106">
        <v>530</v>
      </c>
      <c r="K106" t="s">
        <v>12</v>
      </c>
      <c r="L106" t="s">
        <v>12</v>
      </c>
      <c r="M106">
        <v>1600</v>
      </c>
    </row>
    <row r="107" spans="1:13" x14ac:dyDescent="0.2">
      <c r="A107" t="s">
        <v>85</v>
      </c>
      <c r="B107" t="s">
        <v>85</v>
      </c>
      <c r="C107" t="s">
        <v>10</v>
      </c>
      <c r="D107" t="s">
        <v>12</v>
      </c>
      <c r="E107">
        <v>0.9</v>
      </c>
      <c r="F107">
        <v>0.7</v>
      </c>
      <c r="G107">
        <v>0.7</v>
      </c>
      <c r="H107">
        <v>0</v>
      </c>
      <c r="I107">
        <v>2</v>
      </c>
      <c r="J107">
        <v>2400</v>
      </c>
      <c r="K107" t="s">
        <v>12</v>
      </c>
      <c r="L107" t="s">
        <v>12</v>
      </c>
      <c r="M107">
        <v>950</v>
      </c>
    </row>
    <row r="108" spans="1:13" x14ac:dyDescent="0.2">
      <c r="A108" t="s">
        <v>86</v>
      </c>
      <c r="B108" t="s">
        <v>86</v>
      </c>
      <c r="C108" t="s">
        <v>10</v>
      </c>
      <c r="D108" t="s">
        <v>12</v>
      </c>
      <c r="E108">
        <v>0.9</v>
      </c>
      <c r="F108">
        <v>0.7</v>
      </c>
      <c r="G108">
        <v>0.7</v>
      </c>
      <c r="H108">
        <v>0</v>
      </c>
      <c r="I108">
        <v>2.5000000000000001E-2</v>
      </c>
      <c r="J108">
        <v>20</v>
      </c>
      <c r="K108" t="s">
        <v>12</v>
      </c>
      <c r="L108" t="s">
        <v>12</v>
      </c>
      <c r="M108">
        <v>1030</v>
      </c>
    </row>
    <row r="109" spans="1:13" x14ac:dyDescent="0.2">
      <c r="A109" t="s">
        <v>87</v>
      </c>
      <c r="B109" t="s">
        <v>87</v>
      </c>
      <c r="C109" t="s">
        <v>10</v>
      </c>
      <c r="D109" t="s">
        <v>12</v>
      </c>
      <c r="E109">
        <v>0.9</v>
      </c>
      <c r="F109">
        <v>0.7</v>
      </c>
      <c r="G109">
        <v>0.7</v>
      </c>
      <c r="H109">
        <v>0</v>
      </c>
      <c r="I109">
        <v>4.3906250000000001E-2</v>
      </c>
      <c r="J109">
        <v>66.875</v>
      </c>
      <c r="K109" t="s">
        <v>12</v>
      </c>
      <c r="L109" t="s">
        <v>12</v>
      </c>
      <c r="M109">
        <v>1083.4375</v>
      </c>
    </row>
    <row r="110" spans="1:13" x14ac:dyDescent="0.2">
      <c r="A110" t="s">
        <v>88</v>
      </c>
      <c r="B110" t="s">
        <v>88</v>
      </c>
      <c r="C110" t="s">
        <v>10</v>
      </c>
      <c r="D110" t="s">
        <v>12</v>
      </c>
      <c r="E110">
        <v>0.9</v>
      </c>
      <c r="F110">
        <v>0.7</v>
      </c>
      <c r="G110">
        <v>0.7</v>
      </c>
      <c r="H110">
        <v>0</v>
      </c>
      <c r="I110">
        <v>0.26162360000000001</v>
      </c>
      <c r="J110">
        <v>59.211199999999998</v>
      </c>
      <c r="K110" t="s">
        <v>12</v>
      </c>
      <c r="L110" t="s">
        <v>12</v>
      </c>
      <c r="M110">
        <v>1027.2280000000001</v>
      </c>
    </row>
    <row r="111" spans="1:13" x14ac:dyDescent="0.2">
      <c r="A111" t="s">
        <v>89</v>
      </c>
      <c r="B111" t="s">
        <v>89</v>
      </c>
      <c r="C111" t="s">
        <v>10</v>
      </c>
      <c r="D111" t="s">
        <v>16</v>
      </c>
      <c r="E111">
        <v>0.9</v>
      </c>
      <c r="F111">
        <v>0.7</v>
      </c>
      <c r="G111">
        <v>0.7</v>
      </c>
      <c r="H111">
        <v>0</v>
      </c>
      <c r="I111">
        <v>0.2</v>
      </c>
      <c r="J111">
        <v>1050</v>
      </c>
      <c r="K111" t="s">
        <v>16</v>
      </c>
      <c r="L111" t="s">
        <v>16</v>
      </c>
      <c r="M111">
        <v>1500</v>
      </c>
    </row>
    <row r="112" spans="1:13" x14ac:dyDescent="0.2">
      <c r="A112" t="s">
        <v>98</v>
      </c>
      <c r="B112" t="s">
        <v>98</v>
      </c>
      <c r="C112" t="s">
        <v>10</v>
      </c>
      <c r="D112" t="s">
        <v>7</v>
      </c>
      <c r="E112">
        <v>0.9</v>
      </c>
      <c r="F112">
        <v>0.7</v>
      </c>
      <c r="G112">
        <v>0.7</v>
      </c>
      <c r="H112">
        <v>0</v>
      </c>
      <c r="I112">
        <v>0.09</v>
      </c>
      <c r="J112">
        <v>592</v>
      </c>
      <c r="K112" t="s">
        <v>7</v>
      </c>
      <c r="L112" t="s">
        <v>7</v>
      </c>
      <c r="M112">
        <v>1170</v>
      </c>
    </row>
    <row r="113" spans="1:13" x14ac:dyDescent="0.2">
      <c r="A113" t="s">
        <v>99</v>
      </c>
      <c r="B113" t="s">
        <v>99</v>
      </c>
      <c r="C113" t="s">
        <v>10</v>
      </c>
      <c r="D113" t="s">
        <v>21</v>
      </c>
      <c r="E113">
        <v>0.9</v>
      </c>
      <c r="F113">
        <v>0.7</v>
      </c>
      <c r="G113">
        <v>0.7</v>
      </c>
      <c r="H113">
        <v>0</v>
      </c>
      <c r="I113">
        <v>1.59</v>
      </c>
      <c r="J113">
        <v>1920</v>
      </c>
      <c r="K113" t="s">
        <v>21</v>
      </c>
      <c r="L113" t="s">
        <v>21</v>
      </c>
      <c r="M113">
        <v>1260</v>
      </c>
    </row>
    <row r="114" spans="1:13" x14ac:dyDescent="0.2">
      <c r="A114" t="s">
        <v>100</v>
      </c>
      <c r="B114" t="s">
        <v>100</v>
      </c>
      <c r="C114" t="s">
        <v>10</v>
      </c>
      <c r="D114" t="s">
        <v>21</v>
      </c>
      <c r="E114">
        <v>0.9</v>
      </c>
      <c r="F114">
        <v>0.7</v>
      </c>
      <c r="G114">
        <v>0.7</v>
      </c>
      <c r="H114">
        <v>0</v>
      </c>
      <c r="I114">
        <v>0.04</v>
      </c>
      <c r="J114">
        <v>592</v>
      </c>
      <c r="K114" t="s">
        <v>21</v>
      </c>
      <c r="L114" t="s">
        <v>21</v>
      </c>
      <c r="M114">
        <v>1300</v>
      </c>
    </row>
    <row r="115" spans="1:13" x14ac:dyDescent="0.2">
      <c r="A115" t="s">
        <v>27</v>
      </c>
      <c r="B115" t="s">
        <v>27</v>
      </c>
      <c r="C115" t="s">
        <v>10</v>
      </c>
      <c r="D115" t="s">
        <v>7</v>
      </c>
      <c r="E115">
        <v>0.9</v>
      </c>
      <c r="F115">
        <v>0.7</v>
      </c>
      <c r="G115">
        <v>0.7</v>
      </c>
      <c r="H115">
        <v>0</v>
      </c>
      <c r="I115">
        <v>0.06</v>
      </c>
      <c r="J115">
        <v>368</v>
      </c>
      <c r="K115" t="s">
        <v>7</v>
      </c>
      <c r="L115" t="s">
        <v>7</v>
      </c>
      <c r="M115">
        <v>590</v>
      </c>
    </row>
    <row r="116" spans="1:13" x14ac:dyDescent="0.2">
      <c r="A116" t="s">
        <v>25</v>
      </c>
      <c r="B116" t="s">
        <v>25</v>
      </c>
      <c r="C116" t="s">
        <v>10</v>
      </c>
      <c r="D116" t="s">
        <v>9</v>
      </c>
      <c r="E116">
        <v>0.9</v>
      </c>
      <c r="F116">
        <v>0.7</v>
      </c>
      <c r="G116">
        <v>0.7</v>
      </c>
      <c r="H116">
        <v>0</v>
      </c>
      <c r="I116">
        <v>0.06</v>
      </c>
      <c r="J116">
        <v>288</v>
      </c>
      <c r="K116" t="s">
        <v>9</v>
      </c>
      <c r="L116" t="s">
        <v>9</v>
      </c>
      <c r="M116">
        <v>1380</v>
      </c>
    </row>
    <row r="117" spans="1:13" x14ac:dyDescent="0.2">
      <c r="A117" t="s">
        <v>101</v>
      </c>
      <c r="B117" t="s">
        <v>101</v>
      </c>
      <c r="C117" t="s">
        <v>10</v>
      </c>
      <c r="D117" t="s">
        <v>12</v>
      </c>
      <c r="E117">
        <v>0.9</v>
      </c>
      <c r="F117">
        <v>0.7</v>
      </c>
      <c r="G117">
        <v>0.7</v>
      </c>
      <c r="H117">
        <v>0</v>
      </c>
      <c r="I117">
        <v>1.8</v>
      </c>
      <c r="J117">
        <v>2560</v>
      </c>
      <c r="K117" t="s">
        <v>12</v>
      </c>
      <c r="L117" t="s">
        <v>12</v>
      </c>
      <c r="M117">
        <v>790</v>
      </c>
    </row>
    <row r="118" spans="1:13" x14ac:dyDescent="0.2">
      <c r="A118" t="s">
        <v>14</v>
      </c>
      <c r="B118" t="s">
        <v>14</v>
      </c>
      <c r="C118" t="s">
        <v>10</v>
      </c>
      <c r="D118" t="s">
        <v>7</v>
      </c>
      <c r="E118">
        <v>0.9</v>
      </c>
      <c r="F118">
        <v>0.7</v>
      </c>
      <c r="G118">
        <v>0.7</v>
      </c>
      <c r="H118">
        <v>0</v>
      </c>
      <c r="I118">
        <v>0.16</v>
      </c>
      <c r="J118">
        <v>800</v>
      </c>
      <c r="K118" t="s">
        <v>7</v>
      </c>
      <c r="L118" t="s">
        <v>7</v>
      </c>
      <c r="M118">
        <v>1090</v>
      </c>
    </row>
    <row r="119" spans="1:13" x14ac:dyDescent="0.2">
      <c r="A119" t="s">
        <v>102</v>
      </c>
      <c r="B119" t="s">
        <v>102</v>
      </c>
      <c r="C119" t="s">
        <v>10</v>
      </c>
      <c r="D119" t="s">
        <v>16</v>
      </c>
      <c r="E119">
        <v>0.9</v>
      </c>
      <c r="F119">
        <v>0.7</v>
      </c>
      <c r="G119">
        <v>0.7</v>
      </c>
      <c r="H119">
        <v>0</v>
      </c>
      <c r="I119">
        <v>0.12</v>
      </c>
      <c r="J119">
        <v>544</v>
      </c>
      <c r="K119" t="s">
        <v>16</v>
      </c>
      <c r="L119" t="s">
        <v>16</v>
      </c>
      <c r="M119">
        <v>1210</v>
      </c>
    </row>
    <row r="120" spans="1:13" x14ac:dyDescent="0.2">
      <c r="A120" t="s">
        <v>103</v>
      </c>
      <c r="B120" t="s">
        <v>103</v>
      </c>
      <c r="C120" t="s">
        <v>10</v>
      </c>
      <c r="D120" t="s">
        <v>16</v>
      </c>
      <c r="E120">
        <v>0.9</v>
      </c>
      <c r="F120">
        <v>0.7</v>
      </c>
      <c r="G120">
        <v>0.7</v>
      </c>
      <c r="H120">
        <v>0</v>
      </c>
      <c r="I120">
        <v>7.0000000000000007E-2</v>
      </c>
      <c r="J120">
        <v>400</v>
      </c>
      <c r="K120" t="s">
        <v>16</v>
      </c>
      <c r="L120" t="s">
        <v>16</v>
      </c>
      <c r="M120">
        <v>1300</v>
      </c>
    </row>
    <row r="121" spans="1:13" x14ac:dyDescent="0.2">
      <c r="A121" t="s">
        <v>104</v>
      </c>
      <c r="B121" t="s">
        <v>104</v>
      </c>
      <c r="C121" t="s">
        <v>10</v>
      </c>
      <c r="D121" t="s">
        <v>7</v>
      </c>
      <c r="E121">
        <v>0.9</v>
      </c>
      <c r="F121">
        <v>0.7</v>
      </c>
      <c r="G121">
        <v>0.7</v>
      </c>
      <c r="H121">
        <v>0</v>
      </c>
      <c r="I121">
        <v>0.15</v>
      </c>
      <c r="J121">
        <v>608</v>
      </c>
      <c r="K121" t="s">
        <v>7</v>
      </c>
      <c r="L121" t="s">
        <v>7</v>
      </c>
      <c r="M121">
        <v>1630</v>
      </c>
    </row>
    <row r="122" spans="1:13" x14ac:dyDescent="0.2">
      <c r="A122" t="s">
        <v>105</v>
      </c>
      <c r="B122" t="s">
        <v>105</v>
      </c>
      <c r="C122" t="s">
        <v>10</v>
      </c>
      <c r="D122" t="s">
        <v>9</v>
      </c>
      <c r="E122">
        <v>0.9</v>
      </c>
      <c r="F122">
        <v>0.7</v>
      </c>
      <c r="G122">
        <v>0.7</v>
      </c>
      <c r="H122">
        <v>0</v>
      </c>
      <c r="I122">
        <v>0.03</v>
      </c>
      <c r="J122">
        <v>43</v>
      </c>
      <c r="K122" t="s">
        <v>9</v>
      </c>
      <c r="L122" t="s">
        <v>9</v>
      </c>
      <c r="M122">
        <v>1210</v>
      </c>
    </row>
    <row r="123" spans="1:13" x14ac:dyDescent="0.2">
      <c r="A123" t="s">
        <v>106</v>
      </c>
      <c r="B123" t="s">
        <v>106</v>
      </c>
      <c r="C123" t="s">
        <v>10</v>
      </c>
      <c r="D123" t="s">
        <v>21</v>
      </c>
      <c r="E123">
        <v>0.9</v>
      </c>
      <c r="F123">
        <v>0.7</v>
      </c>
      <c r="G123">
        <v>0.7</v>
      </c>
      <c r="H123">
        <v>0</v>
      </c>
      <c r="I123">
        <v>0.05</v>
      </c>
      <c r="J123">
        <v>19</v>
      </c>
      <c r="K123" t="s">
        <v>21</v>
      </c>
      <c r="L123" t="s">
        <v>21</v>
      </c>
      <c r="M123">
        <v>960</v>
      </c>
    </row>
    <row r="124" spans="1:13" x14ac:dyDescent="0.2">
      <c r="A124" t="s">
        <v>107</v>
      </c>
      <c r="B124" t="s">
        <v>107</v>
      </c>
      <c r="C124" t="s">
        <v>10</v>
      </c>
      <c r="D124" t="s">
        <v>9</v>
      </c>
      <c r="E124">
        <v>0.9</v>
      </c>
      <c r="F124">
        <v>0.7</v>
      </c>
      <c r="G124">
        <v>0.7</v>
      </c>
      <c r="H124">
        <v>0</v>
      </c>
      <c r="I124">
        <v>0.89</v>
      </c>
      <c r="J124">
        <v>1920</v>
      </c>
      <c r="K124" t="s">
        <v>9</v>
      </c>
      <c r="L124" t="s">
        <v>9</v>
      </c>
      <c r="M124">
        <v>790</v>
      </c>
    </row>
    <row r="125" spans="1:13" x14ac:dyDescent="0.2">
      <c r="A125" t="s">
        <v>108</v>
      </c>
      <c r="B125" t="s">
        <v>108</v>
      </c>
      <c r="C125" t="s">
        <v>10</v>
      </c>
      <c r="D125" t="s">
        <v>16</v>
      </c>
      <c r="E125">
        <v>0.9</v>
      </c>
      <c r="F125">
        <v>0.7</v>
      </c>
      <c r="G125">
        <v>0.7</v>
      </c>
      <c r="H125">
        <v>0</v>
      </c>
      <c r="I125">
        <v>0.57999999999999996</v>
      </c>
      <c r="J125">
        <v>1900</v>
      </c>
      <c r="K125" t="s">
        <v>16</v>
      </c>
      <c r="L125" t="s">
        <v>16</v>
      </c>
      <c r="M125">
        <v>1000</v>
      </c>
    </row>
    <row r="126" spans="1:13" x14ac:dyDescent="0.2">
      <c r="A126" t="s">
        <v>109</v>
      </c>
      <c r="B126" t="s">
        <v>109</v>
      </c>
      <c r="C126" t="s">
        <v>10</v>
      </c>
      <c r="D126" t="s">
        <v>7</v>
      </c>
      <c r="E126">
        <v>0.9</v>
      </c>
      <c r="F126">
        <v>0.7</v>
      </c>
      <c r="G126">
        <v>0.7</v>
      </c>
      <c r="H126">
        <v>0</v>
      </c>
      <c r="I126">
        <v>0.57999999999999996</v>
      </c>
      <c r="J126">
        <v>800</v>
      </c>
      <c r="K126" t="s">
        <v>7</v>
      </c>
      <c r="L126" t="s">
        <v>7</v>
      </c>
      <c r="M126">
        <v>1090</v>
      </c>
    </row>
    <row r="127" spans="1:13" x14ac:dyDescent="0.2">
      <c r="A127" t="s">
        <v>110</v>
      </c>
      <c r="B127" t="s">
        <v>110</v>
      </c>
      <c r="C127" t="s">
        <v>10</v>
      </c>
      <c r="D127" t="s">
        <v>7</v>
      </c>
      <c r="E127">
        <v>0.9</v>
      </c>
      <c r="F127">
        <v>0.7</v>
      </c>
      <c r="G127">
        <v>0.7</v>
      </c>
      <c r="H127">
        <v>0</v>
      </c>
      <c r="I127">
        <v>0.12</v>
      </c>
      <c r="J127">
        <v>540</v>
      </c>
      <c r="K127" t="s">
        <v>7</v>
      </c>
      <c r="L127" t="s">
        <v>7</v>
      </c>
      <c r="M127">
        <v>1210</v>
      </c>
    </row>
    <row r="128" spans="1:13" x14ac:dyDescent="0.2">
      <c r="A128" t="s">
        <v>111</v>
      </c>
      <c r="B128" t="s">
        <v>111</v>
      </c>
      <c r="C128" t="s">
        <v>10</v>
      </c>
      <c r="D128" t="s">
        <v>16</v>
      </c>
      <c r="E128">
        <v>0.9</v>
      </c>
      <c r="F128">
        <v>0.7</v>
      </c>
      <c r="G128">
        <v>0.7</v>
      </c>
      <c r="H128">
        <v>0</v>
      </c>
      <c r="I128">
        <v>0.12</v>
      </c>
      <c r="J128">
        <v>540</v>
      </c>
      <c r="K128" t="s">
        <v>16</v>
      </c>
      <c r="L128" t="s">
        <v>16</v>
      </c>
      <c r="M128">
        <v>1210</v>
      </c>
    </row>
    <row r="129" spans="1:13" x14ac:dyDescent="0.2">
      <c r="A129" t="s">
        <v>22</v>
      </c>
      <c r="B129" t="s">
        <v>22</v>
      </c>
      <c r="C129" t="s">
        <v>10</v>
      </c>
      <c r="D129" t="s">
        <v>16</v>
      </c>
      <c r="E129">
        <v>0.9</v>
      </c>
      <c r="F129">
        <v>0.7</v>
      </c>
      <c r="G129">
        <v>0.7</v>
      </c>
      <c r="H129">
        <v>0</v>
      </c>
      <c r="I129">
        <v>5.5E-2</v>
      </c>
      <c r="J129">
        <v>290</v>
      </c>
      <c r="K129" t="s">
        <v>16</v>
      </c>
      <c r="L129" t="s">
        <v>16</v>
      </c>
      <c r="M129">
        <v>1300</v>
      </c>
    </row>
    <row r="130" spans="1:13" x14ac:dyDescent="0.2">
      <c r="A130" t="s">
        <v>23</v>
      </c>
      <c r="B130" t="s">
        <v>23</v>
      </c>
      <c r="C130" t="s">
        <v>10</v>
      </c>
      <c r="D130" t="s">
        <v>16</v>
      </c>
      <c r="E130">
        <v>0.9</v>
      </c>
      <c r="F130">
        <v>0.7</v>
      </c>
      <c r="G130">
        <v>0.7</v>
      </c>
      <c r="H130">
        <v>0</v>
      </c>
      <c r="I130">
        <v>5.7000000000000002E-2</v>
      </c>
      <c r="J130">
        <v>350</v>
      </c>
      <c r="K130" t="s">
        <v>16</v>
      </c>
      <c r="L130" t="s">
        <v>16</v>
      </c>
      <c r="M130">
        <v>1300</v>
      </c>
    </row>
    <row r="131" spans="1:13" x14ac:dyDescent="0.2">
      <c r="A131" t="s">
        <v>112</v>
      </c>
      <c r="B131" t="s">
        <v>112</v>
      </c>
      <c r="C131" t="s">
        <v>10</v>
      </c>
      <c r="D131" t="s">
        <v>16</v>
      </c>
      <c r="E131">
        <v>0.9</v>
      </c>
      <c r="F131">
        <v>0.7</v>
      </c>
      <c r="G131">
        <v>0.7</v>
      </c>
      <c r="H131">
        <v>0</v>
      </c>
      <c r="I131">
        <v>5.7000000000000002E-2</v>
      </c>
      <c r="J131">
        <v>400</v>
      </c>
      <c r="K131" t="s">
        <v>16</v>
      </c>
      <c r="L131" t="s">
        <v>16</v>
      </c>
      <c r="M131">
        <v>1300</v>
      </c>
    </row>
    <row r="132" spans="1:13" x14ac:dyDescent="0.2">
      <c r="A132" t="s">
        <v>113</v>
      </c>
      <c r="B132" t="s">
        <v>113</v>
      </c>
      <c r="C132" t="s">
        <v>10</v>
      </c>
      <c r="D132" t="s">
        <v>16</v>
      </c>
      <c r="E132">
        <v>0.9</v>
      </c>
      <c r="F132">
        <v>0.7</v>
      </c>
      <c r="G132">
        <v>0.7</v>
      </c>
      <c r="H132">
        <v>0</v>
      </c>
      <c r="I132">
        <v>6.3E-2</v>
      </c>
      <c r="J132">
        <v>290</v>
      </c>
      <c r="K132" t="s">
        <v>16</v>
      </c>
      <c r="L132" t="s">
        <v>16</v>
      </c>
      <c r="M132">
        <v>1300</v>
      </c>
    </row>
    <row r="133" spans="1:13" x14ac:dyDescent="0.2">
      <c r="A133" t="s">
        <v>114</v>
      </c>
      <c r="B133" t="s">
        <v>114</v>
      </c>
      <c r="C133" t="s">
        <v>10</v>
      </c>
      <c r="D133" t="s">
        <v>16</v>
      </c>
      <c r="E133">
        <v>0.9</v>
      </c>
      <c r="F133">
        <v>0.7</v>
      </c>
      <c r="G133">
        <v>0.7</v>
      </c>
      <c r="H133">
        <v>0</v>
      </c>
      <c r="I133">
        <v>6.3E-2</v>
      </c>
      <c r="J133">
        <v>240</v>
      </c>
      <c r="K133" t="s">
        <v>16</v>
      </c>
      <c r="L133" t="s">
        <v>16</v>
      </c>
      <c r="M133">
        <v>1260</v>
      </c>
    </row>
    <row r="134" spans="1:13" x14ac:dyDescent="0.2">
      <c r="A134" t="s">
        <v>115</v>
      </c>
      <c r="B134" t="s">
        <v>115</v>
      </c>
      <c r="C134" t="s">
        <v>10</v>
      </c>
      <c r="D134" t="s">
        <v>7</v>
      </c>
      <c r="E134">
        <v>0.9</v>
      </c>
      <c r="F134">
        <v>0.7</v>
      </c>
      <c r="G134">
        <v>0.7</v>
      </c>
      <c r="H134">
        <v>0</v>
      </c>
      <c r="I134">
        <v>5.7000000000000002E-2</v>
      </c>
      <c r="J134">
        <v>290</v>
      </c>
      <c r="K134" t="s">
        <v>7</v>
      </c>
      <c r="L134" t="s">
        <v>7</v>
      </c>
      <c r="M134">
        <v>590</v>
      </c>
    </row>
    <row r="135" spans="1:13" x14ac:dyDescent="0.2">
      <c r="A135" t="s">
        <v>116</v>
      </c>
      <c r="B135" t="s">
        <v>116</v>
      </c>
      <c r="C135" t="s">
        <v>10</v>
      </c>
      <c r="D135" t="s">
        <v>7</v>
      </c>
      <c r="E135">
        <v>0.9</v>
      </c>
      <c r="F135">
        <v>0.7</v>
      </c>
      <c r="G135">
        <v>0.7</v>
      </c>
      <c r="H135">
        <v>0</v>
      </c>
      <c r="I135">
        <v>7.1999999999999995E-2</v>
      </c>
      <c r="J135">
        <v>480</v>
      </c>
      <c r="K135" t="s">
        <v>7</v>
      </c>
      <c r="L135" t="s">
        <v>7</v>
      </c>
      <c r="M135">
        <v>1380</v>
      </c>
    </row>
    <row r="136" spans="1:13" x14ac:dyDescent="0.2">
      <c r="A136" t="s">
        <v>117</v>
      </c>
      <c r="B136" t="s">
        <v>117</v>
      </c>
      <c r="C136" t="s">
        <v>10</v>
      </c>
      <c r="D136" t="s">
        <v>7</v>
      </c>
      <c r="E136">
        <v>0.9</v>
      </c>
      <c r="F136">
        <v>0.7</v>
      </c>
      <c r="G136">
        <v>0.7</v>
      </c>
      <c r="H136">
        <v>0</v>
      </c>
      <c r="I136">
        <v>7.1999999999999995E-2</v>
      </c>
      <c r="J136">
        <v>480</v>
      </c>
      <c r="K136" t="s">
        <v>7</v>
      </c>
      <c r="L136" t="s">
        <v>7</v>
      </c>
      <c r="M136">
        <v>1170</v>
      </c>
    </row>
    <row r="137" spans="1:13" x14ac:dyDescent="0.2">
      <c r="A137" t="s">
        <v>118</v>
      </c>
      <c r="B137" t="s">
        <v>118</v>
      </c>
      <c r="C137" t="s">
        <v>10</v>
      </c>
      <c r="D137" t="s">
        <v>16</v>
      </c>
      <c r="E137">
        <v>0.9</v>
      </c>
      <c r="F137">
        <v>0.7</v>
      </c>
      <c r="G137">
        <v>0.7</v>
      </c>
      <c r="H137">
        <v>0</v>
      </c>
      <c r="I137">
        <v>0.105</v>
      </c>
      <c r="J137">
        <v>800</v>
      </c>
      <c r="K137" t="s">
        <v>16</v>
      </c>
      <c r="L137" t="s">
        <v>16</v>
      </c>
      <c r="M137">
        <v>1300</v>
      </c>
    </row>
    <row r="138" spans="1:13" x14ac:dyDescent="0.2">
      <c r="A138" t="s">
        <v>119</v>
      </c>
      <c r="B138" t="s">
        <v>119</v>
      </c>
      <c r="C138" t="s">
        <v>10</v>
      </c>
      <c r="D138" t="s">
        <v>16</v>
      </c>
      <c r="E138">
        <v>0.9</v>
      </c>
      <c r="F138">
        <v>0.7</v>
      </c>
      <c r="G138">
        <v>0.7</v>
      </c>
      <c r="H138">
        <v>0</v>
      </c>
      <c r="I138">
        <v>0.82</v>
      </c>
      <c r="J138">
        <v>880</v>
      </c>
      <c r="K138" t="s">
        <v>16</v>
      </c>
      <c r="L138" t="s">
        <v>16</v>
      </c>
      <c r="M138">
        <v>1340</v>
      </c>
    </row>
    <row r="139" spans="1:13" x14ac:dyDescent="0.2">
      <c r="A139" t="s">
        <v>120</v>
      </c>
      <c r="B139" t="s">
        <v>120</v>
      </c>
      <c r="C139" t="s">
        <v>10</v>
      </c>
      <c r="D139" t="s">
        <v>16</v>
      </c>
      <c r="E139">
        <v>0.9</v>
      </c>
      <c r="F139">
        <v>0.7</v>
      </c>
      <c r="G139">
        <v>0.7</v>
      </c>
      <c r="H139">
        <v>0</v>
      </c>
      <c r="I139">
        <v>0.14399999999999999</v>
      </c>
      <c r="J139">
        <v>1010</v>
      </c>
      <c r="K139" t="s">
        <v>16</v>
      </c>
      <c r="L139" t="s">
        <v>16</v>
      </c>
      <c r="M139">
        <v>1340</v>
      </c>
    </row>
    <row r="140" spans="1:13" x14ac:dyDescent="0.2">
      <c r="A140" t="s">
        <v>121</v>
      </c>
      <c r="B140" t="s">
        <v>121</v>
      </c>
      <c r="C140" t="s">
        <v>10</v>
      </c>
      <c r="D140" t="s">
        <v>7</v>
      </c>
      <c r="E140">
        <v>0.9</v>
      </c>
      <c r="F140">
        <v>0.7</v>
      </c>
      <c r="G140">
        <v>0.7</v>
      </c>
      <c r="H140">
        <v>0</v>
      </c>
      <c r="I140">
        <v>0.10199999999999999</v>
      </c>
      <c r="J140">
        <v>590</v>
      </c>
      <c r="K140" t="s">
        <v>7</v>
      </c>
      <c r="L140" t="s">
        <v>7</v>
      </c>
      <c r="M140">
        <v>1300</v>
      </c>
    </row>
    <row r="141" spans="1:13" x14ac:dyDescent="0.2">
      <c r="A141" t="s">
        <v>122</v>
      </c>
      <c r="B141" t="s">
        <v>122</v>
      </c>
      <c r="C141" t="s">
        <v>10</v>
      </c>
      <c r="D141" t="s">
        <v>7</v>
      </c>
      <c r="E141">
        <v>0.9</v>
      </c>
      <c r="F141">
        <v>0.7</v>
      </c>
      <c r="G141">
        <v>0.7</v>
      </c>
      <c r="H141">
        <v>0</v>
      </c>
      <c r="I141">
        <v>0.13500000000000001</v>
      </c>
      <c r="J141">
        <v>800</v>
      </c>
      <c r="K141" t="s">
        <v>7</v>
      </c>
      <c r="L141" t="s">
        <v>7</v>
      </c>
      <c r="M141">
        <v>1300</v>
      </c>
    </row>
    <row r="142" spans="1:13" x14ac:dyDescent="0.2">
      <c r="A142" t="s">
        <v>123</v>
      </c>
      <c r="B142" t="s">
        <v>123</v>
      </c>
      <c r="C142" t="s">
        <v>10</v>
      </c>
      <c r="D142" t="s">
        <v>7</v>
      </c>
      <c r="E142">
        <v>0.9</v>
      </c>
      <c r="F142">
        <v>0.7</v>
      </c>
      <c r="G142">
        <v>0.7</v>
      </c>
      <c r="H142">
        <v>0</v>
      </c>
      <c r="I142">
        <v>0.17</v>
      </c>
      <c r="J142">
        <v>1000</v>
      </c>
      <c r="K142" t="s">
        <v>7</v>
      </c>
      <c r="L142" t="s">
        <v>7</v>
      </c>
      <c r="M142">
        <v>1300</v>
      </c>
    </row>
    <row r="143" spans="1:13" x14ac:dyDescent="0.2">
      <c r="A143" t="s">
        <v>124</v>
      </c>
      <c r="B143" t="s">
        <v>124</v>
      </c>
      <c r="C143" t="s">
        <v>10</v>
      </c>
      <c r="D143" t="s">
        <v>9</v>
      </c>
      <c r="E143">
        <v>0.9</v>
      </c>
      <c r="F143">
        <v>0.7</v>
      </c>
      <c r="G143">
        <v>0.7</v>
      </c>
      <c r="H143">
        <v>0</v>
      </c>
      <c r="I143">
        <v>0.311</v>
      </c>
      <c r="J143">
        <v>640</v>
      </c>
      <c r="K143" t="s">
        <v>9</v>
      </c>
      <c r="L143" t="s">
        <v>9</v>
      </c>
      <c r="M143">
        <v>1210</v>
      </c>
    </row>
    <row r="144" spans="1:13" x14ac:dyDescent="0.2">
      <c r="A144" t="s">
        <v>125</v>
      </c>
      <c r="B144" t="s">
        <v>125</v>
      </c>
      <c r="C144" t="s">
        <v>10</v>
      </c>
      <c r="D144" t="s">
        <v>7</v>
      </c>
      <c r="E144">
        <v>0.9</v>
      </c>
      <c r="F144">
        <v>0.7</v>
      </c>
      <c r="G144">
        <v>0.7</v>
      </c>
      <c r="H144">
        <v>0</v>
      </c>
      <c r="I144">
        <v>9.0999999999999998E-2</v>
      </c>
      <c r="J144">
        <v>590</v>
      </c>
      <c r="K144" t="s">
        <v>7</v>
      </c>
      <c r="L144" t="s">
        <v>7</v>
      </c>
      <c r="M144">
        <v>1300</v>
      </c>
    </row>
    <row r="145" spans="1:13" x14ac:dyDescent="0.2">
      <c r="A145" t="s">
        <v>126</v>
      </c>
      <c r="B145" t="s">
        <v>126</v>
      </c>
      <c r="C145" t="s">
        <v>10</v>
      </c>
      <c r="D145" t="s">
        <v>7</v>
      </c>
      <c r="E145">
        <v>0.9</v>
      </c>
      <c r="F145">
        <v>0.7</v>
      </c>
      <c r="G145">
        <v>0.7</v>
      </c>
      <c r="H145">
        <v>0</v>
      </c>
      <c r="I145">
        <v>0.115</v>
      </c>
      <c r="J145">
        <v>800</v>
      </c>
      <c r="K145" t="s">
        <v>7</v>
      </c>
      <c r="L145" t="s">
        <v>7</v>
      </c>
      <c r="M145">
        <v>1380</v>
      </c>
    </row>
    <row r="146" spans="1:13" x14ac:dyDescent="0.2">
      <c r="A146" t="s">
        <v>127</v>
      </c>
      <c r="B146" t="s">
        <v>127</v>
      </c>
      <c r="C146" t="s">
        <v>10</v>
      </c>
      <c r="D146" t="s">
        <v>9</v>
      </c>
      <c r="E146">
        <v>0.9</v>
      </c>
      <c r="F146">
        <v>0.7</v>
      </c>
      <c r="G146">
        <v>0.7</v>
      </c>
      <c r="H146">
        <v>0</v>
      </c>
      <c r="I146">
        <v>0.05</v>
      </c>
      <c r="J146">
        <v>136</v>
      </c>
      <c r="K146" t="s">
        <v>9</v>
      </c>
      <c r="L146" t="s">
        <v>9</v>
      </c>
      <c r="M146">
        <v>750</v>
      </c>
    </row>
    <row r="147" spans="1:13" x14ac:dyDescent="0.2">
      <c r="A147" t="s">
        <v>128</v>
      </c>
      <c r="B147" t="s">
        <v>128</v>
      </c>
      <c r="C147" t="s">
        <v>10</v>
      </c>
      <c r="D147" t="s">
        <v>7</v>
      </c>
      <c r="E147">
        <v>0.9</v>
      </c>
      <c r="F147">
        <v>0.7</v>
      </c>
      <c r="G147">
        <v>0.7</v>
      </c>
      <c r="H147">
        <v>0</v>
      </c>
      <c r="I147">
        <v>2.9000000000000001E-2</v>
      </c>
      <c r="J147">
        <v>29</v>
      </c>
      <c r="K147" t="s">
        <v>7</v>
      </c>
      <c r="L147" t="s">
        <v>7</v>
      </c>
      <c r="M147">
        <v>1210</v>
      </c>
    </row>
    <row r="148" spans="1:13" x14ac:dyDescent="0.2">
      <c r="A148" t="s">
        <v>129</v>
      </c>
      <c r="B148" t="s">
        <v>129</v>
      </c>
      <c r="C148" t="s">
        <v>10</v>
      </c>
      <c r="D148" t="s">
        <v>21</v>
      </c>
      <c r="E148">
        <v>0.9</v>
      </c>
      <c r="F148">
        <v>0.7</v>
      </c>
      <c r="G148">
        <v>0.7</v>
      </c>
      <c r="H148">
        <v>0</v>
      </c>
      <c r="I148">
        <v>3.6999999999999998E-2</v>
      </c>
      <c r="J148">
        <v>16</v>
      </c>
      <c r="K148" t="s">
        <v>21</v>
      </c>
      <c r="L148" t="s">
        <v>21</v>
      </c>
      <c r="M148">
        <v>1210</v>
      </c>
    </row>
    <row r="149" spans="1:13" x14ac:dyDescent="0.2">
      <c r="A149" t="s">
        <v>130</v>
      </c>
      <c r="B149" t="s">
        <v>130</v>
      </c>
      <c r="C149" t="s">
        <v>10</v>
      </c>
      <c r="D149" t="s">
        <v>21</v>
      </c>
      <c r="E149">
        <v>0.9</v>
      </c>
      <c r="F149">
        <v>0.7</v>
      </c>
      <c r="G149">
        <v>0.7</v>
      </c>
      <c r="H149">
        <v>0</v>
      </c>
      <c r="I149">
        <v>3.5999999999999997E-2</v>
      </c>
      <c r="J149">
        <v>20</v>
      </c>
      <c r="K149" t="s">
        <v>21</v>
      </c>
      <c r="L149" t="s">
        <v>21</v>
      </c>
      <c r="M149">
        <v>1210</v>
      </c>
    </row>
    <row r="150" spans="1:13" x14ac:dyDescent="0.2">
      <c r="A150" t="s">
        <v>131</v>
      </c>
      <c r="B150" t="s">
        <v>131</v>
      </c>
      <c r="C150" t="s">
        <v>10</v>
      </c>
      <c r="D150" t="s">
        <v>21</v>
      </c>
      <c r="E150">
        <v>0.9</v>
      </c>
      <c r="F150">
        <v>0.7</v>
      </c>
      <c r="G150">
        <v>0.7</v>
      </c>
      <c r="H150">
        <v>0</v>
      </c>
      <c r="I150">
        <v>3.5000000000000003E-2</v>
      </c>
      <c r="J150">
        <v>24</v>
      </c>
      <c r="K150" t="s">
        <v>21</v>
      </c>
      <c r="L150" t="s">
        <v>21</v>
      </c>
      <c r="M150">
        <v>1210</v>
      </c>
    </row>
    <row r="151" spans="1:13" x14ac:dyDescent="0.2">
      <c r="A151" t="s">
        <v>132</v>
      </c>
      <c r="B151" t="s">
        <v>132</v>
      </c>
      <c r="C151" t="s">
        <v>10</v>
      </c>
      <c r="D151" t="s">
        <v>21</v>
      </c>
      <c r="E151">
        <v>0.9</v>
      </c>
      <c r="F151">
        <v>0.7</v>
      </c>
      <c r="G151">
        <v>0.7</v>
      </c>
      <c r="H151">
        <v>0</v>
      </c>
      <c r="I151">
        <v>3.5000000000000003E-2</v>
      </c>
      <c r="J151">
        <v>28</v>
      </c>
      <c r="K151" t="s">
        <v>21</v>
      </c>
      <c r="L151" t="s">
        <v>21</v>
      </c>
      <c r="M151">
        <v>1210</v>
      </c>
    </row>
    <row r="152" spans="1:13" x14ac:dyDescent="0.2">
      <c r="A152" t="s">
        <v>133</v>
      </c>
      <c r="B152" t="s">
        <v>133</v>
      </c>
      <c r="C152" t="s">
        <v>10</v>
      </c>
      <c r="D152" t="s">
        <v>21</v>
      </c>
      <c r="E152">
        <v>0.9</v>
      </c>
      <c r="F152">
        <v>0.7</v>
      </c>
      <c r="G152">
        <v>0.7</v>
      </c>
      <c r="H152">
        <v>0</v>
      </c>
      <c r="I152">
        <v>3.3000000000000002E-2</v>
      </c>
      <c r="J152">
        <v>32</v>
      </c>
      <c r="K152" t="s">
        <v>21</v>
      </c>
      <c r="L152" t="s">
        <v>21</v>
      </c>
      <c r="M152">
        <v>1210</v>
      </c>
    </row>
    <row r="153" spans="1:13" x14ac:dyDescent="0.2">
      <c r="A153" t="s">
        <v>134</v>
      </c>
      <c r="B153" t="s">
        <v>134</v>
      </c>
      <c r="C153" t="s">
        <v>10</v>
      </c>
      <c r="D153" t="s">
        <v>12</v>
      </c>
      <c r="E153">
        <v>0.9</v>
      </c>
      <c r="F153">
        <v>0.7</v>
      </c>
      <c r="G153">
        <v>0.7</v>
      </c>
      <c r="H153">
        <v>0</v>
      </c>
      <c r="I153">
        <v>2.4500000000000001E-2</v>
      </c>
      <c r="J153">
        <v>24</v>
      </c>
      <c r="K153" t="s">
        <v>12</v>
      </c>
      <c r="L153" t="s">
        <v>12</v>
      </c>
      <c r="M153">
        <v>1590</v>
      </c>
    </row>
    <row r="154" spans="1:13" x14ac:dyDescent="0.2">
      <c r="A154" t="s">
        <v>135</v>
      </c>
      <c r="B154" t="s">
        <v>135</v>
      </c>
      <c r="C154" t="s">
        <v>10</v>
      </c>
      <c r="D154" t="s">
        <v>12</v>
      </c>
      <c r="E154">
        <v>0.9</v>
      </c>
      <c r="F154">
        <v>0.7</v>
      </c>
      <c r="G154">
        <v>0.7</v>
      </c>
      <c r="H154">
        <v>0</v>
      </c>
      <c r="I154">
        <v>2.4500000000000001E-2</v>
      </c>
      <c r="J154">
        <v>32</v>
      </c>
      <c r="K154" t="s">
        <v>12</v>
      </c>
      <c r="L154" t="s">
        <v>12</v>
      </c>
      <c r="M154">
        <v>920</v>
      </c>
    </row>
    <row r="155" spans="1:13" x14ac:dyDescent="0.2">
      <c r="A155" t="s">
        <v>136</v>
      </c>
      <c r="B155" t="s">
        <v>136</v>
      </c>
      <c r="C155" t="s">
        <v>10</v>
      </c>
      <c r="D155" t="s">
        <v>12</v>
      </c>
      <c r="E155">
        <v>0.9</v>
      </c>
      <c r="F155">
        <v>0.7</v>
      </c>
      <c r="G155">
        <v>0.7</v>
      </c>
      <c r="H155">
        <v>0</v>
      </c>
      <c r="I155">
        <v>0.02</v>
      </c>
      <c r="J155">
        <v>32</v>
      </c>
      <c r="K155" t="s">
        <v>12</v>
      </c>
      <c r="L155" t="s">
        <v>12</v>
      </c>
      <c r="M155">
        <v>920</v>
      </c>
    </row>
    <row r="156" spans="1:13" x14ac:dyDescent="0.2">
      <c r="A156" t="s">
        <v>137</v>
      </c>
      <c r="B156" t="s">
        <v>541</v>
      </c>
      <c r="C156" t="s">
        <v>10</v>
      </c>
      <c r="D156" t="s">
        <v>9</v>
      </c>
      <c r="E156">
        <v>0.9</v>
      </c>
      <c r="F156">
        <v>0.7</v>
      </c>
      <c r="G156">
        <v>0.7</v>
      </c>
      <c r="H156">
        <v>0</v>
      </c>
      <c r="I156">
        <v>1.34</v>
      </c>
      <c r="J156">
        <v>2400</v>
      </c>
      <c r="K156" t="s">
        <v>9</v>
      </c>
      <c r="L156" t="s">
        <v>9</v>
      </c>
      <c r="M156">
        <v>790</v>
      </c>
    </row>
    <row r="157" spans="1:13" x14ac:dyDescent="0.2">
      <c r="A157" t="s">
        <v>138</v>
      </c>
      <c r="B157" t="s">
        <v>542</v>
      </c>
      <c r="C157" t="s">
        <v>10</v>
      </c>
      <c r="D157" t="s">
        <v>9</v>
      </c>
      <c r="E157">
        <v>0.9</v>
      </c>
      <c r="F157">
        <v>0.7</v>
      </c>
      <c r="G157">
        <v>0.7</v>
      </c>
      <c r="H157">
        <v>0</v>
      </c>
      <c r="I157">
        <v>1.1850000000000001</v>
      </c>
      <c r="J157">
        <v>2240</v>
      </c>
      <c r="K157" t="s">
        <v>9</v>
      </c>
      <c r="L157" t="s">
        <v>9</v>
      </c>
      <c r="M157">
        <v>790</v>
      </c>
    </row>
    <row r="158" spans="1:13" x14ac:dyDescent="0.2">
      <c r="A158" t="s">
        <v>139</v>
      </c>
      <c r="B158" t="s">
        <v>543</v>
      </c>
      <c r="C158" t="s">
        <v>10</v>
      </c>
      <c r="D158" t="s">
        <v>9</v>
      </c>
      <c r="E158">
        <v>0.9</v>
      </c>
      <c r="F158">
        <v>0.7</v>
      </c>
      <c r="G158">
        <v>0.7</v>
      </c>
      <c r="H158">
        <v>0</v>
      </c>
      <c r="I158">
        <v>1.02</v>
      </c>
      <c r="J158">
        <v>2080</v>
      </c>
      <c r="K158" t="s">
        <v>9</v>
      </c>
      <c r="L158" t="s">
        <v>9</v>
      </c>
      <c r="M158">
        <v>790</v>
      </c>
    </row>
    <row r="159" spans="1:13" x14ac:dyDescent="0.2">
      <c r="A159" t="s">
        <v>140</v>
      </c>
      <c r="B159" t="s">
        <v>544</v>
      </c>
      <c r="C159" t="s">
        <v>10</v>
      </c>
      <c r="D159" t="s">
        <v>9</v>
      </c>
      <c r="E159">
        <v>0.9</v>
      </c>
      <c r="F159">
        <v>0.7</v>
      </c>
      <c r="G159">
        <v>0.7</v>
      </c>
      <c r="H159">
        <v>0</v>
      </c>
      <c r="I159">
        <v>0.89500000000000002</v>
      </c>
      <c r="J159">
        <v>1920</v>
      </c>
      <c r="K159" t="s">
        <v>9</v>
      </c>
      <c r="L159" t="s">
        <v>9</v>
      </c>
      <c r="M159">
        <v>790</v>
      </c>
    </row>
    <row r="160" spans="1:13" x14ac:dyDescent="0.2">
      <c r="A160" t="s">
        <v>141</v>
      </c>
      <c r="B160" t="s">
        <v>545</v>
      </c>
      <c r="C160" t="s">
        <v>10</v>
      </c>
      <c r="D160" t="s">
        <v>9</v>
      </c>
      <c r="E160">
        <v>0.9</v>
      </c>
      <c r="F160">
        <v>0.7</v>
      </c>
      <c r="G160">
        <v>0.7</v>
      </c>
      <c r="H160">
        <v>0</v>
      </c>
      <c r="I160">
        <v>0.78</v>
      </c>
      <c r="J160">
        <v>1760</v>
      </c>
      <c r="K160" t="s">
        <v>9</v>
      </c>
      <c r="L160" t="s">
        <v>9</v>
      </c>
      <c r="M160">
        <v>790</v>
      </c>
    </row>
    <row r="161" spans="1:13" x14ac:dyDescent="0.2">
      <c r="A161" t="s">
        <v>142</v>
      </c>
      <c r="B161" t="s">
        <v>546</v>
      </c>
      <c r="C161" t="s">
        <v>10</v>
      </c>
      <c r="D161" t="s">
        <v>9</v>
      </c>
      <c r="E161">
        <v>0.9</v>
      </c>
      <c r="F161">
        <v>0.7</v>
      </c>
      <c r="G161">
        <v>0.7</v>
      </c>
      <c r="H161">
        <v>0</v>
      </c>
      <c r="I161">
        <v>0.67500000000000004</v>
      </c>
      <c r="J161">
        <v>1600</v>
      </c>
      <c r="K161" t="s">
        <v>9</v>
      </c>
      <c r="L161" t="s">
        <v>9</v>
      </c>
      <c r="M161">
        <v>790</v>
      </c>
    </row>
    <row r="162" spans="1:13" x14ac:dyDescent="0.2">
      <c r="A162" t="s">
        <v>143</v>
      </c>
      <c r="B162" t="s">
        <v>547</v>
      </c>
      <c r="C162" t="s">
        <v>10</v>
      </c>
      <c r="D162" t="s">
        <v>9</v>
      </c>
      <c r="E162">
        <v>0.9</v>
      </c>
      <c r="F162">
        <v>0.7</v>
      </c>
      <c r="G162">
        <v>0.7</v>
      </c>
      <c r="H162">
        <v>0</v>
      </c>
      <c r="I162">
        <v>0.56999999999999995</v>
      </c>
      <c r="J162">
        <v>1440</v>
      </c>
      <c r="K162" t="s">
        <v>9</v>
      </c>
      <c r="L162" t="s">
        <v>9</v>
      </c>
      <c r="M162">
        <v>790</v>
      </c>
    </row>
    <row r="163" spans="1:13" x14ac:dyDescent="0.2">
      <c r="A163" t="s">
        <v>144</v>
      </c>
      <c r="B163" t="s">
        <v>548</v>
      </c>
      <c r="C163" t="s">
        <v>10</v>
      </c>
      <c r="D163" t="s">
        <v>9</v>
      </c>
      <c r="E163">
        <v>0.9</v>
      </c>
      <c r="F163">
        <v>0.7</v>
      </c>
      <c r="G163">
        <v>0.7</v>
      </c>
      <c r="H163">
        <v>0</v>
      </c>
      <c r="I163">
        <v>0.48</v>
      </c>
      <c r="J163">
        <v>1280</v>
      </c>
      <c r="K163" t="s">
        <v>9</v>
      </c>
      <c r="L163" t="s">
        <v>9</v>
      </c>
      <c r="M163">
        <v>790</v>
      </c>
    </row>
    <row r="164" spans="1:13" x14ac:dyDescent="0.2">
      <c r="A164" t="s">
        <v>145</v>
      </c>
      <c r="B164" t="s">
        <v>549</v>
      </c>
      <c r="C164" t="s">
        <v>10</v>
      </c>
      <c r="D164" t="s">
        <v>9</v>
      </c>
      <c r="E164">
        <v>0.9</v>
      </c>
      <c r="F164">
        <v>0.7</v>
      </c>
      <c r="G164">
        <v>0.7</v>
      </c>
      <c r="H164">
        <v>0</v>
      </c>
      <c r="I164">
        <v>0.40500000000000003</v>
      </c>
      <c r="J164">
        <v>1120</v>
      </c>
      <c r="K164" t="s">
        <v>9</v>
      </c>
      <c r="L164" t="s">
        <v>9</v>
      </c>
      <c r="M164">
        <v>790</v>
      </c>
    </row>
    <row r="165" spans="1:13" x14ac:dyDescent="0.2">
      <c r="A165" t="s">
        <v>146</v>
      </c>
      <c r="B165" t="s">
        <v>550</v>
      </c>
      <c r="C165" t="s">
        <v>10</v>
      </c>
      <c r="D165" t="s">
        <v>9</v>
      </c>
      <c r="E165">
        <v>0.9</v>
      </c>
      <c r="F165">
        <v>0.7</v>
      </c>
      <c r="G165">
        <v>0.7</v>
      </c>
      <c r="H165">
        <v>0</v>
      </c>
      <c r="I165">
        <v>10.4</v>
      </c>
      <c r="J165">
        <v>2880</v>
      </c>
      <c r="K165" t="s">
        <v>9</v>
      </c>
      <c r="L165" t="s">
        <v>9</v>
      </c>
      <c r="M165">
        <v>790</v>
      </c>
    </row>
    <row r="166" spans="1:13" x14ac:dyDescent="0.2">
      <c r="A166" t="s">
        <v>147</v>
      </c>
      <c r="B166" t="s">
        <v>551</v>
      </c>
      <c r="C166" t="s">
        <v>10</v>
      </c>
      <c r="D166" t="s">
        <v>9</v>
      </c>
      <c r="E166">
        <v>0.9</v>
      </c>
      <c r="F166">
        <v>0.7</v>
      </c>
      <c r="G166">
        <v>0.7</v>
      </c>
      <c r="H166">
        <v>0</v>
      </c>
      <c r="I166">
        <v>6.2</v>
      </c>
      <c r="J166">
        <v>2560</v>
      </c>
      <c r="K166" t="s">
        <v>9</v>
      </c>
      <c r="L166" t="s">
        <v>9</v>
      </c>
      <c r="M166">
        <v>790</v>
      </c>
    </row>
    <row r="167" spans="1:13" x14ac:dyDescent="0.2">
      <c r="A167" t="s">
        <v>148</v>
      </c>
      <c r="B167" t="s">
        <v>552</v>
      </c>
      <c r="C167" t="s">
        <v>10</v>
      </c>
      <c r="D167" t="s">
        <v>9</v>
      </c>
      <c r="E167">
        <v>0.9</v>
      </c>
      <c r="F167">
        <v>0.7</v>
      </c>
      <c r="G167">
        <v>0.7</v>
      </c>
      <c r="H167">
        <v>0</v>
      </c>
      <c r="I167">
        <v>3.5</v>
      </c>
      <c r="J167">
        <v>2240</v>
      </c>
      <c r="K167" t="s">
        <v>9</v>
      </c>
      <c r="L167" t="s">
        <v>9</v>
      </c>
      <c r="M167">
        <v>790</v>
      </c>
    </row>
    <row r="168" spans="1:13" x14ac:dyDescent="0.2">
      <c r="A168" t="s">
        <v>149</v>
      </c>
      <c r="B168" t="s">
        <v>553</v>
      </c>
      <c r="C168" t="s">
        <v>10</v>
      </c>
      <c r="D168" t="s">
        <v>9</v>
      </c>
      <c r="E168">
        <v>0.9</v>
      </c>
      <c r="F168">
        <v>0.7</v>
      </c>
      <c r="G168">
        <v>0.7</v>
      </c>
      <c r="H168">
        <v>0</v>
      </c>
      <c r="I168">
        <v>1.9</v>
      </c>
      <c r="J168">
        <v>1920</v>
      </c>
      <c r="K168" t="s">
        <v>9</v>
      </c>
      <c r="L168" t="s">
        <v>9</v>
      </c>
      <c r="M168">
        <v>790</v>
      </c>
    </row>
    <row r="169" spans="1:13" x14ac:dyDescent="0.2">
      <c r="A169" t="s">
        <v>150</v>
      </c>
      <c r="B169" t="s">
        <v>150</v>
      </c>
      <c r="C169" t="s">
        <v>10</v>
      </c>
      <c r="D169" t="s">
        <v>9</v>
      </c>
      <c r="E169">
        <v>0.9</v>
      </c>
      <c r="F169">
        <v>0.7</v>
      </c>
      <c r="G169">
        <v>0.7</v>
      </c>
      <c r="H169">
        <v>0</v>
      </c>
      <c r="I169">
        <v>4.3</v>
      </c>
      <c r="J169">
        <v>2880</v>
      </c>
      <c r="K169" t="s">
        <v>9</v>
      </c>
      <c r="L169" t="s">
        <v>9</v>
      </c>
      <c r="M169">
        <v>790</v>
      </c>
    </row>
    <row r="170" spans="1:13" x14ac:dyDescent="0.2">
      <c r="A170" t="s">
        <v>151</v>
      </c>
      <c r="B170" t="s">
        <v>151</v>
      </c>
      <c r="C170" t="s">
        <v>10</v>
      </c>
      <c r="D170" t="s">
        <v>9</v>
      </c>
      <c r="E170">
        <v>0.9</v>
      </c>
      <c r="F170">
        <v>0.7</v>
      </c>
      <c r="G170">
        <v>0.7</v>
      </c>
      <c r="H170">
        <v>0</v>
      </c>
      <c r="I170">
        <v>3.2</v>
      </c>
      <c r="J170">
        <v>2560</v>
      </c>
      <c r="K170" t="s">
        <v>9</v>
      </c>
      <c r="L170" t="s">
        <v>9</v>
      </c>
      <c r="M170">
        <v>790</v>
      </c>
    </row>
    <row r="171" spans="1:13" x14ac:dyDescent="0.2">
      <c r="A171" t="s">
        <v>152</v>
      </c>
      <c r="B171" t="s">
        <v>152</v>
      </c>
      <c r="C171" t="s">
        <v>10</v>
      </c>
      <c r="D171" t="s">
        <v>9</v>
      </c>
      <c r="E171">
        <v>0.9</v>
      </c>
      <c r="F171">
        <v>0.7</v>
      </c>
      <c r="G171">
        <v>0.7</v>
      </c>
      <c r="H171">
        <v>0</v>
      </c>
      <c r="I171">
        <v>2.2999999999999998</v>
      </c>
      <c r="J171">
        <v>2240</v>
      </c>
      <c r="K171" t="s">
        <v>9</v>
      </c>
      <c r="L171" t="s">
        <v>9</v>
      </c>
      <c r="M171">
        <v>790</v>
      </c>
    </row>
    <row r="172" spans="1:13" x14ac:dyDescent="0.2">
      <c r="A172" t="s">
        <v>153</v>
      </c>
      <c r="B172" t="s">
        <v>153</v>
      </c>
      <c r="C172" t="s">
        <v>10</v>
      </c>
      <c r="D172" t="s">
        <v>9</v>
      </c>
      <c r="E172">
        <v>0.9</v>
      </c>
      <c r="F172">
        <v>0.7</v>
      </c>
      <c r="G172">
        <v>0.7</v>
      </c>
      <c r="H172">
        <v>0</v>
      </c>
      <c r="I172">
        <v>1.6</v>
      </c>
      <c r="J172">
        <v>1920</v>
      </c>
      <c r="K172" t="s">
        <v>9</v>
      </c>
      <c r="L172" t="s">
        <v>9</v>
      </c>
      <c r="M172">
        <v>790</v>
      </c>
    </row>
    <row r="173" spans="1:13" x14ac:dyDescent="0.2">
      <c r="A173" t="s">
        <v>154</v>
      </c>
      <c r="B173" t="s">
        <v>154</v>
      </c>
      <c r="C173" t="s">
        <v>10</v>
      </c>
      <c r="D173" t="s">
        <v>9</v>
      </c>
      <c r="E173">
        <v>0.9</v>
      </c>
      <c r="F173">
        <v>0.7</v>
      </c>
      <c r="G173">
        <v>0.7</v>
      </c>
      <c r="H173">
        <v>0</v>
      </c>
      <c r="I173">
        <v>1.1000000000000001</v>
      </c>
      <c r="J173">
        <v>1600</v>
      </c>
      <c r="K173" t="s">
        <v>9</v>
      </c>
      <c r="L173" t="s">
        <v>9</v>
      </c>
      <c r="M173">
        <v>790</v>
      </c>
    </row>
    <row r="174" spans="1:13" x14ac:dyDescent="0.2">
      <c r="A174" t="s">
        <v>155</v>
      </c>
      <c r="B174" t="s">
        <v>155</v>
      </c>
      <c r="C174" t="s">
        <v>10</v>
      </c>
      <c r="D174" t="s">
        <v>9</v>
      </c>
      <c r="E174">
        <v>0.9</v>
      </c>
      <c r="F174">
        <v>0.7</v>
      </c>
      <c r="G174">
        <v>0.7</v>
      </c>
      <c r="H174">
        <v>0</v>
      </c>
      <c r="I174">
        <v>2.15</v>
      </c>
      <c r="J174">
        <v>2400</v>
      </c>
      <c r="K174" t="s">
        <v>9</v>
      </c>
      <c r="L174" t="s">
        <v>9</v>
      </c>
      <c r="M174">
        <v>900</v>
      </c>
    </row>
    <row r="175" spans="1:13" x14ac:dyDescent="0.2">
      <c r="A175" t="s">
        <v>156</v>
      </c>
      <c r="B175" t="s">
        <v>156</v>
      </c>
      <c r="C175" t="s">
        <v>10</v>
      </c>
      <c r="D175" t="s">
        <v>9</v>
      </c>
      <c r="E175">
        <v>0.9</v>
      </c>
      <c r="F175">
        <v>0.7</v>
      </c>
      <c r="G175">
        <v>0.7</v>
      </c>
      <c r="H175">
        <v>0</v>
      </c>
      <c r="I175">
        <v>1.95</v>
      </c>
      <c r="J175">
        <v>2240</v>
      </c>
      <c r="K175" t="s">
        <v>9</v>
      </c>
      <c r="L175" t="s">
        <v>9</v>
      </c>
      <c r="M175">
        <v>900</v>
      </c>
    </row>
    <row r="176" spans="1:13" x14ac:dyDescent="0.2">
      <c r="A176" t="s">
        <v>157</v>
      </c>
      <c r="B176" t="s">
        <v>157</v>
      </c>
      <c r="C176" t="s">
        <v>10</v>
      </c>
      <c r="D176" t="s">
        <v>9</v>
      </c>
      <c r="E176">
        <v>0.9</v>
      </c>
      <c r="F176">
        <v>0.7</v>
      </c>
      <c r="G176">
        <v>0.7</v>
      </c>
      <c r="H176">
        <v>0</v>
      </c>
      <c r="I176">
        <v>1.45</v>
      </c>
      <c r="J176">
        <v>2080</v>
      </c>
      <c r="K176" t="s">
        <v>9</v>
      </c>
      <c r="L176" t="s">
        <v>9</v>
      </c>
      <c r="M176">
        <v>900</v>
      </c>
    </row>
    <row r="177" spans="1:13" x14ac:dyDescent="0.2">
      <c r="A177" t="s">
        <v>158</v>
      </c>
      <c r="B177" t="s">
        <v>158</v>
      </c>
      <c r="C177" t="s">
        <v>10</v>
      </c>
      <c r="D177" t="s">
        <v>9</v>
      </c>
      <c r="E177">
        <v>0.9</v>
      </c>
      <c r="F177">
        <v>0.7</v>
      </c>
      <c r="G177">
        <v>0.7</v>
      </c>
      <c r="H177">
        <v>0</v>
      </c>
      <c r="I177">
        <v>1.6</v>
      </c>
      <c r="J177">
        <v>2240</v>
      </c>
      <c r="K177" t="s">
        <v>9</v>
      </c>
      <c r="L177" t="s">
        <v>9</v>
      </c>
      <c r="M177">
        <v>900</v>
      </c>
    </row>
    <row r="178" spans="1:13" x14ac:dyDescent="0.2">
      <c r="A178" t="s">
        <v>159</v>
      </c>
      <c r="B178" t="s">
        <v>159</v>
      </c>
      <c r="C178" t="s">
        <v>10</v>
      </c>
      <c r="D178" t="s">
        <v>9</v>
      </c>
      <c r="E178">
        <v>0.9</v>
      </c>
      <c r="F178">
        <v>0.7</v>
      </c>
      <c r="G178">
        <v>0.7</v>
      </c>
      <c r="H178">
        <v>0</v>
      </c>
      <c r="I178">
        <v>1.1399999999999999</v>
      </c>
      <c r="J178">
        <v>1920</v>
      </c>
      <c r="K178" t="s">
        <v>9</v>
      </c>
      <c r="L178" t="s">
        <v>9</v>
      </c>
      <c r="M178">
        <v>900</v>
      </c>
    </row>
    <row r="179" spans="1:13" x14ac:dyDescent="0.2">
      <c r="A179" t="s">
        <v>160</v>
      </c>
      <c r="B179" t="s">
        <v>160</v>
      </c>
      <c r="C179" t="s">
        <v>10</v>
      </c>
      <c r="D179" t="s">
        <v>9</v>
      </c>
      <c r="E179">
        <v>0.9</v>
      </c>
      <c r="F179">
        <v>0.7</v>
      </c>
      <c r="G179">
        <v>0.7</v>
      </c>
      <c r="H179">
        <v>0</v>
      </c>
      <c r="I179">
        <v>0.79</v>
      </c>
      <c r="J179">
        <v>1600</v>
      </c>
      <c r="K179" t="s">
        <v>9</v>
      </c>
      <c r="L179" t="s">
        <v>9</v>
      </c>
      <c r="M179">
        <v>900</v>
      </c>
    </row>
    <row r="180" spans="1:13" x14ac:dyDescent="0.2">
      <c r="A180" t="s">
        <v>161</v>
      </c>
      <c r="B180" t="s">
        <v>161</v>
      </c>
      <c r="C180" t="s">
        <v>10</v>
      </c>
      <c r="D180" t="s">
        <v>9</v>
      </c>
      <c r="E180">
        <v>0.9</v>
      </c>
      <c r="F180">
        <v>0.7</v>
      </c>
      <c r="G180">
        <v>0.7</v>
      </c>
      <c r="H180">
        <v>0</v>
      </c>
      <c r="I180">
        <v>0.24</v>
      </c>
      <c r="J180">
        <v>816</v>
      </c>
      <c r="K180" t="s">
        <v>9</v>
      </c>
      <c r="L180" t="s">
        <v>9</v>
      </c>
      <c r="M180">
        <v>880</v>
      </c>
    </row>
    <row r="181" spans="1:13" x14ac:dyDescent="0.2">
      <c r="A181" t="s">
        <v>162</v>
      </c>
      <c r="B181" t="s">
        <v>162</v>
      </c>
      <c r="C181" t="s">
        <v>10</v>
      </c>
      <c r="D181" t="s">
        <v>9</v>
      </c>
      <c r="E181">
        <v>0.9</v>
      </c>
      <c r="F181">
        <v>0.7</v>
      </c>
      <c r="G181">
        <v>0.7</v>
      </c>
      <c r="H181">
        <v>0</v>
      </c>
      <c r="I181">
        <v>1.4</v>
      </c>
      <c r="J181">
        <v>1920</v>
      </c>
      <c r="K181" t="s">
        <v>9</v>
      </c>
      <c r="L181" t="s">
        <v>9</v>
      </c>
      <c r="M181">
        <v>900</v>
      </c>
    </row>
    <row r="182" spans="1:13" x14ac:dyDescent="0.2">
      <c r="A182" t="s">
        <v>8</v>
      </c>
      <c r="B182" t="s">
        <v>8</v>
      </c>
      <c r="C182" t="s">
        <v>10</v>
      </c>
      <c r="D182" t="s">
        <v>9</v>
      </c>
      <c r="E182">
        <v>0.9</v>
      </c>
      <c r="F182">
        <v>0.7</v>
      </c>
      <c r="G182">
        <v>0.7</v>
      </c>
      <c r="H182">
        <v>0</v>
      </c>
      <c r="I182">
        <v>0.97</v>
      </c>
      <c r="J182">
        <v>1600</v>
      </c>
      <c r="K182" t="s">
        <v>9</v>
      </c>
      <c r="L182" t="s">
        <v>9</v>
      </c>
      <c r="M182">
        <v>900</v>
      </c>
    </row>
    <row r="183" spans="1:13" x14ac:dyDescent="0.2">
      <c r="A183" t="s">
        <v>163</v>
      </c>
      <c r="B183" t="s">
        <v>163</v>
      </c>
      <c r="C183" t="s">
        <v>10</v>
      </c>
      <c r="D183" t="s">
        <v>9</v>
      </c>
      <c r="E183">
        <v>0.9</v>
      </c>
      <c r="F183">
        <v>0.7</v>
      </c>
      <c r="G183">
        <v>0.7</v>
      </c>
      <c r="H183">
        <v>0</v>
      </c>
      <c r="I183">
        <v>0.65</v>
      </c>
      <c r="J183">
        <v>1280</v>
      </c>
      <c r="K183" t="s">
        <v>9</v>
      </c>
      <c r="L183" t="s">
        <v>9</v>
      </c>
      <c r="M183">
        <v>900</v>
      </c>
    </row>
    <row r="184" spans="1:13" x14ac:dyDescent="0.2">
      <c r="A184" t="s">
        <v>164</v>
      </c>
      <c r="B184" t="s">
        <v>164</v>
      </c>
      <c r="C184" t="s">
        <v>10</v>
      </c>
      <c r="D184" t="s">
        <v>9</v>
      </c>
      <c r="E184">
        <v>0.9</v>
      </c>
      <c r="F184">
        <v>0.7</v>
      </c>
      <c r="G184">
        <v>0.7</v>
      </c>
      <c r="H184">
        <v>0</v>
      </c>
      <c r="I184">
        <v>1.1000000000000001</v>
      </c>
      <c r="J184">
        <v>1920</v>
      </c>
      <c r="K184" t="s">
        <v>9</v>
      </c>
      <c r="L184" t="s">
        <v>9</v>
      </c>
      <c r="M184">
        <v>840</v>
      </c>
    </row>
    <row r="185" spans="1:13" x14ac:dyDescent="0.2">
      <c r="A185" t="s">
        <v>165</v>
      </c>
      <c r="B185" t="s">
        <v>165</v>
      </c>
      <c r="C185" t="s">
        <v>10</v>
      </c>
      <c r="D185" t="s">
        <v>9</v>
      </c>
      <c r="E185">
        <v>0.9</v>
      </c>
      <c r="F185">
        <v>0.7</v>
      </c>
      <c r="G185">
        <v>0.7</v>
      </c>
      <c r="H185">
        <v>0</v>
      </c>
      <c r="I185">
        <v>0.78500000000000003</v>
      </c>
      <c r="J185">
        <v>1600</v>
      </c>
      <c r="K185" t="s">
        <v>9</v>
      </c>
      <c r="L185" t="s">
        <v>9</v>
      </c>
      <c r="M185">
        <v>840</v>
      </c>
    </row>
    <row r="186" spans="1:13" x14ac:dyDescent="0.2">
      <c r="A186" t="s">
        <v>166</v>
      </c>
      <c r="B186" t="s">
        <v>166</v>
      </c>
      <c r="C186" t="s">
        <v>10</v>
      </c>
      <c r="D186" t="s">
        <v>9</v>
      </c>
      <c r="E186">
        <v>0.9</v>
      </c>
      <c r="F186">
        <v>0.7</v>
      </c>
      <c r="G186">
        <v>0.7</v>
      </c>
      <c r="H186">
        <v>0</v>
      </c>
      <c r="I186">
        <v>0.53500000000000003</v>
      </c>
      <c r="J186">
        <v>1280</v>
      </c>
      <c r="K186" t="s">
        <v>9</v>
      </c>
      <c r="L186" t="s">
        <v>9</v>
      </c>
      <c r="M186">
        <v>840</v>
      </c>
    </row>
    <row r="187" spans="1:13" x14ac:dyDescent="0.2">
      <c r="A187" t="s">
        <v>167</v>
      </c>
      <c r="B187" t="s">
        <v>167</v>
      </c>
      <c r="C187" t="s">
        <v>10</v>
      </c>
      <c r="D187" t="s">
        <v>9</v>
      </c>
      <c r="E187">
        <v>0.9</v>
      </c>
      <c r="F187">
        <v>0.7</v>
      </c>
      <c r="G187">
        <v>0.7</v>
      </c>
      <c r="H187">
        <v>0</v>
      </c>
      <c r="I187">
        <v>0.33</v>
      </c>
      <c r="J187">
        <v>960</v>
      </c>
      <c r="K187" t="s">
        <v>9</v>
      </c>
      <c r="L187" t="s">
        <v>9</v>
      </c>
      <c r="M187">
        <v>840</v>
      </c>
    </row>
    <row r="188" spans="1:13" x14ac:dyDescent="0.2">
      <c r="A188" t="s">
        <v>168</v>
      </c>
      <c r="B188" t="s">
        <v>168</v>
      </c>
      <c r="C188" t="s">
        <v>10</v>
      </c>
      <c r="D188" t="s">
        <v>9</v>
      </c>
      <c r="E188">
        <v>0.9</v>
      </c>
      <c r="F188">
        <v>0.7</v>
      </c>
      <c r="G188">
        <v>0.7</v>
      </c>
      <c r="H188">
        <v>0</v>
      </c>
      <c r="I188">
        <v>0.18</v>
      </c>
      <c r="J188">
        <v>640</v>
      </c>
      <c r="K188" t="s">
        <v>9</v>
      </c>
      <c r="L188" t="s">
        <v>9</v>
      </c>
      <c r="M188">
        <v>840</v>
      </c>
    </row>
    <row r="189" spans="1:13" x14ac:dyDescent="0.2">
      <c r="A189" t="s">
        <v>169</v>
      </c>
      <c r="B189" t="s">
        <v>169</v>
      </c>
      <c r="C189" t="s">
        <v>10</v>
      </c>
      <c r="D189" t="s">
        <v>9</v>
      </c>
      <c r="E189">
        <v>0.9</v>
      </c>
      <c r="F189">
        <v>0.7</v>
      </c>
      <c r="G189">
        <v>0.7</v>
      </c>
      <c r="H189">
        <v>0</v>
      </c>
      <c r="I189">
        <v>0.26500000000000001</v>
      </c>
      <c r="J189">
        <v>800</v>
      </c>
      <c r="K189" t="s">
        <v>9</v>
      </c>
      <c r="L189" t="s">
        <v>9</v>
      </c>
      <c r="M189">
        <v>795</v>
      </c>
    </row>
    <row r="190" spans="1:13" x14ac:dyDescent="0.2">
      <c r="A190" t="s">
        <v>170</v>
      </c>
      <c r="B190" t="s">
        <v>170</v>
      </c>
      <c r="C190" t="s">
        <v>10</v>
      </c>
      <c r="D190" t="s">
        <v>9</v>
      </c>
      <c r="E190">
        <v>0.9</v>
      </c>
      <c r="F190">
        <v>0.7</v>
      </c>
      <c r="G190">
        <v>0.7</v>
      </c>
      <c r="H190">
        <v>0</v>
      </c>
      <c r="I190">
        <v>0.21</v>
      </c>
      <c r="J190">
        <v>640</v>
      </c>
      <c r="K190" t="s">
        <v>9</v>
      </c>
      <c r="L190" t="s">
        <v>9</v>
      </c>
      <c r="M190">
        <v>795</v>
      </c>
    </row>
    <row r="191" spans="1:13" x14ac:dyDescent="0.2">
      <c r="A191" t="s">
        <v>171</v>
      </c>
      <c r="B191" t="s">
        <v>171</v>
      </c>
      <c r="C191" t="s">
        <v>10</v>
      </c>
      <c r="D191" t="s">
        <v>9</v>
      </c>
      <c r="E191">
        <v>0.9</v>
      </c>
      <c r="F191">
        <v>0.7</v>
      </c>
      <c r="G191">
        <v>0.7</v>
      </c>
      <c r="H191">
        <v>0</v>
      </c>
      <c r="I191">
        <v>0.16</v>
      </c>
      <c r="J191">
        <v>480</v>
      </c>
      <c r="K191" t="s">
        <v>9</v>
      </c>
      <c r="L191" t="s">
        <v>9</v>
      </c>
      <c r="M191">
        <v>795</v>
      </c>
    </row>
    <row r="192" spans="1:13" x14ac:dyDescent="0.2">
      <c r="A192" t="s">
        <v>172</v>
      </c>
      <c r="B192" t="s">
        <v>172</v>
      </c>
      <c r="C192" t="s">
        <v>10</v>
      </c>
      <c r="D192" t="s">
        <v>9</v>
      </c>
      <c r="E192">
        <v>0.9</v>
      </c>
      <c r="F192">
        <v>0.7</v>
      </c>
      <c r="G192">
        <v>0.7</v>
      </c>
      <c r="H192">
        <v>0</v>
      </c>
      <c r="I192">
        <v>0.12</v>
      </c>
      <c r="J192">
        <v>320</v>
      </c>
      <c r="K192" t="s">
        <v>9</v>
      </c>
      <c r="L192" t="s">
        <v>9</v>
      </c>
      <c r="M192">
        <v>795</v>
      </c>
    </row>
    <row r="193" spans="1:13" x14ac:dyDescent="0.2">
      <c r="A193" t="s">
        <v>173</v>
      </c>
      <c r="B193" t="s">
        <v>173</v>
      </c>
      <c r="C193" t="s">
        <v>10</v>
      </c>
      <c r="D193" t="s">
        <v>9</v>
      </c>
      <c r="E193">
        <v>0.9</v>
      </c>
      <c r="F193">
        <v>0.7</v>
      </c>
      <c r="G193">
        <v>0.7</v>
      </c>
      <c r="H193">
        <v>0</v>
      </c>
      <c r="I193">
        <v>0.75</v>
      </c>
      <c r="J193">
        <v>1920</v>
      </c>
      <c r="K193" t="s">
        <v>9</v>
      </c>
      <c r="L193" t="s">
        <v>9</v>
      </c>
      <c r="M193">
        <v>900</v>
      </c>
    </row>
    <row r="194" spans="1:13" x14ac:dyDescent="0.2">
      <c r="A194" t="s">
        <v>174</v>
      </c>
      <c r="B194" t="s">
        <v>174</v>
      </c>
      <c r="C194" t="s">
        <v>10</v>
      </c>
      <c r="D194" t="s">
        <v>9</v>
      </c>
      <c r="E194">
        <v>0.9</v>
      </c>
      <c r="F194">
        <v>0.7</v>
      </c>
      <c r="G194">
        <v>0.7</v>
      </c>
      <c r="H194">
        <v>0</v>
      </c>
      <c r="I194">
        <v>0.6</v>
      </c>
      <c r="J194">
        <v>1600</v>
      </c>
      <c r="K194" t="s">
        <v>9</v>
      </c>
      <c r="L194" t="s">
        <v>9</v>
      </c>
      <c r="M194">
        <v>900</v>
      </c>
    </row>
    <row r="195" spans="1:13" x14ac:dyDescent="0.2">
      <c r="A195" t="s">
        <v>175</v>
      </c>
      <c r="B195" t="s">
        <v>175</v>
      </c>
      <c r="C195" t="s">
        <v>10</v>
      </c>
      <c r="D195" t="s">
        <v>9</v>
      </c>
      <c r="E195">
        <v>0.9</v>
      </c>
      <c r="F195">
        <v>0.7</v>
      </c>
      <c r="G195">
        <v>0.7</v>
      </c>
      <c r="H195">
        <v>0</v>
      </c>
      <c r="I195">
        <v>0.44</v>
      </c>
      <c r="J195">
        <v>1280</v>
      </c>
      <c r="K195" t="s">
        <v>9</v>
      </c>
      <c r="L195" t="s">
        <v>9</v>
      </c>
      <c r="M195">
        <v>900</v>
      </c>
    </row>
    <row r="196" spans="1:13" x14ac:dyDescent="0.2">
      <c r="A196" t="s">
        <v>176</v>
      </c>
      <c r="B196" t="s">
        <v>176</v>
      </c>
      <c r="C196" t="s">
        <v>10</v>
      </c>
      <c r="D196" t="s">
        <v>9</v>
      </c>
      <c r="E196">
        <v>0.9</v>
      </c>
      <c r="F196">
        <v>0.7</v>
      </c>
      <c r="G196">
        <v>0.7</v>
      </c>
      <c r="H196">
        <v>0</v>
      </c>
      <c r="I196">
        <v>0.36</v>
      </c>
      <c r="J196">
        <v>1120</v>
      </c>
      <c r="K196" t="s">
        <v>9</v>
      </c>
      <c r="L196" t="s">
        <v>9</v>
      </c>
      <c r="M196">
        <v>900</v>
      </c>
    </row>
    <row r="197" spans="1:13" x14ac:dyDescent="0.2">
      <c r="A197" t="s">
        <v>177</v>
      </c>
      <c r="B197" t="s">
        <v>177</v>
      </c>
      <c r="C197" t="s">
        <v>10</v>
      </c>
      <c r="D197" t="s">
        <v>9</v>
      </c>
      <c r="E197">
        <v>0.9</v>
      </c>
      <c r="F197">
        <v>0.7</v>
      </c>
      <c r="G197">
        <v>0.7</v>
      </c>
      <c r="H197">
        <v>0</v>
      </c>
      <c r="I197">
        <v>0.3</v>
      </c>
      <c r="J197">
        <v>960</v>
      </c>
      <c r="K197" t="s">
        <v>9</v>
      </c>
      <c r="L197" t="s">
        <v>9</v>
      </c>
      <c r="M197">
        <v>900</v>
      </c>
    </row>
    <row r="198" spans="1:13" x14ac:dyDescent="0.2">
      <c r="A198" t="s">
        <v>178</v>
      </c>
      <c r="B198" t="s">
        <v>178</v>
      </c>
      <c r="C198" t="s">
        <v>10</v>
      </c>
      <c r="D198" t="s">
        <v>9</v>
      </c>
      <c r="E198">
        <v>0.9</v>
      </c>
      <c r="F198">
        <v>0.7</v>
      </c>
      <c r="G198">
        <v>0.7</v>
      </c>
      <c r="H198">
        <v>0</v>
      </c>
      <c r="I198">
        <v>0.2</v>
      </c>
      <c r="J198">
        <v>640</v>
      </c>
      <c r="K198" t="s">
        <v>9</v>
      </c>
      <c r="L198" t="s">
        <v>9</v>
      </c>
      <c r="M198">
        <v>900</v>
      </c>
    </row>
    <row r="199" spans="1:13" x14ac:dyDescent="0.2">
      <c r="A199" t="s">
        <v>179</v>
      </c>
      <c r="B199" t="s">
        <v>179</v>
      </c>
      <c r="C199" t="s">
        <v>10</v>
      </c>
      <c r="D199" t="s">
        <v>9</v>
      </c>
      <c r="E199">
        <v>0.9</v>
      </c>
      <c r="F199">
        <v>0.7</v>
      </c>
      <c r="G199">
        <v>0.7</v>
      </c>
      <c r="H199">
        <v>0</v>
      </c>
      <c r="I199">
        <v>0.12</v>
      </c>
      <c r="J199">
        <v>320</v>
      </c>
      <c r="K199" t="s">
        <v>9</v>
      </c>
      <c r="L199" t="s">
        <v>9</v>
      </c>
      <c r="M199">
        <v>900</v>
      </c>
    </row>
    <row r="200" spans="1:13" x14ac:dyDescent="0.2">
      <c r="A200" t="s">
        <v>180</v>
      </c>
      <c r="B200" t="s">
        <v>180</v>
      </c>
      <c r="C200" t="s">
        <v>10</v>
      </c>
      <c r="D200" t="s">
        <v>9</v>
      </c>
      <c r="E200">
        <v>0.9</v>
      </c>
      <c r="F200">
        <v>0.7</v>
      </c>
      <c r="G200">
        <v>0.7</v>
      </c>
      <c r="H200">
        <v>0</v>
      </c>
      <c r="I200">
        <v>2.15</v>
      </c>
      <c r="J200">
        <v>2400</v>
      </c>
      <c r="K200" t="s">
        <v>9</v>
      </c>
      <c r="L200" t="s">
        <v>9</v>
      </c>
      <c r="M200">
        <v>900</v>
      </c>
    </row>
    <row r="201" spans="1:13" x14ac:dyDescent="0.2">
      <c r="A201" t="s">
        <v>181</v>
      </c>
      <c r="B201" t="s">
        <v>181</v>
      </c>
      <c r="C201" t="s">
        <v>10</v>
      </c>
      <c r="D201" t="s">
        <v>9</v>
      </c>
      <c r="E201">
        <v>0.9</v>
      </c>
      <c r="F201">
        <v>0.7</v>
      </c>
      <c r="G201">
        <v>0.7</v>
      </c>
      <c r="H201">
        <v>0</v>
      </c>
      <c r="I201">
        <v>1.95</v>
      </c>
      <c r="J201">
        <v>2240</v>
      </c>
      <c r="K201" t="s">
        <v>9</v>
      </c>
      <c r="L201" t="s">
        <v>9</v>
      </c>
      <c r="M201">
        <v>900</v>
      </c>
    </row>
    <row r="202" spans="1:13" x14ac:dyDescent="0.2">
      <c r="A202" t="s">
        <v>182</v>
      </c>
      <c r="B202" t="s">
        <v>182</v>
      </c>
      <c r="C202" t="s">
        <v>10</v>
      </c>
      <c r="D202" t="s">
        <v>9</v>
      </c>
      <c r="E202">
        <v>0.9</v>
      </c>
      <c r="F202">
        <v>0.7</v>
      </c>
      <c r="G202">
        <v>0.7</v>
      </c>
      <c r="H202">
        <v>0</v>
      </c>
      <c r="I202">
        <v>1.45</v>
      </c>
      <c r="J202">
        <v>2080</v>
      </c>
      <c r="K202" t="s">
        <v>9</v>
      </c>
      <c r="L202" t="s">
        <v>9</v>
      </c>
      <c r="M202">
        <v>900</v>
      </c>
    </row>
    <row r="203" spans="1:13" x14ac:dyDescent="0.2">
      <c r="A203" t="s">
        <v>183</v>
      </c>
      <c r="B203" t="s">
        <v>183</v>
      </c>
      <c r="C203" t="s">
        <v>10</v>
      </c>
      <c r="D203" t="s">
        <v>9</v>
      </c>
      <c r="E203">
        <v>0.9</v>
      </c>
      <c r="F203">
        <v>0.7</v>
      </c>
      <c r="G203">
        <v>0.7</v>
      </c>
      <c r="H203">
        <v>0</v>
      </c>
      <c r="I203">
        <v>1.6</v>
      </c>
      <c r="J203">
        <v>2240</v>
      </c>
      <c r="K203" t="s">
        <v>9</v>
      </c>
      <c r="L203" t="s">
        <v>9</v>
      </c>
      <c r="M203">
        <v>900</v>
      </c>
    </row>
    <row r="204" spans="1:13" x14ac:dyDescent="0.2">
      <c r="A204" t="s">
        <v>184</v>
      </c>
      <c r="B204" t="s">
        <v>184</v>
      </c>
      <c r="C204" t="s">
        <v>10</v>
      </c>
      <c r="D204" t="s">
        <v>9</v>
      </c>
      <c r="E204">
        <v>0.9</v>
      </c>
      <c r="F204">
        <v>0.7</v>
      </c>
      <c r="G204">
        <v>0.7</v>
      </c>
      <c r="H204">
        <v>0</v>
      </c>
      <c r="I204">
        <v>1.1399999999999999</v>
      </c>
      <c r="J204">
        <v>1920</v>
      </c>
      <c r="K204" t="s">
        <v>9</v>
      </c>
      <c r="L204" t="s">
        <v>9</v>
      </c>
      <c r="M204">
        <v>900</v>
      </c>
    </row>
    <row r="205" spans="1:13" x14ac:dyDescent="0.2">
      <c r="A205" t="s">
        <v>185</v>
      </c>
      <c r="B205" t="s">
        <v>185</v>
      </c>
      <c r="C205" t="s">
        <v>10</v>
      </c>
      <c r="D205" t="s">
        <v>9</v>
      </c>
      <c r="E205">
        <v>0.9</v>
      </c>
      <c r="F205">
        <v>0.7</v>
      </c>
      <c r="G205">
        <v>0.7</v>
      </c>
      <c r="H205">
        <v>0</v>
      </c>
      <c r="I205">
        <v>0.79</v>
      </c>
      <c r="J205">
        <v>1600</v>
      </c>
      <c r="K205" t="s">
        <v>9</v>
      </c>
      <c r="L205" t="s">
        <v>9</v>
      </c>
      <c r="M205">
        <v>900</v>
      </c>
    </row>
    <row r="206" spans="1:13" x14ac:dyDescent="0.2">
      <c r="A206" t="s">
        <v>186</v>
      </c>
      <c r="B206" t="s">
        <v>186</v>
      </c>
      <c r="C206" t="s">
        <v>10</v>
      </c>
      <c r="D206" t="s">
        <v>9</v>
      </c>
      <c r="E206">
        <v>0.9</v>
      </c>
      <c r="F206">
        <v>0.7</v>
      </c>
      <c r="G206">
        <v>0.7</v>
      </c>
      <c r="H206">
        <v>0</v>
      </c>
      <c r="I206">
        <v>0.24</v>
      </c>
      <c r="J206">
        <v>816</v>
      </c>
      <c r="K206" t="s">
        <v>9</v>
      </c>
      <c r="L206" t="s">
        <v>9</v>
      </c>
      <c r="M206">
        <v>880</v>
      </c>
    </row>
    <row r="207" spans="1:13" x14ac:dyDescent="0.2">
      <c r="A207" t="s">
        <v>187</v>
      </c>
      <c r="B207" t="s">
        <v>187</v>
      </c>
      <c r="C207" t="s">
        <v>10</v>
      </c>
      <c r="D207" t="s">
        <v>9</v>
      </c>
      <c r="E207">
        <v>0.9</v>
      </c>
      <c r="F207">
        <v>0.7</v>
      </c>
      <c r="G207">
        <v>0.7</v>
      </c>
      <c r="H207">
        <v>0</v>
      </c>
      <c r="I207">
        <v>1.4</v>
      </c>
      <c r="J207">
        <v>1920</v>
      </c>
      <c r="K207" t="s">
        <v>9</v>
      </c>
      <c r="L207" t="s">
        <v>9</v>
      </c>
      <c r="M207">
        <v>900</v>
      </c>
    </row>
    <row r="208" spans="1:13" x14ac:dyDescent="0.2">
      <c r="A208" t="s">
        <v>188</v>
      </c>
      <c r="B208" t="s">
        <v>188</v>
      </c>
      <c r="C208" t="s">
        <v>10</v>
      </c>
      <c r="D208" t="s">
        <v>9</v>
      </c>
      <c r="E208">
        <v>0.9</v>
      </c>
      <c r="F208">
        <v>0.7</v>
      </c>
      <c r="G208">
        <v>0.7</v>
      </c>
      <c r="H208">
        <v>0</v>
      </c>
      <c r="I208">
        <v>0.97</v>
      </c>
      <c r="J208">
        <v>1600</v>
      </c>
      <c r="K208" t="s">
        <v>9</v>
      </c>
      <c r="L208" t="s">
        <v>9</v>
      </c>
      <c r="M208">
        <v>900</v>
      </c>
    </row>
    <row r="209" spans="1:13" x14ac:dyDescent="0.2">
      <c r="A209" t="s">
        <v>189</v>
      </c>
      <c r="B209" t="s">
        <v>189</v>
      </c>
      <c r="C209" t="s">
        <v>10</v>
      </c>
      <c r="D209" t="s">
        <v>9</v>
      </c>
      <c r="E209">
        <v>0.9</v>
      </c>
      <c r="F209">
        <v>0.7</v>
      </c>
      <c r="G209">
        <v>0.7</v>
      </c>
      <c r="H209">
        <v>0</v>
      </c>
      <c r="I209">
        <v>0.65</v>
      </c>
      <c r="J209">
        <v>1280</v>
      </c>
      <c r="K209" t="s">
        <v>9</v>
      </c>
      <c r="L209" t="s">
        <v>9</v>
      </c>
      <c r="M209">
        <v>900</v>
      </c>
    </row>
    <row r="210" spans="1:13" x14ac:dyDescent="0.2">
      <c r="A210" t="s">
        <v>190</v>
      </c>
      <c r="B210" t="s">
        <v>190</v>
      </c>
      <c r="C210" t="s">
        <v>10</v>
      </c>
      <c r="D210" t="s">
        <v>9</v>
      </c>
      <c r="E210">
        <v>0.9</v>
      </c>
      <c r="F210">
        <v>0.7</v>
      </c>
      <c r="G210">
        <v>0.7</v>
      </c>
      <c r="H210">
        <v>0</v>
      </c>
      <c r="I210">
        <v>1.1000000000000001</v>
      </c>
      <c r="J210">
        <v>1920</v>
      </c>
      <c r="K210" t="s">
        <v>9</v>
      </c>
      <c r="L210" t="s">
        <v>9</v>
      </c>
      <c r="M210">
        <v>840</v>
      </c>
    </row>
    <row r="211" spans="1:13" x14ac:dyDescent="0.2">
      <c r="A211" t="s">
        <v>191</v>
      </c>
      <c r="B211" t="s">
        <v>191</v>
      </c>
      <c r="C211" t="s">
        <v>10</v>
      </c>
      <c r="D211" t="s">
        <v>9</v>
      </c>
      <c r="E211">
        <v>0.9</v>
      </c>
      <c r="F211">
        <v>0.7</v>
      </c>
      <c r="G211">
        <v>0.7</v>
      </c>
      <c r="H211">
        <v>0</v>
      </c>
      <c r="I211">
        <v>0.78500000000000003</v>
      </c>
      <c r="J211">
        <v>1600</v>
      </c>
      <c r="K211" t="s">
        <v>9</v>
      </c>
      <c r="L211" t="s">
        <v>9</v>
      </c>
      <c r="M211">
        <v>840</v>
      </c>
    </row>
    <row r="212" spans="1:13" x14ac:dyDescent="0.2">
      <c r="A212" t="s">
        <v>192</v>
      </c>
      <c r="B212" t="s">
        <v>192</v>
      </c>
      <c r="C212" t="s">
        <v>10</v>
      </c>
      <c r="D212" t="s">
        <v>9</v>
      </c>
      <c r="E212">
        <v>0.9</v>
      </c>
      <c r="F212">
        <v>0.7</v>
      </c>
      <c r="G212">
        <v>0.7</v>
      </c>
      <c r="H212">
        <v>0</v>
      </c>
      <c r="I212">
        <v>0.53500000000000003</v>
      </c>
      <c r="J212">
        <v>1280</v>
      </c>
      <c r="K212" t="s">
        <v>9</v>
      </c>
      <c r="L212" t="s">
        <v>9</v>
      </c>
      <c r="M212">
        <v>840</v>
      </c>
    </row>
    <row r="213" spans="1:13" x14ac:dyDescent="0.2">
      <c r="A213" t="s">
        <v>193</v>
      </c>
      <c r="B213" t="s">
        <v>193</v>
      </c>
      <c r="C213" t="s">
        <v>10</v>
      </c>
      <c r="D213" t="s">
        <v>9</v>
      </c>
      <c r="E213">
        <v>0.9</v>
      </c>
      <c r="F213">
        <v>0.7</v>
      </c>
      <c r="G213">
        <v>0.7</v>
      </c>
      <c r="H213">
        <v>0</v>
      </c>
      <c r="I213">
        <v>0.33</v>
      </c>
      <c r="J213">
        <v>960</v>
      </c>
      <c r="K213" t="s">
        <v>9</v>
      </c>
      <c r="L213" t="s">
        <v>9</v>
      </c>
      <c r="M213">
        <v>840</v>
      </c>
    </row>
    <row r="214" spans="1:13" x14ac:dyDescent="0.2">
      <c r="A214" t="s">
        <v>194</v>
      </c>
      <c r="B214" t="s">
        <v>194</v>
      </c>
      <c r="C214" t="s">
        <v>10</v>
      </c>
      <c r="D214" t="s">
        <v>9</v>
      </c>
      <c r="E214">
        <v>0.9</v>
      </c>
      <c r="F214">
        <v>0.7</v>
      </c>
      <c r="G214">
        <v>0.7</v>
      </c>
      <c r="H214">
        <v>0</v>
      </c>
      <c r="I214">
        <v>0.18</v>
      </c>
      <c r="J214">
        <v>640</v>
      </c>
      <c r="K214" t="s">
        <v>9</v>
      </c>
      <c r="L214" t="s">
        <v>9</v>
      </c>
      <c r="M214">
        <v>840</v>
      </c>
    </row>
    <row r="215" spans="1:13" x14ac:dyDescent="0.2">
      <c r="A215" t="s">
        <v>195</v>
      </c>
      <c r="B215" t="s">
        <v>195</v>
      </c>
      <c r="C215" t="s">
        <v>10</v>
      </c>
      <c r="D215" t="s">
        <v>9</v>
      </c>
      <c r="E215">
        <v>0.9</v>
      </c>
      <c r="F215">
        <v>0.7</v>
      </c>
      <c r="G215">
        <v>0.7</v>
      </c>
      <c r="H215">
        <v>0</v>
      </c>
      <c r="I215">
        <v>0.26500000000000001</v>
      </c>
      <c r="J215">
        <v>800</v>
      </c>
      <c r="K215" t="s">
        <v>9</v>
      </c>
      <c r="L215" t="s">
        <v>9</v>
      </c>
      <c r="M215">
        <v>795</v>
      </c>
    </row>
    <row r="216" spans="1:13" x14ac:dyDescent="0.2">
      <c r="A216" t="s">
        <v>196</v>
      </c>
      <c r="B216" t="s">
        <v>196</v>
      </c>
      <c r="C216" t="s">
        <v>10</v>
      </c>
      <c r="D216" t="s">
        <v>9</v>
      </c>
      <c r="E216">
        <v>0.9</v>
      </c>
      <c r="F216">
        <v>0.7</v>
      </c>
      <c r="G216">
        <v>0.7</v>
      </c>
      <c r="H216">
        <v>0</v>
      </c>
      <c r="I216">
        <v>0.21</v>
      </c>
      <c r="J216">
        <v>640</v>
      </c>
      <c r="K216" t="s">
        <v>9</v>
      </c>
      <c r="L216" t="s">
        <v>9</v>
      </c>
      <c r="M216">
        <v>795</v>
      </c>
    </row>
    <row r="217" spans="1:13" x14ac:dyDescent="0.2">
      <c r="A217" t="s">
        <v>197</v>
      </c>
      <c r="B217" t="s">
        <v>197</v>
      </c>
      <c r="C217" t="s">
        <v>10</v>
      </c>
      <c r="D217" t="s">
        <v>9</v>
      </c>
      <c r="E217">
        <v>0.9</v>
      </c>
      <c r="F217">
        <v>0.7</v>
      </c>
      <c r="G217">
        <v>0.7</v>
      </c>
      <c r="H217">
        <v>0</v>
      </c>
      <c r="I217">
        <v>0.16</v>
      </c>
      <c r="J217">
        <v>480</v>
      </c>
      <c r="K217" t="s">
        <v>9</v>
      </c>
      <c r="L217" t="s">
        <v>9</v>
      </c>
      <c r="M217">
        <v>795</v>
      </c>
    </row>
    <row r="218" spans="1:13" x14ac:dyDescent="0.2">
      <c r="A218" t="s">
        <v>198</v>
      </c>
      <c r="B218" t="s">
        <v>198</v>
      </c>
      <c r="C218" t="s">
        <v>10</v>
      </c>
      <c r="D218" t="s">
        <v>9</v>
      </c>
      <c r="E218">
        <v>0.9</v>
      </c>
      <c r="F218">
        <v>0.7</v>
      </c>
      <c r="G218">
        <v>0.7</v>
      </c>
      <c r="H218">
        <v>0</v>
      </c>
      <c r="I218">
        <v>0.12</v>
      </c>
      <c r="J218">
        <v>320</v>
      </c>
      <c r="K218" t="s">
        <v>9</v>
      </c>
      <c r="L218" t="s">
        <v>9</v>
      </c>
      <c r="M218">
        <v>795</v>
      </c>
    </row>
    <row r="219" spans="1:13" x14ac:dyDescent="0.2">
      <c r="A219" t="s">
        <v>199</v>
      </c>
      <c r="B219" t="s">
        <v>199</v>
      </c>
      <c r="C219" t="s">
        <v>10</v>
      </c>
      <c r="D219" t="s">
        <v>9</v>
      </c>
      <c r="E219">
        <v>0.9</v>
      </c>
      <c r="F219">
        <v>0.7</v>
      </c>
      <c r="G219">
        <v>0.7</v>
      </c>
      <c r="H219">
        <v>0</v>
      </c>
      <c r="I219">
        <v>0.75</v>
      </c>
      <c r="J219">
        <v>1920</v>
      </c>
      <c r="K219" t="s">
        <v>9</v>
      </c>
      <c r="L219" t="s">
        <v>9</v>
      </c>
      <c r="M219">
        <v>900</v>
      </c>
    </row>
    <row r="220" spans="1:13" x14ac:dyDescent="0.2">
      <c r="A220" t="s">
        <v>200</v>
      </c>
      <c r="B220" t="s">
        <v>200</v>
      </c>
      <c r="C220" t="s">
        <v>10</v>
      </c>
      <c r="D220" t="s">
        <v>9</v>
      </c>
      <c r="E220">
        <v>0.9</v>
      </c>
      <c r="F220">
        <v>0.7</v>
      </c>
      <c r="G220">
        <v>0.7</v>
      </c>
      <c r="H220">
        <v>0</v>
      </c>
      <c r="I220">
        <v>0.6</v>
      </c>
      <c r="J220">
        <v>1600</v>
      </c>
      <c r="K220" t="s">
        <v>9</v>
      </c>
      <c r="L220" t="s">
        <v>9</v>
      </c>
      <c r="M220">
        <v>900</v>
      </c>
    </row>
    <row r="221" spans="1:13" x14ac:dyDescent="0.2">
      <c r="A221" t="s">
        <v>201</v>
      </c>
      <c r="B221" t="s">
        <v>201</v>
      </c>
      <c r="C221" t="s">
        <v>10</v>
      </c>
      <c r="D221" t="s">
        <v>9</v>
      </c>
      <c r="E221">
        <v>0.9</v>
      </c>
      <c r="F221">
        <v>0.7</v>
      </c>
      <c r="G221">
        <v>0.7</v>
      </c>
      <c r="H221">
        <v>0</v>
      </c>
      <c r="I221">
        <v>0.44</v>
      </c>
      <c r="J221">
        <v>1280</v>
      </c>
      <c r="K221" t="s">
        <v>9</v>
      </c>
      <c r="L221" t="s">
        <v>9</v>
      </c>
      <c r="M221">
        <v>900</v>
      </c>
    </row>
    <row r="222" spans="1:13" x14ac:dyDescent="0.2">
      <c r="A222" t="s">
        <v>202</v>
      </c>
      <c r="B222" t="s">
        <v>202</v>
      </c>
      <c r="C222" t="s">
        <v>10</v>
      </c>
      <c r="D222" t="s">
        <v>9</v>
      </c>
      <c r="E222">
        <v>0.9</v>
      </c>
      <c r="F222">
        <v>0.7</v>
      </c>
      <c r="G222">
        <v>0.7</v>
      </c>
      <c r="H222">
        <v>0</v>
      </c>
      <c r="I222">
        <v>0.36</v>
      </c>
      <c r="J222">
        <v>1120</v>
      </c>
      <c r="K222" t="s">
        <v>9</v>
      </c>
      <c r="L222" t="s">
        <v>9</v>
      </c>
      <c r="M222">
        <v>900</v>
      </c>
    </row>
    <row r="223" spans="1:13" x14ac:dyDescent="0.2">
      <c r="A223" t="s">
        <v>203</v>
      </c>
      <c r="B223" t="s">
        <v>203</v>
      </c>
      <c r="C223" t="s">
        <v>10</v>
      </c>
      <c r="D223" t="s">
        <v>9</v>
      </c>
      <c r="E223">
        <v>0.9</v>
      </c>
      <c r="F223">
        <v>0.7</v>
      </c>
      <c r="G223">
        <v>0.7</v>
      </c>
      <c r="H223">
        <v>0</v>
      </c>
      <c r="I223">
        <v>0.3</v>
      </c>
      <c r="J223">
        <v>960</v>
      </c>
      <c r="K223" t="s">
        <v>9</v>
      </c>
      <c r="L223" t="s">
        <v>9</v>
      </c>
      <c r="M223">
        <v>900</v>
      </c>
    </row>
    <row r="224" spans="1:13" x14ac:dyDescent="0.2">
      <c r="A224" t="s">
        <v>204</v>
      </c>
      <c r="B224" t="s">
        <v>204</v>
      </c>
      <c r="C224" t="s">
        <v>10</v>
      </c>
      <c r="D224" t="s">
        <v>9</v>
      </c>
      <c r="E224">
        <v>0.9</v>
      </c>
      <c r="F224">
        <v>0.7</v>
      </c>
      <c r="G224">
        <v>0.7</v>
      </c>
      <c r="H224">
        <v>0</v>
      </c>
      <c r="I224">
        <v>0.2</v>
      </c>
      <c r="J224">
        <v>640</v>
      </c>
      <c r="K224" t="s">
        <v>9</v>
      </c>
      <c r="L224" t="s">
        <v>9</v>
      </c>
      <c r="M224">
        <v>900</v>
      </c>
    </row>
    <row r="225" spans="1:13" x14ac:dyDescent="0.2">
      <c r="A225" t="s">
        <v>205</v>
      </c>
      <c r="B225" t="s">
        <v>205</v>
      </c>
      <c r="C225" t="s">
        <v>10</v>
      </c>
      <c r="D225" t="s">
        <v>9</v>
      </c>
      <c r="E225">
        <v>0.9</v>
      </c>
      <c r="F225">
        <v>0.7</v>
      </c>
      <c r="G225">
        <v>0.7</v>
      </c>
      <c r="H225">
        <v>0</v>
      </c>
      <c r="I225">
        <v>0.12</v>
      </c>
      <c r="J225">
        <v>320</v>
      </c>
      <c r="K225" t="s">
        <v>9</v>
      </c>
      <c r="L225" t="s">
        <v>9</v>
      </c>
      <c r="M225">
        <v>900</v>
      </c>
    </row>
    <row r="226" spans="1:13" x14ac:dyDescent="0.2">
      <c r="A226" t="s">
        <v>206</v>
      </c>
      <c r="B226" t="s">
        <v>206</v>
      </c>
      <c r="C226" t="s">
        <v>10</v>
      </c>
      <c r="D226" t="s">
        <v>7</v>
      </c>
      <c r="E226">
        <v>0.9</v>
      </c>
      <c r="F226">
        <v>0.7</v>
      </c>
      <c r="G226">
        <v>0.7</v>
      </c>
      <c r="H226">
        <v>0</v>
      </c>
      <c r="I226">
        <v>0.16700000000000001</v>
      </c>
      <c r="J226">
        <v>680</v>
      </c>
      <c r="K226" t="s">
        <v>7</v>
      </c>
      <c r="L226" t="s">
        <v>7</v>
      </c>
      <c r="M226">
        <v>1630</v>
      </c>
    </row>
    <row r="227" spans="1:13" x14ac:dyDescent="0.2">
      <c r="A227" t="s">
        <v>207</v>
      </c>
      <c r="B227" t="s">
        <v>207</v>
      </c>
      <c r="C227" t="s">
        <v>10</v>
      </c>
      <c r="D227" t="s">
        <v>7</v>
      </c>
      <c r="E227">
        <v>0.9</v>
      </c>
      <c r="F227">
        <v>0.7</v>
      </c>
      <c r="G227">
        <v>0.7</v>
      </c>
      <c r="H227">
        <v>0</v>
      </c>
      <c r="I227">
        <v>0.17</v>
      </c>
      <c r="J227">
        <v>704</v>
      </c>
      <c r="K227" t="s">
        <v>7</v>
      </c>
      <c r="L227" t="s">
        <v>7</v>
      </c>
      <c r="M227">
        <v>1630</v>
      </c>
    </row>
    <row r="228" spans="1:13" x14ac:dyDescent="0.2">
      <c r="A228" t="s">
        <v>208</v>
      </c>
      <c r="B228" t="s">
        <v>208</v>
      </c>
      <c r="C228" t="s">
        <v>10</v>
      </c>
      <c r="D228" t="s">
        <v>7</v>
      </c>
      <c r="E228">
        <v>0.9</v>
      </c>
      <c r="F228">
        <v>0.7</v>
      </c>
      <c r="G228">
        <v>0.7</v>
      </c>
      <c r="H228">
        <v>0</v>
      </c>
      <c r="I228">
        <v>0.17199999999999999</v>
      </c>
      <c r="J228">
        <v>704</v>
      </c>
      <c r="K228" t="s">
        <v>7</v>
      </c>
      <c r="L228" t="s">
        <v>7</v>
      </c>
      <c r="M228">
        <v>1630</v>
      </c>
    </row>
    <row r="229" spans="1:13" x14ac:dyDescent="0.2">
      <c r="A229" t="s">
        <v>209</v>
      </c>
      <c r="B229" t="s">
        <v>209</v>
      </c>
      <c r="C229" t="s">
        <v>10</v>
      </c>
      <c r="D229" t="s">
        <v>7</v>
      </c>
      <c r="E229">
        <v>0.9</v>
      </c>
      <c r="F229">
        <v>0.7</v>
      </c>
      <c r="G229">
        <v>0.7</v>
      </c>
      <c r="H229">
        <v>0</v>
      </c>
      <c r="I229">
        <v>0.16400000000000001</v>
      </c>
      <c r="J229">
        <v>671</v>
      </c>
      <c r="K229" t="s">
        <v>7</v>
      </c>
      <c r="L229" t="s">
        <v>7</v>
      </c>
      <c r="M229">
        <v>1630</v>
      </c>
    </row>
    <row r="230" spans="1:13" x14ac:dyDescent="0.2">
      <c r="A230" t="s">
        <v>210</v>
      </c>
      <c r="B230" t="s">
        <v>210</v>
      </c>
      <c r="C230" t="s">
        <v>10</v>
      </c>
      <c r="D230" t="s">
        <v>7</v>
      </c>
      <c r="E230">
        <v>0.9</v>
      </c>
      <c r="F230">
        <v>0.7</v>
      </c>
      <c r="G230">
        <v>0.7</v>
      </c>
      <c r="H230">
        <v>0</v>
      </c>
      <c r="I230">
        <v>0.159</v>
      </c>
      <c r="J230">
        <v>642</v>
      </c>
      <c r="K230" t="s">
        <v>7</v>
      </c>
      <c r="L230" t="s">
        <v>7</v>
      </c>
      <c r="M230">
        <v>1630</v>
      </c>
    </row>
    <row r="231" spans="1:13" x14ac:dyDescent="0.2">
      <c r="A231" t="s">
        <v>211</v>
      </c>
      <c r="B231" t="s">
        <v>211</v>
      </c>
      <c r="C231" t="s">
        <v>10</v>
      </c>
      <c r="D231" t="s">
        <v>7</v>
      </c>
      <c r="E231">
        <v>0.9</v>
      </c>
      <c r="F231">
        <v>0.7</v>
      </c>
      <c r="G231">
        <v>0.7</v>
      </c>
      <c r="H231">
        <v>0</v>
      </c>
      <c r="I231">
        <v>0.129</v>
      </c>
      <c r="J231">
        <v>496</v>
      </c>
      <c r="K231" t="s">
        <v>7</v>
      </c>
      <c r="L231" t="s">
        <v>7</v>
      </c>
      <c r="M231">
        <v>1630</v>
      </c>
    </row>
    <row r="232" spans="1:13" x14ac:dyDescent="0.2">
      <c r="A232" t="s">
        <v>212</v>
      </c>
      <c r="B232" t="s">
        <v>212</v>
      </c>
      <c r="C232" t="s">
        <v>10</v>
      </c>
      <c r="D232" t="s">
        <v>7</v>
      </c>
      <c r="E232">
        <v>0.9</v>
      </c>
      <c r="F232">
        <v>0.7</v>
      </c>
      <c r="G232">
        <v>0.7</v>
      </c>
      <c r="H232">
        <v>0</v>
      </c>
      <c r="I232">
        <v>0.153</v>
      </c>
      <c r="J232">
        <v>615</v>
      </c>
      <c r="K232" t="s">
        <v>7</v>
      </c>
      <c r="L232" t="s">
        <v>7</v>
      </c>
      <c r="M232">
        <v>1630</v>
      </c>
    </row>
    <row r="233" spans="1:13" x14ac:dyDescent="0.2">
      <c r="A233" t="s">
        <v>213</v>
      </c>
      <c r="B233" t="s">
        <v>213</v>
      </c>
      <c r="C233" t="s">
        <v>10</v>
      </c>
      <c r="D233" t="s">
        <v>7</v>
      </c>
      <c r="E233">
        <v>0.9</v>
      </c>
      <c r="F233">
        <v>0.7</v>
      </c>
      <c r="G233">
        <v>0.7</v>
      </c>
      <c r="H233">
        <v>0</v>
      </c>
      <c r="I233">
        <v>0.14099999999999999</v>
      </c>
      <c r="J233">
        <v>559</v>
      </c>
      <c r="K233" t="s">
        <v>7</v>
      </c>
      <c r="L233" t="s">
        <v>7</v>
      </c>
      <c r="M233">
        <v>1630</v>
      </c>
    </row>
    <row r="234" spans="1:13" x14ac:dyDescent="0.2">
      <c r="A234" t="s">
        <v>214</v>
      </c>
      <c r="B234" t="s">
        <v>214</v>
      </c>
      <c r="C234" t="s">
        <v>10</v>
      </c>
      <c r="D234" t="s">
        <v>7</v>
      </c>
      <c r="E234">
        <v>0.9</v>
      </c>
      <c r="F234">
        <v>0.7</v>
      </c>
      <c r="G234">
        <v>0.7</v>
      </c>
      <c r="H234">
        <v>0</v>
      </c>
      <c r="I234">
        <v>0.13100000000000001</v>
      </c>
      <c r="J234">
        <v>508</v>
      </c>
      <c r="K234" t="s">
        <v>7</v>
      </c>
      <c r="L234" t="s">
        <v>7</v>
      </c>
      <c r="M234">
        <v>1630</v>
      </c>
    </row>
    <row r="235" spans="1:13" x14ac:dyDescent="0.2">
      <c r="A235" t="s">
        <v>215</v>
      </c>
      <c r="B235" t="s">
        <v>215</v>
      </c>
      <c r="C235" t="s">
        <v>10</v>
      </c>
      <c r="D235" t="s">
        <v>7</v>
      </c>
      <c r="E235">
        <v>0.9</v>
      </c>
      <c r="F235">
        <v>0.7</v>
      </c>
      <c r="G235">
        <v>0.7</v>
      </c>
      <c r="H235">
        <v>0</v>
      </c>
      <c r="I235">
        <v>0.11899999999999999</v>
      </c>
      <c r="J235">
        <v>447</v>
      </c>
      <c r="K235" t="s">
        <v>7</v>
      </c>
      <c r="L235" t="s">
        <v>7</v>
      </c>
      <c r="M235">
        <v>1630</v>
      </c>
    </row>
    <row r="236" spans="1:13" x14ac:dyDescent="0.2">
      <c r="A236" t="s">
        <v>216</v>
      </c>
      <c r="B236" t="s">
        <v>216</v>
      </c>
      <c r="C236" t="s">
        <v>10</v>
      </c>
      <c r="D236" t="s">
        <v>7</v>
      </c>
      <c r="E236">
        <v>0.9</v>
      </c>
      <c r="F236">
        <v>0.7</v>
      </c>
      <c r="G236">
        <v>0.7</v>
      </c>
      <c r="H236">
        <v>0</v>
      </c>
      <c r="I236">
        <v>0.114</v>
      </c>
      <c r="J236">
        <v>425</v>
      </c>
      <c r="K236" t="s">
        <v>7</v>
      </c>
      <c r="L236" t="s">
        <v>7</v>
      </c>
      <c r="M236">
        <v>1630</v>
      </c>
    </row>
    <row r="237" spans="1:13" x14ac:dyDescent="0.2">
      <c r="A237" t="s">
        <v>217</v>
      </c>
      <c r="B237" t="s">
        <v>217</v>
      </c>
      <c r="C237" t="s">
        <v>10</v>
      </c>
      <c r="D237" t="s">
        <v>7</v>
      </c>
      <c r="E237">
        <v>0.9</v>
      </c>
      <c r="F237">
        <v>0.7</v>
      </c>
      <c r="G237">
        <v>0.7</v>
      </c>
      <c r="H237">
        <v>0</v>
      </c>
      <c r="I237">
        <v>0.113</v>
      </c>
      <c r="J237">
        <v>420</v>
      </c>
      <c r="K237" t="s">
        <v>7</v>
      </c>
      <c r="L237" t="s">
        <v>7</v>
      </c>
      <c r="M237">
        <v>1630</v>
      </c>
    </row>
    <row r="238" spans="1:13" x14ac:dyDescent="0.2">
      <c r="A238" t="s">
        <v>11</v>
      </c>
      <c r="B238" t="s">
        <v>11</v>
      </c>
      <c r="C238" t="s">
        <v>10</v>
      </c>
      <c r="D238" t="s">
        <v>12</v>
      </c>
      <c r="E238">
        <v>0.9</v>
      </c>
      <c r="F238">
        <v>0.7</v>
      </c>
      <c r="G238">
        <v>0.7</v>
      </c>
      <c r="H238">
        <v>0</v>
      </c>
      <c r="I238">
        <v>0.909090909</v>
      </c>
      <c r="J238">
        <v>0.5</v>
      </c>
      <c r="K238" t="s">
        <v>12</v>
      </c>
      <c r="L238" t="s">
        <v>12</v>
      </c>
      <c r="M238">
        <v>1800</v>
      </c>
    </row>
    <row r="239" spans="1:13" x14ac:dyDescent="0.2">
      <c r="A239" t="s">
        <v>218</v>
      </c>
      <c r="B239" t="s">
        <v>218</v>
      </c>
      <c r="C239" t="s">
        <v>10</v>
      </c>
      <c r="D239" t="s">
        <v>12</v>
      </c>
      <c r="E239">
        <v>0.9</v>
      </c>
      <c r="F239">
        <v>0.7</v>
      </c>
      <c r="G239">
        <v>0.7</v>
      </c>
      <c r="H239">
        <v>0</v>
      </c>
      <c r="I239">
        <v>4.7619047999999997E-2</v>
      </c>
      <c r="J239">
        <v>0.5</v>
      </c>
      <c r="K239" t="s">
        <v>12</v>
      </c>
      <c r="L239" t="s">
        <v>12</v>
      </c>
      <c r="M239">
        <v>1800</v>
      </c>
    </row>
    <row r="240" spans="1:13" x14ac:dyDescent="0.2">
      <c r="A240" t="s">
        <v>219</v>
      </c>
      <c r="B240" t="s">
        <v>219</v>
      </c>
      <c r="C240" t="s">
        <v>10</v>
      </c>
      <c r="D240" t="s">
        <v>12</v>
      </c>
      <c r="E240">
        <v>0.9</v>
      </c>
      <c r="F240">
        <v>0.7</v>
      </c>
      <c r="G240">
        <v>0.7</v>
      </c>
      <c r="H240">
        <v>0</v>
      </c>
      <c r="I240">
        <v>5</v>
      </c>
      <c r="J240">
        <v>0.5</v>
      </c>
      <c r="K240" t="s">
        <v>12</v>
      </c>
      <c r="L240" t="s">
        <v>12</v>
      </c>
      <c r="M240">
        <v>1800</v>
      </c>
    </row>
    <row r="241" spans="1:13" x14ac:dyDescent="0.2">
      <c r="A241" t="s">
        <v>220</v>
      </c>
      <c r="B241" t="s">
        <v>220</v>
      </c>
      <c r="C241" t="s">
        <v>10</v>
      </c>
      <c r="D241" t="s">
        <v>12</v>
      </c>
      <c r="E241">
        <v>0.9</v>
      </c>
      <c r="F241">
        <v>0.7</v>
      </c>
      <c r="G241">
        <v>0.7</v>
      </c>
      <c r="H241">
        <v>0</v>
      </c>
      <c r="I241">
        <v>2.7027026999999999E-2</v>
      </c>
      <c r="J241">
        <v>0.5</v>
      </c>
      <c r="K241" t="s">
        <v>12</v>
      </c>
      <c r="L241" t="s">
        <v>12</v>
      </c>
      <c r="M241">
        <v>1800</v>
      </c>
    </row>
    <row r="242" spans="1:13" x14ac:dyDescent="0.2">
      <c r="A242" t="s">
        <v>221</v>
      </c>
      <c r="B242" t="s">
        <v>221</v>
      </c>
      <c r="C242" t="s">
        <v>10</v>
      </c>
      <c r="D242" t="s">
        <v>12</v>
      </c>
      <c r="E242">
        <v>0.9</v>
      </c>
      <c r="F242">
        <v>0.7</v>
      </c>
      <c r="G242">
        <v>0.7</v>
      </c>
      <c r="H242">
        <v>0</v>
      </c>
      <c r="I242">
        <v>4.5454544999999999E-2</v>
      </c>
      <c r="J242">
        <v>0.5</v>
      </c>
      <c r="K242" t="s">
        <v>12</v>
      </c>
      <c r="L242" t="s">
        <v>12</v>
      </c>
      <c r="M242">
        <v>1800</v>
      </c>
    </row>
    <row r="243" spans="1:13" x14ac:dyDescent="0.2">
      <c r="A243" t="s">
        <v>222</v>
      </c>
      <c r="B243" t="s">
        <v>222</v>
      </c>
      <c r="C243" t="s">
        <v>10</v>
      </c>
      <c r="D243" t="s">
        <v>12</v>
      </c>
      <c r="E243">
        <v>0.9</v>
      </c>
      <c r="F243">
        <v>0.7</v>
      </c>
      <c r="G243">
        <v>0.7</v>
      </c>
      <c r="H243">
        <v>0</v>
      </c>
      <c r="I243">
        <v>0.20408163300000001</v>
      </c>
      <c r="J243">
        <v>0.5</v>
      </c>
      <c r="K243" t="s">
        <v>12</v>
      </c>
      <c r="L243" t="s">
        <v>12</v>
      </c>
      <c r="M243">
        <v>1800</v>
      </c>
    </row>
    <row r="244" spans="1:13" x14ac:dyDescent="0.2">
      <c r="A244" t="s">
        <v>223</v>
      </c>
      <c r="B244" t="s">
        <v>223</v>
      </c>
      <c r="C244" t="s">
        <v>10</v>
      </c>
      <c r="D244" t="s">
        <v>12</v>
      </c>
      <c r="E244">
        <v>0.9</v>
      </c>
      <c r="F244">
        <v>0.7</v>
      </c>
      <c r="G244">
        <v>0.7</v>
      </c>
      <c r="H244">
        <v>0</v>
      </c>
      <c r="I244">
        <v>0.71428571399999996</v>
      </c>
      <c r="J244">
        <v>0.5</v>
      </c>
      <c r="K244" t="s">
        <v>12</v>
      </c>
      <c r="L244" t="s">
        <v>12</v>
      </c>
      <c r="M244">
        <v>1800</v>
      </c>
    </row>
    <row r="245" spans="1:13" x14ac:dyDescent="0.2">
      <c r="A245" t="s">
        <v>224</v>
      </c>
      <c r="B245" t="s">
        <v>224</v>
      </c>
      <c r="C245" t="s">
        <v>10</v>
      </c>
      <c r="D245" t="s">
        <v>12</v>
      </c>
      <c r="E245">
        <v>0.9</v>
      </c>
      <c r="F245">
        <v>0.7</v>
      </c>
      <c r="G245">
        <v>0.7</v>
      </c>
      <c r="H245">
        <v>0</v>
      </c>
      <c r="I245">
        <v>1.111111111</v>
      </c>
      <c r="J245">
        <v>0.5</v>
      </c>
      <c r="K245" t="s">
        <v>12</v>
      </c>
      <c r="L245" t="s">
        <v>12</v>
      </c>
      <c r="M245">
        <v>1800</v>
      </c>
    </row>
    <row r="246" spans="1:13" x14ac:dyDescent="0.2">
      <c r="A246" t="s">
        <v>225</v>
      </c>
      <c r="B246" t="s">
        <v>225</v>
      </c>
      <c r="C246" t="s">
        <v>10</v>
      </c>
      <c r="D246" t="s">
        <v>12</v>
      </c>
      <c r="E246">
        <v>0.9</v>
      </c>
      <c r="F246">
        <v>0.7</v>
      </c>
      <c r="G246">
        <v>0.7</v>
      </c>
      <c r="H246">
        <v>0</v>
      </c>
      <c r="I246">
        <v>1.111111111</v>
      </c>
      <c r="J246">
        <v>0.5</v>
      </c>
      <c r="K246" t="s">
        <v>12</v>
      </c>
      <c r="L246" t="s">
        <v>12</v>
      </c>
      <c r="M246">
        <v>1800</v>
      </c>
    </row>
    <row r="247" spans="1:13" x14ac:dyDescent="0.2">
      <c r="A247" t="s">
        <v>226</v>
      </c>
      <c r="B247" t="s">
        <v>226</v>
      </c>
      <c r="C247" t="s">
        <v>10</v>
      </c>
      <c r="D247" t="s">
        <v>12</v>
      </c>
      <c r="E247">
        <v>0.9</v>
      </c>
      <c r="F247">
        <v>0.7</v>
      </c>
      <c r="G247">
        <v>0.7</v>
      </c>
      <c r="H247">
        <v>0</v>
      </c>
      <c r="I247">
        <v>8.3333332999999996E-2</v>
      </c>
      <c r="J247">
        <v>0.5</v>
      </c>
      <c r="K247" t="s">
        <v>12</v>
      </c>
      <c r="L247" t="s">
        <v>12</v>
      </c>
      <c r="M247">
        <v>1800</v>
      </c>
    </row>
    <row r="248" spans="1:13" x14ac:dyDescent="0.2">
      <c r="A248" t="s">
        <v>227</v>
      </c>
      <c r="B248" t="s">
        <v>227</v>
      </c>
      <c r="C248" t="s">
        <v>10</v>
      </c>
      <c r="D248" t="s">
        <v>12</v>
      </c>
      <c r="E248">
        <v>0.9</v>
      </c>
      <c r="F248">
        <v>0.7</v>
      </c>
      <c r="G248">
        <v>0.7</v>
      </c>
      <c r="H248">
        <v>0</v>
      </c>
      <c r="I248">
        <v>4.5454544999999999E-2</v>
      </c>
      <c r="J248">
        <v>0.5</v>
      </c>
      <c r="K248" t="s">
        <v>12</v>
      </c>
      <c r="L248" t="s">
        <v>12</v>
      </c>
      <c r="M248">
        <v>1800</v>
      </c>
    </row>
    <row r="249" spans="1:13" x14ac:dyDescent="0.2">
      <c r="A249" t="s">
        <v>228</v>
      </c>
      <c r="B249" t="s">
        <v>228</v>
      </c>
      <c r="C249" t="s">
        <v>10</v>
      </c>
      <c r="D249" t="s">
        <v>12</v>
      </c>
      <c r="E249">
        <v>0.9</v>
      </c>
      <c r="F249">
        <v>0.7</v>
      </c>
      <c r="G249">
        <v>0.7</v>
      </c>
      <c r="H249">
        <v>0</v>
      </c>
      <c r="I249">
        <v>3.0303030000000002E-2</v>
      </c>
      <c r="J249">
        <v>0.5</v>
      </c>
      <c r="K249" t="s">
        <v>12</v>
      </c>
      <c r="L249" t="s">
        <v>12</v>
      </c>
      <c r="M249">
        <v>1800</v>
      </c>
    </row>
    <row r="250" spans="1:13" x14ac:dyDescent="0.2">
      <c r="A250" t="s">
        <v>229</v>
      </c>
      <c r="B250" t="s">
        <v>229</v>
      </c>
      <c r="C250" t="s">
        <v>10</v>
      </c>
      <c r="D250" t="s">
        <v>12</v>
      </c>
      <c r="E250">
        <v>0.9</v>
      </c>
      <c r="F250">
        <v>0.7</v>
      </c>
      <c r="G250">
        <v>0.7</v>
      </c>
      <c r="H250">
        <v>0</v>
      </c>
      <c r="I250">
        <v>0.27027026999999998</v>
      </c>
      <c r="J250">
        <v>0.5</v>
      </c>
      <c r="K250" t="s">
        <v>12</v>
      </c>
      <c r="L250" t="s">
        <v>12</v>
      </c>
      <c r="M250">
        <v>1800</v>
      </c>
    </row>
    <row r="251" spans="1:13" x14ac:dyDescent="0.2">
      <c r="A251" t="s">
        <v>230</v>
      </c>
      <c r="B251" t="s">
        <v>230</v>
      </c>
      <c r="C251" t="s">
        <v>10</v>
      </c>
      <c r="D251" t="s">
        <v>12</v>
      </c>
      <c r="E251">
        <v>0.9</v>
      </c>
      <c r="F251">
        <v>0.7</v>
      </c>
      <c r="G251">
        <v>0.7</v>
      </c>
      <c r="H251">
        <v>0</v>
      </c>
      <c r="I251">
        <v>0.38461538499999998</v>
      </c>
      <c r="J251">
        <v>0.5</v>
      </c>
      <c r="K251" t="s">
        <v>12</v>
      </c>
      <c r="L251" t="s">
        <v>12</v>
      </c>
      <c r="M251">
        <v>1800</v>
      </c>
    </row>
    <row r="252" spans="1:13" x14ac:dyDescent="0.2">
      <c r="A252" t="s">
        <v>20</v>
      </c>
      <c r="B252" t="s">
        <v>20</v>
      </c>
      <c r="C252" t="s">
        <v>10</v>
      </c>
      <c r="D252" t="s">
        <v>12</v>
      </c>
      <c r="E252">
        <v>0.9</v>
      </c>
      <c r="F252">
        <v>0.7</v>
      </c>
      <c r="G252">
        <v>0.7</v>
      </c>
      <c r="H252">
        <v>0</v>
      </c>
      <c r="I252">
        <v>0.12987013</v>
      </c>
      <c r="J252">
        <v>0.5</v>
      </c>
      <c r="K252" t="s">
        <v>12</v>
      </c>
      <c r="L252" t="s">
        <v>12</v>
      </c>
      <c r="M252">
        <v>1800</v>
      </c>
    </row>
    <row r="253" spans="1:13" x14ac:dyDescent="0.2">
      <c r="A253" t="s">
        <v>231</v>
      </c>
      <c r="B253" t="s">
        <v>231</v>
      </c>
      <c r="C253" t="s">
        <v>10</v>
      </c>
      <c r="D253" t="s">
        <v>12</v>
      </c>
      <c r="E253">
        <v>0.9</v>
      </c>
      <c r="F253">
        <v>0.7</v>
      </c>
      <c r="G253">
        <v>0.7</v>
      </c>
      <c r="H253">
        <v>0</v>
      </c>
      <c r="I253">
        <v>0.17241379300000001</v>
      </c>
      <c r="J253">
        <v>0.5</v>
      </c>
      <c r="K253" t="s">
        <v>12</v>
      </c>
      <c r="L253" t="s">
        <v>12</v>
      </c>
      <c r="M253">
        <v>1800</v>
      </c>
    </row>
    <row r="254" spans="1:13" x14ac:dyDescent="0.2">
      <c r="A254" t="s">
        <v>232</v>
      </c>
      <c r="B254" t="s">
        <v>232</v>
      </c>
      <c r="C254" t="s">
        <v>10</v>
      </c>
      <c r="D254" t="s">
        <v>12</v>
      </c>
      <c r="E254">
        <v>0.9</v>
      </c>
      <c r="F254">
        <v>0.7</v>
      </c>
      <c r="G254">
        <v>0.7</v>
      </c>
      <c r="H254">
        <v>0</v>
      </c>
      <c r="I254">
        <v>1.111111111</v>
      </c>
      <c r="J254">
        <v>0.5</v>
      </c>
      <c r="K254" t="s">
        <v>12</v>
      </c>
      <c r="L254" t="s">
        <v>12</v>
      </c>
      <c r="M254">
        <v>1800</v>
      </c>
    </row>
    <row r="255" spans="1:13" x14ac:dyDescent="0.2">
      <c r="A255" t="s">
        <v>233</v>
      </c>
      <c r="B255" t="s">
        <v>233</v>
      </c>
      <c r="C255" t="s">
        <v>10</v>
      </c>
      <c r="D255" t="s">
        <v>12</v>
      </c>
      <c r="E255">
        <v>0.9</v>
      </c>
      <c r="F255">
        <v>0.7</v>
      </c>
      <c r="G255">
        <v>0.7</v>
      </c>
      <c r="H255">
        <v>0</v>
      </c>
      <c r="I255">
        <v>6.0240964000000001E-2</v>
      </c>
      <c r="J255">
        <v>0.5</v>
      </c>
      <c r="K255" t="s">
        <v>12</v>
      </c>
      <c r="L255" t="s">
        <v>12</v>
      </c>
      <c r="M255">
        <v>1800</v>
      </c>
    </row>
    <row r="256" spans="1:13" x14ac:dyDescent="0.2">
      <c r="A256" t="s">
        <v>234</v>
      </c>
      <c r="B256" t="s">
        <v>234</v>
      </c>
      <c r="C256" t="s">
        <v>10</v>
      </c>
      <c r="D256" t="s">
        <v>12</v>
      </c>
      <c r="E256">
        <v>0.9</v>
      </c>
      <c r="F256">
        <v>0.7</v>
      </c>
      <c r="G256">
        <v>0.7</v>
      </c>
      <c r="H256">
        <v>0</v>
      </c>
      <c r="I256">
        <v>0.76923076899999998</v>
      </c>
      <c r="J256">
        <v>0.5</v>
      </c>
      <c r="K256" t="s">
        <v>12</v>
      </c>
      <c r="L256" t="s">
        <v>12</v>
      </c>
      <c r="M256">
        <v>1800</v>
      </c>
    </row>
    <row r="257" spans="1:13" x14ac:dyDescent="0.2">
      <c r="A257" t="s">
        <v>235</v>
      </c>
      <c r="B257" t="s">
        <v>235</v>
      </c>
      <c r="C257" t="s">
        <v>10</v>
      </c>
      <c r="D257" t="s">
        <v>12</v>
      </c>
      <c r="E257">
        <v>0.9</v>
      </c>
      <c r="F257">
        <v>0.7</v>
      </c>
      <c r="G257">
        <v>0.7</v>
      </c>
      <c r="H257">
        <v>0</v>
      </c>
      <c r="I257">
        <v>0.38461538499999998</v>
      </c>
      <c r="J257">
        <v>0.5</v>
      </c>
      <c r="K257" t="s">
        <v>12</v>
      </c>
      <c r="L257" t="s">
        <v>12</v>
      </c>
      <c r="M257">
        <v>1800</v>
      </c>
    </row>
    <row r="258" spans="1:13" x14ac:dyDescent="0.2">
      <c r="A258" t="s">
        <v>236</v>
      </c>
      <c r="B258" t="s">
        <v>236</v>
      </c>
      <c r="C258" t="s">
        <v>10</v>
      </c>
      <c r="D258" t="s">
        <v>12</v>
      </c>
      <c r="E258">
        <v>0.9</v>
      </c>
      <c r="F258">
        <v>0.7</v>
      </c>
      <c r="G258">
        <v>0.7</v>
      </c>
      <c r="H258">
        <v>0</v>
      </c>
      <c r="I258">
        <v>0.178571429</v>
      </c>
      <c r="J258">
        <v>0.5</v>
      </c>
      <c r="K258" t="s">
        <v>12</v>
      </c>
      <c r="L258" t="s">
        <v>12</v>
      </c>
      <c r="M258">
        <v>1800</v>
      </c>
    </row>
    <row r="259" spans="1:13" x14ac:dyDescent="0.2">
      <c r="A259" t="s">
        <v>237</v>
      </c>
      <c r="B259" t="s">
        <v>237</v>
      </c>
      <c r="C259" t="s">
        <v>10</v>
      </c>
      <c r="D259" t="s">
        <v>12</v>
      </c>
      <c r="E259">
        <v>0.9</v>
      </c>
      <c r="F259">
        <v>0.7</v>
      </c>
      <c r="G259">
        <v>0.7</v>
      </c>
      <c r="H259">
        <v>0</v>
      </c>
      <c r="I259">
        <v>0.15151515199999999</v>
      </c>
      <c r="J259">
        <v>0.5</v>
      </c>
      <c r="K259" t="s">
        <v>12</v>
      </c>
      <c r="L259" t="s">
        <v>12</v>
      </c>
      <c r="M259">
        <v>1800</v>
      </c>
    </row>
    <row r="260" spans="1:13" x14ac:dyDescent="0.2">
      <c r="A260" t="s">
        <v>238</v>
      </c>
      <c r="B260" t="s">
        <v>238</v>
      </c>
      <c r="C260" t="s">
        <v>10</v>
      </c>
      <c r="D260" t="s">
        <v>12</v>
      </c>
      <c r="E260">
        <v>0.9</v>
      </c>
      <c r="F260">
        <v>0.7</v>
      </c>
      <c r="G260">
        <v>0.7</v>
      </c>
      <c r="H260">
        <v>0</v>
      </c>
      <c r="I260">
        <v>0.120481928</v>
      </c>
      <c r="J260">
        <v>0.5</v>
      </c>
      <c r="K260" t="s">
        <v>12</v>
      </c>
      <c r="L260" t="s">
        <v>12</v>
      </c>
      <c r="M260">
        <v>1800</v>
      </c>
    </row>
    <row r="261" spans="1:13" x14ac:dyDescent="0.2">
      <c r="A261" t="s">
        <v>239</v>
      </c>
      <c r="B261" t="s">
        <v>239</v>
      </c>
      <c r="C261" t="s">
        <v>10</v>
      </c>
      <c r="D261" t="s">
        <v>12</v>
      </c>
      <c r="E261">
        <v>0.9</v>
      </c>
      <c r="F261">
        <v>0.7</v>
      </c>
      <c r="G261">
        <v>0.7</v>
      </c>
      <c r="H261">
        <v>0</v>
      </c>
      <c r="I261">
        <v>0.625</v>
      </c>
      <c r="J261">
        <v>0.5</v>
      </c>
      <c r="K261" t="s">
        <v>12</v>
      </c>
      <c r="L261" t="s">
        <v>12</v>
      </c>
      <c r="M261">
        <v>1800</v>
      </c>
    </row>
    <row r="262" spans="1:13" x14ac:dyDescent="0.2">
      <c r="A262" t="s">
        <v>240</v>
      </c>
      <c r="B262" t="s">
        <v>240</v>
      </c>
      <c r="C262" t="s">
        <v>10</v>
      </c>
      <c r="D262" t="s">
        <v>12</v>
      </c>
      <c r="E262">
        <v>0.9</v>
      </c>
      <c r="F262">
        <v>0.7</v>
      </c>
      <c r="G262">
        <v>0.7</v>
      </c>
      <c r="H262">
        <v>0</v>
      </c>
      <c r="I262">
        <v>0.52631578899999998</v>
      </c>
      <c r="J262">
        <v>0.5</v>
      </c>
      <c r="K262" t="s">
        <v>12</v>
      </c>
      <c r="L262" t="s">
        <v>12</v>
      </c>
      <c r="M262">
        <v>1800</v>
      </c>
    </row>
    <row r="263" spans="1:13" x14ac:dyDescent="0.2">
      <c r="A263" t="s">
        <v>241</v>
      </c>
      <c r="B263" t="s">
        <v>241</v>
      </c>
      <c r="C263" t="s">
        <v>10</v>
      </c>
      <c r="D263" t="s">
        <v>12</v>
      </c>
      <c r="E263">
        <v>0.9</v>
      </c>
      <c r="F263">
        <v>0.7</v>
      </c>
      <c r="G263">
        <v>0.7</v>
      </c>
      <c r="H263">
        <v>0</v>
      </c>
      <c r="I263">
        <v>0.43478260899999999</v>
      </c>
      <c r="J263">
        <v>0.5</v>
      </c>
      <c r="K263" t="s">
        <v>12</v>
      </c>
      <c r="L263" t="s">
        <v>12</v>
      </c>
      <c r="M263">
        <v>1800</v>
      </c>
    </row>
    <row r="264" spans="1:13" x14ac:dyDescent="0.2">
      <c r="A264" t="s">
        <v>242</v>
      </c>
      <c r="B264" t="s">
        <v>242</v>
      </c>
      <c r="C264" t="s">
        <v>10</v>
      </c>
      <c r="D264" t="s">
        <v>12</v>
      </c>
      <c r="E264">
        <v>0.9</v>
      </c>
      <c r="F264">
        <v>0.7</v>
      </c>
      <c r="G264">
        <v>0.7</v>
      </c>
      <c r="H264">
        <v>0</v>
      </c>
      <c r="I264">
        <v>4.5045044999999999E-2</v>
      </c>
      <c r="J264">
        <v>0.5</v>
      </c>
      <c r="K264" t="s">
        <v>12</v>
      </c>
      <c r="L264" t="s">
        <v>12</v>
      </c>
      <c r="M264">
        <v>1800</v>
      </c>
    </row>
    <row r="265" spans="1:13" x14ac:dyDescent="0.2">
      <c r="A265" t="s">
        <v>243</v>
      </c>
      <c r="B265" t="s">
        <v>243</v>
      </c>
      <c r="C265" t="s">
        <v>10</v>
      </c>
      <c r="D265" t="s">
        <v>12</v>
      </c>
      <c r="E265">
        <v>0.9</v>
      </c>
      <c r="F265">
        <v>0.7</v>
      </c>
      <c r="G265">
        <v>0.7</v>
      </c>
      <c r="H265">
        <v>0</v>
      </c>
      <c r="I265">
        <v>4.2016807000000003E-2</v>
      </c>
      <c r="J265">
        <v>0.5</v>
      </c>
      <c r="K265" t="s">
        <v>12</v>
      </c>
      <c r="L265" t="s">
        <v>12</v>
      </c>
      <c r="M265">
        <v>1800</v>
      </c>
    </row>
    <row r="266" spans="1:13" x14ac:dyDescent="0.2">
      <c r="A266" t="s">
        <v>244</v>
      </c>
      <c r="B266" t="s">
        <v>244</v>
      </c>
      <c r="C266" t="s">
        <v>10</v>
      </c>
      <c r="D266" t="s">
        <v>12</v>
      </c>
      <c r="E266">
        <v>0.9</v>
      </c>
      <c r="F266">
        <v>0.7</v>
      </c>
      <c r="G266">
        <v>0.7</v>
      </c>
      <c r="H266">
        <v>0</v>
      </c>
      <c r="I266">
        <v>3.4013605000000002E-2</v>
      </c>
      <c r="J266">
        <v>0.5</v>
      </c>
      <c r="K266" t="s">
        <v>12</v>
      </c>
      <c r="L266" t="s">
        <v>12</v>
      </c>
      <c r="M266">
        <v>1800</v>
      </c>
    </row>
    <row r="267" spans="1:13" x14ac:dyDescent="0.2">
      <c r="A267" t="s">
        <v>245</v>
      </c>
      <c r="B267" t="s">
        <v>245</v>
      </c>
      <c r="C267" t="s">
        <v>10</v>
      </c>
      <c r="D267" t="s">
        <v>12</v>
      </c>
      <c r="E267">
        <v>0.9</v>
      </c>
      <c r="F267">
        <v>0.7</v>
      </c>
      <c r="G267">
        <v>0.7</v>
      </c>
      <c r="H267">
        <v>0</v>
      </c>
      <c r="I267">
        <v>0.27027026999999998</v>
      </c>
      <c r="J267">
        <v>0.5</v>
      </c>
      <c r="K267" t="s">
        <v>12</v>
      </c>
      <c r="L267" t="s">
        <v>12</v>
      </c>
      <c r="M267">
        <v>1800</v>
      </c>
    </row>
    <row r="268" spans="1:13" x14ac:dyDescent="0.2">
      <c r="A268" t="s">
        <v>246</v>
      </c>
      <c r="B268" t="s">
        <v>246</v>
      </c>
      <c r="C268" t="s">
        <v>10</v>
      </c>
      <c r="D268" t="s">
        <v>12</v>
      </c>
      <c r="E268">
        <v>0.9</v>
      </c>
      <c r="F268">
        <v>0.7</v>
      </c>
      <c r="G268">
        <v>0.7</v>
      </c>
      <c r="H268">
        <v>0</v>
      </c>
      <c r="I268">
        <v>6.6666666999999999E-2</v>
      </c>
      <c r="J268">
        <v>0.5</v>
      </c>
      <c r="K268" t="s">
        <v>12</v>
      </c>
      <c r="L268" t="s">
        <v>12</v>
      </c>
      <c r="M268">
        <v>1800</v>
      </c>
    </row>
    <row r="269" spans="1:13" x14ac:dyDescent="0.2">
      <c r="A269" t="s">
        <v>247</v>
      </c>
      <c r="B269" t="s">
        <v>247</v>
      </c>
      <c r="C269" t="s">
        <v>10</v>
      </c>
      <c r="D269" t="s">
        <v>12</v>
      </c>
      <c r="E269">
        <v>0.9</v>
      </c>
      <c r="F269">
        <v>0.7</v>
      </c>
      <c r="G269">
        <v>0.7</v>
      </c>
      <c r="H269">
        <v>0</v>
      </c>
      <c r="I269">
        <v>4.7619047999999997E-2</v>
      </c>
      <c r="J269">
        <v>0.5</v>
      </c>
      <c r="K269" t="s">
        <v>12</v>
      </c>
      <c r="L269" t="s">
        <v>12</v>
      </c>
      <c r="M269">
        <v>1800</v>
      </c>
    </row>
    <row r="270" spans="1:13" x14ac:dyDescent="0.2">
      <c r="A270" t="s">
        <v>248</v>
      </c>
      <c r="B270" t="s">
        <v>248</v>
      </c>
      <c r="C270" t="s">
        <v>10</v>
      </c>
      <c r="D270" t="s">
        <v>12</v>
      </c>
      <c r="E270">
        <v>0.9</v>
      </c>
      <c r="F270">
        <v>0.7</v>
      </c>
      <c r="G270">
        <v>0.7</v>
      </c>
      <c r="H270">
        <v>0</v>
      </c>
      <c r="I270">
        <v>0.04</v>
      </c>
      <c r="J270">
        <v>0.5</v>
      </c>
      <c r="K270" t="s">
        <v>12</v>
      </c>
      <c r="L270" t="s">
        <v>12</v>
      </c>
      <c r="M270">
        <v>1800</v>
      </c>
    </row>
    <row r="271" spans="1:13" x14ac:dyDescent="0.2">
      <c r="A271" t="s">
        <v>249</v>
      </c>
      <c r="B271" t="s">
        <v>249</v>
      </c>
      <c r="C271" t="s">
        <v>10</v>
      </c>
      <c r="D271" t="s">
        <v>12</v>
      </c>
      <c r="E271">
        <v>0.9</v>
      </c>
      <c r="F271">
        <v>0.7</v>
      </c>
      <c r="G271">
        <v>0.7</v>
      </c>
      <c r="H271">
        <v>0</v>
      </c>
      <c r="I271">
        <v>0.27027026999999998</v>
      </c>
      <c r="J271">
        <v>0.5</v>
      </c>
      <c r="K271" t="s">
        <v>12</v>
      </c>
      <c r="L271" t="s">
        <v>12</v>
      </c>
      <c r="M271">
        <v>1800</v>
      </c>
    </row>
    <row r="272" spans="1:13" x14ac:dyDescent="0.2">
      <c r="A272" t="s">
        <v>250</v>
      </c>
      <c r="B272" t="s">
        <v>250</v>
      </c>
      <c r="C272" t="s">
        <v>10</v>
      </c>
      <c r="D272" t="s">
        <v>12</v>
      </c>
      <c r="E272">
        <v>0.9</v>
      </c>
      <c r="F272">
        <v>0.7</v>
      </c>
      <c r="G272">
        <v>0.7</v>
      </c>
      <c r="H272">
        <v>0</v>
      </c>
      <c r="I272">
        <v>0.38461538499999998</v>
      </c>
      <c r="J272">
        <v>0.5</v>
      </c>
      <c r="K272" t="s">
        <v>12</v>
      </c>
      <c r="L272" t="s">
        <v>12</v>
      </c>
      <c r="M272">
        <v>1800</v>
      </c>
    </row>
    <row r="273" spans="1:13" x14ac:dyDescent="0.2">
      <c r="A273" t="s">
        <v>251</v>
      </c>
      <c r="B273" t="s">
        <v>251</v>
      </c>
      <c r="C273" t="s">
        <v>10</v>
      </c>
      <c r="D273" t="s">
        <v>12</v>
      </c>
      <c r="E273">
        <v>0.9</v>
      </c>
      <c r="F273">
        <v>0.7</v>
      </c>
      <c r="G273">
        <v>0.7</v>
      </c>
      <c r="H273">
        <v>0</v>
      </c>
      <c r="I273">
        <v>3.8461538000000003E-2</v>
      </c>
      <c r="J273">
        <v>0.5</v>
      </c>
      <c r="K273" t="s">
        <v>12</v>
      </c>
      <c r="L273" t="s">
        <v>12</v>
      </c>
      <c r="M273">
        <v>1800</v>
      </c>
    </row>
    <row r="274" spans="1:13" x14ac:dyDescent="0.2">
      <c r="A274" t="s">
        <v>252</v>
      </c>
      <c r="B274" t="s">
        <v>252</v>
      </c>
      <c r="C274" t="s">
        <v>10</v>
      </c>
      <c r="D274" t="s">
        <v>12</v>
      </c>
      <c r="E274">
        <v>0.9</v>
      </c>
      <c r="F274">
        <v>0.7</v>
      </c>
      <c r="G274">
        <v>0.7</v>
      </c>
      <c r="H274">
        <v>0</v>
      </c>
      <c r="I274">
        <v>8.3333332999999996E-2</v>
      </c>
      <c r="J274">
        <v>0.5</v>
      </c>
      <c r="K274" t="s">
        <v>12</v>
      </c>
      <c r="L274" t="s">
        <v>12</v>
      </c>
      <c r="M274">
        <v>1800</v>
      </c>
    </row>
    <row r="275" spans="1:13" x14ac:dyDescent="0.2">
      <c r="A275" t="s">
        <v>253</v>
      </c>
      <c r="B275" t="s">
        <v>253</v>
      </c>
      <c r="C275" t="s">
        <v>10</v>
      </c>
      <c r="D275" t="s">
        <v>12</v>
      </c>
      <c r="E275">
        <v>0.9</v>
      </c>
      <c r="F275">
        <v>0.7</v>
      </c>
      <c r="G275">
        <v>0.7</v>
      </c>
      <c r="H275">
        <v>0</v>
      </c>
      <c r="I275">
        <v>7.1428570999999996E-2</v>
      </c>
      <c r="J275">
        <v>0.5</v>
      </c>
      <c r="K275" t="s">
        <v>12</v>
      </c>
      <c r="L275" t="s">
        <v>12</v>
      </c>
      <c r="M275">
        <v>1800</v>
      </c>
    </row>
    <row r="276" spans="1:13" x14ac:dyDescent="0.2">
      <c r="A276" t="s">
        <v>254</v>
      </c>
      <c r="B276" t="s">
        <v>254</v>
      </c>
      <c r="C276" t="s">
        <v>10</v>
      </c>
      <c r="D276" t="s">
        <v>12</v>
      </c>
      <c r="E276">
        <v>0.9</v>
      </c>
      <c r="F276">
        <v>0.7</v>
      </c>
      <c r="G276">
        <v>0.7</v>
      </c>
      <c r="H276">
        <v>0</v>
      </c>
      <c r="I276">
        <v>7.1428570999999996E-2</v>
      </c>
      <c r="J276">
        <v>0.5</v>
      </c>
      <c r="K276" t="s">
        <v>12</v>
      </c>
      <c r="L276" t="s">
        <v>12</v>
      </c>
      <c r="M276">
        <v>1800</v>
      </c>
    </row>
    <row r="277" spans="1:13" x14ac:dyDescent="0.2">
      <c r="A277" t="s">
        <v>255</v>
      </c>
      <c r="B277" t="s">
        <v>255</v>
      </c>
      <c r="C277" t="s">
        <v>10</v>
      </c>
      <c r="D277" t="s">
        <v>12</v>
      </c>
      <c r="E277">
        <v>0.9</v>
      </c>
      <c r="F277">
        <v>0.7</v>
      </c>
      <c r="G277">
        <v>0.7</v>
      </c>
      <c r="H277">
        <v>0</v>
      </c>
      <c r="I277">
        <v>5.5555555999999999E-2</v>
      </c>
      <c r="J277">
        <v>0.5</v>
      </c>
      <c r="K277" t="s">
        <v>12</v>
      </c>
      <c r="L277" t="s">
        <v>12</v>
      </c>
      <c r="M277">
        <v>1800</v>
      </c>
    </row>
    <row r="278" spans="1:13" x14ac:dyDescent="0.2">
      <c r="A278" t="s">
        <v>256</v>
      </c>
      <c r="B278" t="s">
        <v>256</v>
      </c>
      <c r="C278" t="s">
        <v>10</v>
      </c>
      <c r="D278" t="s">
        <v>12</v>
      </c>
      <c r="E278">
        <v>0.9</v>
      </c>
      <c r="F278">
        <v>0.7</v>
      </c>
      <c r="G278">
        <v>0.7</v>
      </c>
      <c r="H278">
        <v>0</v>
      </c>
      <c r="I278">
        <v>0.1</v>
      </c>
      <c r="J278">
        <v>0.5</v>
      </c>
      <c r="K278" t="s">
        <v>12</v>
      </c>
      <c r="L278" t="s">
        <v>12</v>
      </c>
      <c r="M278">
        <v>1800</v>
      </c>
    </row>
    <row r="279" spans="1:13" x14ac:dyDescent="0.2">
      <c r="A279" t="s">
        <v>257</v>
      </c>
      <c r="B279" t="s">
        <v>257</v>
      </c>
      <c r="C279" t="s">
        <v>10</v>
      </c>
      <c r="D279" t="s">
        <v>12</v>
      </c>
      <c r="E279">
        <v>0.9</v>
      </c>
      <c r="F279">
        <v>0.7</v>
      </c>
      <c r="G279">
        <v>0.7</v>
      </c>
      <c r="H279">
        <v>0</v>
      </c>
      <c r="I279">
        <v>9.0909090999999997E-2</v>
      </c>
      <c r="J279">
        <v>0.5</v>
      </c>
      <c r="K279" t="s">
        <v>12</v>
      </c>
      <c r="L279" t="s">
        <v>12</v>
      </c>
      <c r="M279">
        <v>1800</v>
      </c>
    </row>
    <row r="280" spans="1:13" x14ac:dyDescent="0.2">
      <c r="A280" t="s">
        <v>258</v>
      </c>
      <c r="B280" t="s">
        <v>258</v>
      </c>
      <c r="C280" t="s">
        <v>10</v>
      </c>
      <c r="D280" t="s">
        <v>12</v>
      </c>
      <c r="E280">
        <v>0.9</v>
      </c>
      <c r="F280">
        <v>0.7</v>
      </c>
      <c r="G280">
        <v>0.7</v>
      </c>
      <c r="H280">
        <v>0</v>
      </c>
      <c r="I280">
        <v>3.125E-2</v>
      </c>
      <c r="J280">
        <v>0.5</v>
      </c>
      <c r="K280" t="s">
        <v>12</v>
      </c>
      <c r="L280" t="s">
        <v>12</v>
      </c>
      <c r="M280">
        <v>1800</v>
      </c>
    </row>
    <row r="281" spans="1:13" x14ac:dyDescent="0.2">
      <c r="A281" t="s">
        <v>259</v>
      </c>
      <c r="B281" t="s">
        <v>259</v>
      </c>
      <c r="C281" t="s">
        <v>10</v>
      </c>
      <c r="D281" t="s">
        <v>12</v>
      </c>
      <c r="E281">
        <v>0.9</v>
      </c>
      <c r="F281">
        <v>0.7</v>
      </c>
      <c r="G281">
        <v>0.7</v>
      </c>
      <c r="H281">
        <v>0</v>
      </c>
      <c r="I281">
        <v>1.9230769000000002E-2</v>
      </c>
      <c r="J281">
        <v>0.5</v>
      </c>
      <c r="K281" t="s">
        <v>12</v>
      </c>
      <c r="L281" t="s">
        <v>12</v>
      </c>
      <c r="M281">
        <v>1800</v>
      </c>
    </row>
    <row r="282" spans="1:13" x14ac:dyDescent="0.2">
      <c r="A282" t="s">
        <v>260</v>
      </c>
      <c r="B282" t="s">
        <v>260</v>
      </c>
      <c r="C282" t="s">
        <v>10</v>
      </c>
      <c r="D282" t="s">
        <v>12</v>
      </c>
      <c r="E282">
        <v>0.9</v>
      </c>
      <c r="F282">
        <v>0.7</v>
      </c>
      <c r="G282">
        <v>0.7</v>
      </c>
      <c r="H282">
        <v>0</v>
      </c>
      <c r="I282">
        <v>0.55555555599999995</v>
      </c>
      <c r="J282">
        <v>0.5</v>
      </c>
      <c r="K282" t="s">
        <v>12</v>
      </c>
      <c r="L282" t="s">
        <v>12</v>
      </c>
      <c r="M282">
        <v>1800</v>
      </c>
    </row>
    <row r="283" spans="1:13" x14ac:dyDescent="0.2">
      <c r="A283" t="s">
        <v>261</v>
      </c>
      <c r="B283" t="s">
        <v>261</v>
      </c>
      <c r="C283" t="s">
        <v>10</v>
      </c>
      <c r="D283" t="s">
        <v>16</v>
      </c>
      <c r="E283">
        <v>0.9</v>
      </c>
      <c r="F283">
        <v>0.7</v>
      </c>
      <c r="G283">
        <v>0.7</v>
      </c>
      <c r="H283">
        <v>0</v>
      </c>
      <c r="I283">
        <v>0.72642240000000002</v>
      </c>
      <c r="J283">
        <v>1601.846</v>
      </c>
      <c r="K283" t="s">
        <v>16</v>
      </c>
      <c r="L283" t="s">
        <v>16</v>
      </c>
      <c r="M283">
        <v>836.8</v>
      </c>
    </row>
  </sheetData>
  <autoFilter ref="A2:M283" xr:uid="{1F29EBF9-0673-8344-AEF3-773E9B14F999}"/>
  <mergeCells count="1">
    <mergeCell ref="A1:M1"/>
  </mergeCells>
  <phoneticPr fontId="9" type="noConversion"/>
  <conditionalFormatting sqref="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LJ14 LL14 LN14 LP14 LR14 LT14 LV14 LX14 LZ14 MB14 MD14 MF14 MH14 MJ14 ML14 MN14 MP14 MR14 MT14 MV14 MX14 MZ14 NB14 ND14 NF14 NH14 NJ14 NL14 NN14 NP14 NR14 NT14 NV14 NX14 NZ14 OB14 OD14 OF14 OH14 OJ14 OL14 ON14 OP14 OR14 OT14 OV14 OX14 OZ14 PB14 PD14 PF14 PH14 PJ14 PL14 PN14 PP14 PR14 PT14 PV14 PX14 PZ14 QB14 QD14 QF14 QH14 QJ14 QL14 QN14 QP14 QR14 QT14 QV14 QX14 QZ14 RB14 RD14 RF14 RH14 RJ14 RL14 RN14 RP14 RR14 RT14 RV14 RX14 RZ14 SB14 SD14 SF14 SH14 SJ14 SL14 SN14 SP14 SR14 ST14 SV14 SX14 SZ14 TB14 TD14 TF14 TH14 TJ14 TL14 TN14 TP14 TR14 TT14 TV14 TX14 TZ14 UB14 UD14 UF14 UH14 UJ14 UL14 UN14 UP14 UR14 UT14 UV14 UX14 UZ14 VB14 VD14 VF14 VH14 VJ14 VL14 VN14 VP14 VR14 VT14 VV14 VX14 VZ14 WB14 WD14 WF14 WH14 WJ14 WL14 WN14 WP14 WR14 WT14 WV14 WX14 WZ14 XB14 XD14 XF14 XH14 XJ14 XL14 XN14 XP14 XR14 XT14 XV14 XX14 XZ14 YB14 YD14 YF14 YH14 YJ14 YL14 YN14 YP14 YR14 YT14 YV14 YX14 YZ14 ZB14 ZD14 ZF14 ZH14 ZJ14 ZL14 ZN14 ZP14 ZR14 ZT14 ZV14 ZX14 ZZ14 AAB14 AAD14 AAF14 AAH14 AAJ14 AAL14 AAN14 AAP14 AAR14 AAT14 AAV14 AAX14 AAZ14 ABB14 ABD14 ABF14 ABH14 ABJ14 ABL14 ABN14 ABP14 ABR14 ABT14 ABV14 ABX14 ABZ14 ACB14 ACD14 ACF14 ACH14 ACJ14 ACL14 ACN14 ACP14 ACR14 ACT14 ACV14 ACX14 ACZ14 ADB14 ADD14 ADF14 ADH14 ADJ14 ADL14 ADN14 ADP14 ADR14 ADT14 ADV14 ADX14 ADZ14 AEB14 AED14 AEF14 AEH14 AEJ14 AEL14 AEN14 AEP14 AER14 AET14 AEV14 AEX14 AEZ14 AFB14 AFD14 AFF14 AFH14 AFJ14 AFL14 AFN14 AFP14 AFR14 AFT14 AFV14 AFX14 AFZ14 AGB14 AGD14 AGF14 AGH14 AGJ14 AGL14 AGN14 AGP14 AGR14 AGT14 AGV14 AGX14 AGZ14 AHB14 AHD14 AHF14 AHH14 AHJ14 AHL14 AHN14 AHP14 AHR14 AHT14 AHV14 AHX14 AHZ14 AIB14 AID14 AIF14 AIH14 AIJ14 AIL14 AIN14 AIP14 AIR14 AIT14 AIV14 AIX14 AIZ14 AJB14 AJD14 AJF14 AJH14 AJJ14 AJL14 AJN14 AJP14 AJR14 AJT14 AJV14 AJX14 AJZ14 AKB14 AKD14 AKF14 AKH14 AKJ14 AKL14 AKN14 AKP14 AKR14 AKT14 AKV14 AKX14 AKZ14 ALB14 ALD14 ALF14 ALH14 ALJ14 ALL14 ALN14 ALP14 ALR14 ALT14 ALV14 ALX14 ALZ14 AMB14 AMD14 AMF14 AMH14 AMJ14 AML14 AMN14 AMP14 AMR14 AMT14 AMV14 AMX14 AMZ14 ANB14 AND14 ANF14 ANH14 ANJ14 ANL14 ANN14 ANP14 ANR14 ANT14 ANV14 ANX14 ANZ14 AOB14 AOD14 AOF14 AOH14 AOJ14 AOL14 AON14 AOP14 AOR14 AOT14 AOV14 AOX14 AOZ14 APB14 APD14 APF14 APH14 APJ14 APL14 APN14 APP14 APR14 APT14 APV14 APX14 APZ14 AQB14 AQD14 AQF14 AQH14 AQJ14 AQL14 AQN14 AQP14 AQR14 AQT14 AQV14 AQX14 AQZ14 ARB14 ARD14 ARF14 ARH14 ARJ14 ARL14 ARN14 ARP14 ARR14 ART14 ARV14 ARX14 ARZ14 ASB14 ASD14 ASF14 ASH14 ASJ14 ASL14 ASN14 ASP14 ASR14 AST14 ASV14 ASX14 ASZ14 ATB14 ATD14 ATF14 ATH14 ATJ14 ATL14 ATN14 ATP14 ATR14 ATT14 ATV14 ATX14 ATZ14 AUB14 AUD14 AUF14 AUH14 AUJ14 AUL14 AUN14 AUP14 AUR14 AUT14 AUV14 AUX14 AUZ14 AVB14 AVD14 AVF14 AVH14 AVJ14 AVL14 AVN14 AVP14 AVR14 AVT14 AVV14 AVX14 AVZ14 AWB14 AWD14 AWF14 AWH14 AWJ14 AWL14 AWN14 AWP14 AWR14 AWT14 AWV14 AWX14 AWZ14 AXB14 AXD14 AXF14 AXH14 AXJ14 AXL14 AXN14 AXP14 AXR14 AXT14 AXV14 AXX14 AXZ14 AYB14 AYD14 AYF14 AYH14 AYJ14 AYL14 AYN14 AYP14 AYR14 AYT14 AYV14 AYX14 AYZ14 AZB14 AZD14 AZF14 AZH14 AZJ14 AZL14 AZN14 AZP14 AZR14 AZT14 AZV14 AZX14 AZZ14 BAB14 BAD14 BAF14 BAH14 BAJ14 BAL14 BAN14 BAP14 BAR14 BAT14 BAV14 BAX14 BAZ14 BBB14 BBD14 BBF14 BBH14 BBJ14 BBL14 BBN14 BBP14 BBR14 BBT14 BBV14 BBX14 BBZ14 BCB14 BCD14 BCF14 BCH14 BCJ14 BCL14 BCN14 BCP14 BCR14 BCT14 BCV14 BCX14 BCZ14 BDB14 BDD14 BDF14 BDH14 BDJ14 BDL14 BDN14 BDP14 BDR14 BDT14 BDV14 BDX14 BDZ14 BEB14 BED14 BEF14 BEH14 BEJ14 BEL14 BEN14 BEP14 BER14 BET14 BEV14 BEX14 BEZ14 BFB14 BFD14 BFF14 BFH14 BFJ14 BFL14 BFN14 BFP14 BFR14 BFT14 BFV14 BFX14 BFZ14 BGB14 BGD14 BGF14 BGH14 BGJ14 BGL14 BGN14 BGP14 BGR14 BGT14 BGV14 BGX14 BGZ14 BHB14 BHD14 BHF14 BHH14 BHJ14 BHL14 BHN14 BHP14 BHR14 BHT14 BHV14 BHX14 BHZ14 BIB14 BID14 BIF14 BIH14 BIJ14 BIL14 BIN14 BIP14 BIR14 BIT14 BIV14 BIX14 BIZ14 BJB14 BJD14 BJF14 BJH14 BJJ14 BJL14 BJN14 BJP14 BJR14 BJT14 BJV14 BJX14 BJZ14 BKB14 BKD14 BKF14 BKH14 BKJ14 BKL14 BKN14 BKP14 BKR14 BKT14 BKV14 BKX14 BKZ14 BLB14 BLD14 BLF14 BLH14 BLJ14 BLL14 BLN14 BLP14 BLR14 BLT14 BLV14 BLX14 BLZ14 BMB14 BMD14 BMF14 BMH14 BMJ14 BML14 BMN14 BMP14 BMR14 BMT14 BMV14 BMX14 BMZ14 BNB14 BND14 BNF14 BNH14 BNJ14 BNL14 BNN14 BNP14 BNR14 BNT14 BNV14 BNX14 BNZ14 BOB14 BOD14 BOF14 BOH14 BOJ14 BOL14 BON14 BOP14 BOR14 BOT14 BOV14 BOX14 BOZ14 BPB14 BPD14 BPF14 BPH14 BPJ14 BPL14 BPN14 BPP14 BPR14 BPT14 BPV14 BPX14 BPZ14 BQB14 BQD14 BQF14 BQH14 BQJ14 BQL14 BQN14 BQP14 BQR14 BQT14 BQV14 BQX14 BQZ14 BRB14 BRD14 BRF14 BRH14 BRJ14 BRL14 BRN14 BRP14 BRR14 BRT14 BRV14 BRX14 BRZ14 BSB14 BSD14 BSF14 BSH14 BSJ14 BSL14 BSN14 BSP14 BSR14 BST14 BSV14 BSX14 BSZ14 BTB14 BTD14 BTF14 BTH14 BTJ14 BTL14 BTN14 BTP14 BTR14 BTT14 BTV14 BTX14 BTZ14 BUB14 BUD14 BUF14 BUH14 BUJ14 BUL14 BUN14 BUP14 BUR14 BUT14 BUV14 BUX14 BUZ14 BVB14 BVD14 BVF14 BVH14 BVJ14 BVL14 BVN14 BVP14 BVR14 BVT14 BVV14 BVX14 BVZ14 BWB14 BWD14 BWF14 BWH14 BWJ14 BWL14 BWN14 BWP14 BWR14 BWT14 BWV14 BWX14 BWZ14 BXB14 BXD14 BXF14 BXH14 BXJ14 BXL14 BXN14 BXP14 BXR14 BXT14 BXV14 BXX14 BXZ14 BYB14 BYD14 BYF14 BYH14 BYJ14 BYL14 BYN14 BYP14 BYR14 BYT14 BYV14 BYX14 BYZ14 BZB14 BZD14 BZF14 BZH14 BZJ14 BZL14 BZN14 BZP14 BZR14 BZT14 BZV14 BZX14 BZZ14 CAB14 CAD14 CAF14 CAH14 CAJ14 CAL14 CAN14 CAP14 CAR14 CAT14 CAV14 CAX14 CAZ14 CBB14 CBD14 CBF14 CBH14 CBJ14 CBL14 CBN14 CBP14 CBR14 CBT14 CBV14 CBX14 CBZ14 CCB14 CCD14 CCF14 CCH14 CCJ14 CCL14 CCN14 CCP14 CCR14 CCT14 CCV14 CCX14 CCZ14 CDB14 CDD14 CDF14 CDH14 CDJ14 CDL14 CDN14 CDP14 CDR14 CDT14 CDV14 CDX14 CDZ14 CEB14 CED14 CEF14 CEH14 CEJ14 CEL14 CEN14 CEP14 CER14 CET14 CEV14 CEX14 CEZ14 CFB14 CFD14 CFF14 CFH14 CFJ14 CFL14 CFN14 CFP14 CFR14 CFT14 CFV14 CFX14 CFZ14 CGB14 CGD14 CGF14 CGH14 CGJ14 CGL14 CGN14 CGP14 CGR14 CGT14 CGV14 CGX14 CGZ14 CHB14 CHD14 CHF14 CHH14 CHJ14 CHL14 CHN14 CHP14 CHR14 CHT14 CHV14 CHX14 CHZ14 CIB14 CID14 CIF14 CIH14 CIJ14 CIL14 CIN14 CIP14 CIR14 CIT14 CIV14 CIX14 CIZ14 CJB14 CJD14 CJF14 CJH14 CJJ14 CJL14 CJN14 CJP14 CJR14 CJT14 CJV14 CJX14 CJZ14 CKB14 CKD14 CKF14 CKH14 CKJ14 CKL14 CKN14 CKP14 CKR14 CKT14 CKV14 CKX14 CKZ14 CLB14 CLD14 CLF14 CLH14 CLJ14 CLL14 CLN14 CLP14 CLR14 CLT14 CLV14 CLX14 CLZ14 CMB14 CMD14 CMF14 CMH14 CMJ14 CML14 CMN14 CMP14 CMR14 CMT14 CMV14 CMX14 CMZ14 CNB14 CND14 CNF14 CNH14 CNJ14 CNL14 CNN14 CNP14 CNR14 CNT14 CNV14 CNX14 CNZ14 COB14 COD14 COF14 COH14 COJ14 COL14 CON14 COP14 COR14 COT14 COV14 COX14 COZ14 CPB14 CPD14 CPF14 CPH14 CPJ14 CPL14 CPN14 CPP14 CPR14 CPT14 CPV14 CPX14 CPZ14 CQB14 CQD14 CQF14 CQH14 CQJ14 CQL14 CQN14 CQP14 CQR14 CQT14 CQV14 CQX14 CQZ14 CRB14 CRD14 CRF14 CRH14 CRJ14 CRL14 CRN14 CRP14 CRR14 CRT14 CRV14 CRX14 CRZ14 CSB14 CSD14 CSF14 CSH14 CSJ14 CSL14 CSN14 CSP14 CSR14 CST14 CSV14 CSX14 CSZ14 CTB14 CTD14 CTF14 CTH14 CTJ14 CTL14 CTN14 CTP14 CTR14 CTT14 CTV14 CTX14 CTZ14 CUB14 CUD14 CUF14 CUH14 CUJ14 CUL14 CUN14 CUP14 CUR14 CUT14 CUV14 CUX14 CUZ14 CVB14 CVD14 CVF14 CVH14 CVJ14 CVL14 CVN14 CVP14 CVR14 CVT14 CVV14 CVX14 CVZ14 CWB14 CWD14 CWF14 CWH14 CWJ14 CWL14 CWN14 CWP14 CWR14 CWT14 CWV14 CWX14 CWZ14 CXB14 CXD14 CXF14 CXH14 CXJ14 CXL14 CXN14 CXP14 CXR14 CXT14 CXV14 CXX14 CXZ14 CYB14 CYD14 CYF14 CYH14 CYJ14 CYL14 CYN14 CYP14 CYR14 CYT14 CYV14 CYX14 CYZ14 CZB14 CZD14 CZF14 CZH14 CZJ14 CZL14 CZN14 CZP14 CZR14 CZT14 CZV14 CZX14 CZZ14 DAB14 DAD14 DAF14 DAH14 DAJ14 DAL14 DAN14 DAP14 DAR14 DAT14 DAV14 DAX14 DAZ14 DBB14 DBD14 DBF14 DBH14 DBJ14 DBL14 DBN14 DBP14 DBR14 DBT14 DBV14 DBX14 DBZ14 DCB14 DCD14 DCF14 DCH14 DCJ14 DCL14 DCN14 DCP14 DCR14 DCT14 DCV14 DCX14 DCZ14 DDB14 DDD14 DDF14 DDH14 DDJ14 DDL14 DDN14 DDP14 DDR14 DDT14 DDV14 DDX14 DDZ14 DEB14 DED14 DEF14 DEH14 DEJ14 DEL14 DEN14 DEP14 DER14 DET14 DEV14 DEX14 DEZ14 DFB14 DFD14 DFF14 DFH14 DFJ14 DFL14 DFN14 DFP14 DFR14 DFT14 DFV14 DFX14 DFZ14 DGB14 DGD14 DGF14 DGH14 DGJ14 DGL14 DGN14 DGP14 DGR14 DGT14 DGV14 DGX14 DGZ14 DHB14 DHD14 DHF14 DHH14 DHJ14 DHL14 DHN14 DHP14 DHR14 DHT14 DHV14 DHX14 DHZ14 DIB14 DID14 DIF14 DIH14 DIJ14 DIL14 DIN14 DIP14 DIR14 DIT14 DIV14 DIX14 DIZ14 DJB14 DJD14 DJF14 DJH14 DJJ14 DJL14 DJN14 DJP14 DJR14 DJT14 DJV14 DJX14 DJZ14 DKB14 DKD14 DKF14 DKH14 DKJ14 DKL14 DKN14 DKP14 DKR14 DKT14 DKV14 DKX14 DKZ14 DLB14 DLD14 DLF14 DLH14 DLJ14 DLL14 DLN14 DLP14 DLR14 DLT14 DLV14 DLX14 DLZ14 DMB14 DMD14 DMF14 DMH14 DMJ14 DML14 DMN14 DMP14 DMR14 DMT14 DMV14 DMX14 DMZ14 DNB14 DND14 DNF14 DNH14 DNJ14 DNL14 DNN14 DNP14 DNR14 DNT14 DNV14 DNX14 DNZ14 DOB14 DOD14 DOF14 DOH14 DOJ14 DOL14 DON14 DOP14 DOR14 DOT14 DOV14 DOX14 DOZ14 DPB14 DPD14 DPF14 DPH14 DPJ14 DPL14 DPN14 DPP14 DPR14 DPT14 DPV14 DPX14 DPZ14 DQB14 DQD14 DQF14 DQH14 DQJ14 DQL14 DQN14 DQP14 DQR14 DQT14 DQV14 DQX14 DQZ14 DRB14 DRD14 DRF14 DRH14 DRJ14 DRL14 DRN14 DRP14 DRR14 DRT14 DRV14 DRX14 DRZ14 DSB14 DSD14 DSF14 DSH14 DSJ14 DSL14 DSN14 DSP14 DSR14 DST14 DSV14 DSX14 DSZ14 DTB14 DTD14 DTF14 DTH14 DTJ14 DTL14 DTN14 DTP14 DTR14 DTT14 DTV14 DTX14 DTZ14 DUB14 DUD14 DUF14 DUH14 DUJ14 DUL14 DUN14 DUP14 DUR14 DUT14 DUV14 DUX14 DUZ14 DVB14 DVD14 DVF14 DVH14 DVJ14 DVL14 DVN14 DVP14 DVR14 DVT14 DVV14 DVX14 DVZ14 DWB14 DWD14 DWF14 DWH14 DWJ14 DWL14 DWN14 DWP14 DWR14 DWT14 DWV14 DWX14 DWZ14 DXB14 DXD14 DXF14 DXH14 DXJ14 DXL14 DXN14 DXP14 DXR14 DXT14 DXV14 DXX14 DXZ14 DYB14 DYD14 DYF14 DYH14 DYJ14 DYL14 DYN14 DYP14 DYR14 DYT14 DYV14 DYX14 DYZ14 DZB14 DZD14 DZF14 DZH14 DZJ14 DZL14 DZN14 DZP14 DZR14 DZT14 DZV14 DZX14 DZZ14 EAB14 EAD14 EAF14 EAH14 EAJ14 EAL14 EAN14 EAP14 EAR14 EAT14 EAV14 EAX14 EAZ14 EBB14 EBD14 EBF14 EBH14 EBJ14 EBL14 EBN14 EBP14 EBR14 EBT14 EBV14 EBX14 EBZ14 ECB14 ECD14 ECF14 ECH14 ECJ14 ECL14 ECN14 ECP14 ECR14 ECT14 ECV14 ECX14 ECZ14 EDB14 EDD14 EDF14 EDH14 EDJ14 EDL14 EDN14 EDP14 EDR14 EDT14 EDV14 EDX14 EDZ14 EEB14 EED14 EEF14 EEH14 EEJ14 EEL14 EEN14 EEP14 EER14 EET14 EEV14 EEX14 EEZ14 EFB14 EFD14 EFF14 EFH14 EFJ14 EFL14 EFN14 EFP14 EFR14 EFT14 EFV14 EFX14 EFZ14 EGB14 EGD14 EGF14 EGH14 EGJ14 EGL14 EGN14 EGP14 EGR14 EGT14 EGV14 EGX14 EGZ14 EHB14 EHD14 EHF14 EHH14 EHJ14 EHL14 EHN14 EHP14 EHR14 EHT14 EHV14 EHX14 EHZ14 EIB14 EID14 EIF14 EIH14 EIJ14 EIL14 EIN14 EIP14 EIR14 EIT14 EIV14 EIX14 EIZ14 EJB14 EJD14 EJF14 EJH14 EJJ14 EJL14 EJN14 EJP14 EJR14 EJT14 EJV14 EJX14 EJZ14 EKB14 EKD14 EKF14 EKH14 EKJ14 EKL14 EKN14 EKP14 EKR14 EKT14 EKV14 EKX14 EKZ14 ELB14 ELD14 ELF14 ELH14 ELJ14 ELL14 ELN14 ELP14 ELR14 ELT14 ELV14 ELX14 ELZ14 EMB14 EMD14 EMF14 EMH14 EMJ14 EML14 EMN14 EMP14 EMR14 EMT14 EMV14 EMX14 EMZ14 ENB14 END14 ENF14 ENH14 ENJ14 ENL14 ENN14 ENP14 ENR14 ENT14 ENV14 ENX14 ENZ14 EOB14 EOD14 EOF14 EOH14 EOJ14 EOL14 EON14 EOP14 EOR14 EOT14 EOV14 EOX14 EOZ14 EPB14 EPD14 EPF14 EPH14 EPJ14 EPL14 EPN14 EPP14 EPR14 EPT14 EPV14 EPX14 EPZ14 EQB14 EQD14 EQF14 EQH14 EQJ14 EQL14 EQN14 EQP14 EQR14 EQT14 EQV14 EQX14 EQZ14 ERB14 ERD14 ERF14 ERH14 ERJ14 ERL14 ERN14 ERP14 ERR14 ERT14 ERV14 ERX14 ERZ14 ESB14 ESD14 ESF14 ESH14 ESJ14 ESL14 ESN14 ESP14 ESR14 EST14 ESV14 ESX14 ESZ14 ETB14 ETD14 ETF14 ETH14 ETJ14 ETL14 ETN14 ETP14 ETR14 ETT14 ETV14 ETX14 ETZ14 EUB14 EUD14 EUF14 EUH14 EUJ14 EUL14 EUN14 EUP14 EUR14 EUT14 EUV14 EUX14 EUZ14 EVB14 EVD14 EVF14 EVH14 EVJ14 EVL14 EVN14 EVP14 EVR14 EVT14 EVV14 EVX14 EVZ14 EWB14 EWD14 EWF14 EWH14 EWJ14 EWL14 EWN14 EWP14 EWR14 EWT14 EWV14 EWX14 EWZ14 EXB14 EXD14 EXF14 EXH14 EXJ14 EXL14 EXN14 EXP14 EXR14 EXT14 EXV14 EXX14 EXZ14 EYB14 EYD14 EYF14 EYH14 EYJ14 EYL14 EYN14 EYP14 EYR14 EYT14 EYV14 EYX14 EYZ14 EZB14 EZD14 EZF14 EZH14 EZJ14 EZL14 EZN14 EZP14 EZR14 EZT14 EZV14 EZX14 EZZ14 FAB14 FAD14 FAF14 FAH14 FAJ14 FAL14 FAN14 FAP14 FAR14 FAT14 FAV14 FAX14 FAZ14 FBB14 FBD14 FBF14 FBH14 FBJ14 FBL14 FBN14 FBP14 FBR14 FBT14 FBV14 FBX14 FBZ14 FCB14 FCD14 FCF14 FCH14 FCJ14 FCL14 FCN14 FCP14 FCR14 FCT14 FCV14 FCX14 FCZ14 FDB14 FDD14 FDF14 FDH14 FDJ14 FDL14 FDN14 FDP14 FDR14 FDT14 FDV14 FDX14 FDZ14 FEB14 FED14 FEF14 FEH14 FEJ14 FEL14 FEN14 FEP14 FER14 FET14 FEV14 FEX14 FEZ14 FFB14 FFD14 FFF14 FFH14 FFJ14 FFL14 FFN14 FFP14 FFR14 FFT14 FFV14 FFX14 FFZ14 FGB14 FGD14 FGF14 FGH14 FGJ14 FGL14 FGN14 FGP14 FGR14 FGT14 FGV14 FGX14 FGZ14 FHB14 FHD14 FHF14 FHH14 FHJ14 FHL14 FHN14 FHP14 FHR14 FHT14 FHV14 FHX14 FHZ14 FIB14 FID14 FIF14 FIH14 FIJ14 FIL14 FIN14 FIP14 FIR14 FIT14 FIV14 FIX14 FIZ14 FJB14 FJD14 FJF14 FJH14 FJJ14 FJL14 FJN14 FJP14 FJR14 FJT14 FJV14 FJX14 FJZ14 FKB14 FKD14 FKF14 FKH14 FKJ14 FKL14 FKN14 FKP14 FKR14 FKT14 FKV14 FKX14 FKZ14 FLB14 FLD14 FLF14 FLH14 FLJ14 FLL14 FLN14 FLP14 FLR14 FLT14 FLV14 FLX14 FLZ14 FMB14 FMD14 FMF14 FMH14 FMJ14 FML14 FMN14 FMP14 FMR14 FMT14 FMV14 FMX14 FMZ14 FNB14 FND14 FNF14 FNH14 FNJ14 FNL14 FNN14 FNP14 FNR14 FNT14 FNV14 FNX14 FNZ14 FOB14 FOD14 FOF14 FOH14 FOJ14 FOL14 FON14 FOP14 FOR14 FOT14 FOV14 FOX14 FOZ14 FPB14 FPD14 FPF14 FPH14 FPJ14 FPL14 FPN14 FPP14 FPR14 FPT14 FPV14 FPX14 FPZ14 FQB14 FQD14 FQF14 FQH14 FQJ14 FQL14 FQN14 FQP14 FQR14 FQT14 FQV14 FQX14 FQZ14 FRB14 FRD14 FRF14 FRH14 FRJ14 FRL14 FRN14 FRP14 FRR14 FRT14 FRV14 FRX14 FRZ14 FSB14 FSD14 FSF14 FSH14 FSJ14 FSL14 FSN14 FSP14 FSR14 FST14 FSV14 FSX14 FSZ14 FTB14 FTD14 FTF14 FTH14 FTJ14 FTL14 FTN14 FTP14 FTR14 FTT14 FTV14 FTX14 FTZ14 FUB14 FUD14 FUF14 FUH14 FUJ14 FUL14 FUN14 FUP14 FUR14 FUT14 FUV14 FUX14 FUZ14 FVB14 FVD14 FVF14 FVH14 FVJ14 FVL14 FVN14 FVP14 FVR14 FVT14 FVV14 FVX14 FVZ14 FWB14 FWD14 FWF14 FWH14 FWJ14 FWL14 FWN14 FWP14 FWR14 FWT14 FWV14 FWX14 FWZ14 FXB14 FXD14 FXF14 FXH14 FXJ14 FXL14 FXN14 FXP14 FXR14 FXT14 FXV14 FXX14 FXZ14 FYB14 FYD14 FYF14 FYH14 FYJ14 FYL14 FYN14 FYP14 FYR14 FYT14 FYV14 FYX14 FYZ14 FZB14 FZD14 FZF14 FZH14 FZJ14 FZL14 FZN14 FZP14 FZR14 FZT14 FZV14 FZX14 FZZ14 GAB14 GAD14 GAF14 GAH14 GAJ14 GAL14 GAN14 GAP14 GAR14 GAT14 GAV14 GAX14 GAZ14 GBB14 GBD14 GBF14 GBH14 GBJ14 GBL14 GBN14 GBP14 GBR14 GBT14 GBV14 GBX14 GBZ14 GCB14 GCD14 GCF14 GCH14 GCJ14 GCL14 GCN14 GCP14 GCR14 GCT14 GCV14 GCX14 GCZ14 GDB14 GDD14 GDF14 GDH14 GDJ14 GDL14 GDN14 GDP14 GDR14 GDT14 GDV14 GDX14 GDZ14 GEB14 GED14 GEF14 GEH14 GEJ14 GEL14 GEN14 GEP14 GER14 GET14 GEV14 GEX14 GEZ14 GFB14 GFD14 GFF14 GFH14 GFJ14 GFL14 GFN14 GFP14 GFR14 GFT14 GFV14 GFX14 GFZ14 GGB14 GGD14 GGF14 GGH14 GGJ14 GGL14 GGN14 GGP14 GGR14 GGT14 GGV14 GGX14 GGZ14 GHB14 GHD14 GHF14 GHH14 GHJ14 GHL14 GHN14 GHP14 GHR14 GHT14 GHV14 GHX14 GHZ14 GIB14 GID14 GIF14 GIH14 GIJ14 GIL14 GIN14 GIP14 GIR14 GIT14 GIV14 GIX14 GIZ14 GJB14 GJD14 GJF14 GJH14 GJJ14 GJL14 GJN14 GJP14 GJR14 GJT14 GJV14 GJX14 GJZ14 GKB14 GKD14 GKF14 GKH14 GKJ14 GKL14 GKN14 GKP14 GKR14 GKT14 GKV14 GKX14 GKZ14 GLB14 GLD14 GLF14 GLH14 GLJ14 GLL14 GLN14 GLP14 GLR14 GLT14 GLV14 GLX14 GLZ14 GMB14 GMD14 GMF14 GMH14 GMJ14 GML14 GMN14 GMP14 GMR14 GMT14 GMV14 GMX14 GMZ14 GNB14 GND14 GNF14 GNH14 GNJ14 GNL14 GNN14 GNP14 GNR14 GNT14 GNV14 GNX14 GNZ14 GOB14 GOD14 GOF14 GOH14 GOJ14 GOL14 GON14 GOP14 GOR14 GOT14 GOV14 GOX14 GOZ14 GPB14 GPD14 GPF14 GPH14 GPJ14 GPL14 GPN14 GPP14 GPR14 GPT14 GPV14 GPX14 GPZ14 GQB14 GQD14 GQF14 GQH14 GQJ14 GQL14 GQN14 GQP14 GQR14 GQT14 GQV14 GQX14 GQZ14 GRB14 GRD14 GRF14 GRH14 GRJ14 GRL14 GRN14 GRP14 GRR14 GRT14 GRV14 GRX14 GRZ14 GSB14 GSD14 GSF14 GSH14 GSJ14 GSL14 GSN14 GSP14 GSR14 GST14 GSV14 GSX14 GSZ14 GTB14 GTD14 GTF14 GTH14 GTJ14 GTL14 GTN14 GTP14 GTR14 GTT14 GTV14 GTX14 GTZ14 GUB14 GUD14 GUF14 GUH14 GUJ14 GUL14 GUN14 GUP14 GUR14 GUT14 GUV14 GUX14 GUZ14 GVB14 GVD14 GVF14 GVH14 GVJ14 GVL14 GVN14 GVP14 GVR14 GVT14 GVV14 GVX14 GVZ14 GWB14 GWD14 GWF14 GWH14 GWJ14 GWL14 GWN14 GWP14 GWR14 GWT14 GWV14 GWX14 GWZ14 GXB14 GXD14 GXF14 GXH14 GXJ14 GXL14 GXN14 GXP14 GXR14 GXT14 GXV14 GXX14 GXZ14 GYB14 GYD14 GYF14 GYH14 GYJ14 GYL14 GYN14 GYP14 GYR14 GYT14 GYV14 GYX14 GYZ14 GZB14 GZD14 GZF14 GZH14 GZJ14 GZL14 GZN14 GZP14 GZR14 GZT14 GZV14 GZX14 GZZ14 HAB14 HAD14 HAF14 HAH14 HAJ14 HAL14 HAN14 HAP14 HAR14 HAT14 HAV14 HAX14 HAZ14 HBB14 HBD14 HBF14 HBH14 HBJ14 HBL14 HBN14 HBP14 HBR14 HBT14 HBV14 HBX14 HBZ14 HCB14 HCD14 HCF14 HCH14 HCJ14 HCL14 HCN14 HCP14 HCR14 HCT14 HCV14 HCX14 HCZ14 HDB14 HDD14 HDF14 HDH14 HDJ14 HDL14 HDN14 HDP14 HDR14 HDT14 HDV14 HDX14 HDZ14 HEB14 HED14 HEF14 HEH14 HEJ14 HEL14 HEN14 HEP14 HER14 HET14 HEV14 HEX14 HEZ14 HFB14 HFD14 HFF14 HFH14 HFJ14 HFL14 HFN14 HFP14 HFR14 HFT14 HFV14 HFX14 HFZ14 HGB14 HGD14 HGF14 HGH14 HGJ14 HGL14 HGN14 HGP14 HGR14 HGT14 HGV14 HGX14 HGZ14 HHB14 HHD14 HHF14 HHH14 HHJ14 HHL14 HHN14 HHP14 HHR14 HHT14 HHV14 HHX14 HHZ14 HIB14 HID14 HIF14 HIH14 HIJ14 HIL14 HIN14 HIP14 HIR14 HIT14 HIV14 HIX14 HIZ14 HJB14 HJD14 HJF14 HJH14 HJJ14 HJL14 HJN14 HJP14 HJR14 HJT14 HJV14 HJX14 HJZ14 HKB14 HKD14 HKF14 HKH14 HKJ14 HKL14 HKN14 HKP14 HKR14 HKT14 HKV14 HKX14 HKZ14 HLB14 HLD14 HLF14 HLH14 HLJ14 HLL14 HLN14 HLP14 HLR14 HLT14 HLV14 HLX14 HLZ14 HMB14 HMD14 HMF14 HMH14 HMJ14 HML14 HMN14 HMP14 HMR14 HMT14 HMV14 HMX14 HMZ14 HNB14 HND14 HNF14 HNH14 HNJ14 HNL14 HNN14 HNP14 HNR14 HNT14 HNV14 HNX14 HNZ14 HOB14 HOD14 HOF14 HOH14 HOJ14 HOL14 HON14 HOP14 HOR14 HOT14 HOV14 HOX14 HOZ14 HPB14 HPD14 HPF14 HPH14 HPJ14 HPL14 HPN14 HPP14 HPR14 HPT14 HPV14 HPX14 HPZ14 HQB14 HQD14 HQF14 HQH14 HQJ14 HQL14 HQN14 HQP14 HQR14 HQT14 HQV14 HQX14 HQZ14 HRB14 HRD14 HRF14 HRH14 HRJ14 HRL14 HRN14 HRP14 HRR14 HRT14 HRV14 HRX14 HRZ14 HSB14 HSD14 HSF14 HSH14 HSJ14 HSL14 HSN14 HSP14 HSR14 HST14 HSV14 HSX14 HSZ14 HTB14 HTD14 HTF14 HTH14 HTJ14 HTL14 HTN14 HTP14 HTR14 HTT14 HTV14 HTX14 HTZ14 HUB14 HUD14 HUF14 HUH14 HUJ14 HUL14 HUN14 HUP14 HUR14 HUT14 HUV14 HUX14 HUZ14 HVB14 HVD14 HVF14 HVH14 HVJ14 HVL14 HVN14 HVP14 HVR14 HVT14 HVV14 HVX14 HVZ14 HWB14 HWD14 HWF14 HWH14 HWJ14 HWL14 HWN14 HWP14 HWR14 HWT14 HWV14 HWX14 HWZ14 HXB14 HXD14 HXF14 HXH14 HXJ14 HXL14 HXN14 HXP14 HXR14 HXT14 HXV14 HXX14 HXZ14 HYB14 HYD14 HYF14 HYH14 HYJ14 HYL14 HYN14 HYP14 HYR14 HYT14 HYV14 HYX14 HYZ14 HZB14 HZD14 HZF14 HZH14 HZJ14 HZL14 HZN14 HZP14 HZR14 HZT14 HZV14 HZX14 HZZ14 IAB14 IAD14 IAF14 IAH14 IAJ14 IAL14 IAN14 IAP14 IAR14 IAT14 IAV14 IAX14 IAZ14 IBB14 IBD14 IBF14 IBH14 IBJ14 IBL14 IBN14 IBP14 IBR14 IBT14 IBV14 IBX14 IBZ14 ICB14 ICD14 ICF14 ICH14 ICJ14 ICL14 ICN14 ICP14 ICR14 ICT14 ICV14 ICX14 ICZ14 IDB14 IDD14 IDF14 IDH14 IDJ14 IDL14 IDN14 IDP14 IDR14 IDT14 IDV14 IDX14 IDZ14 IEB14 IED14 IEF14 IEH14 IEJ14 IEL14 IEN14 IEP14 IER14 IET14 IEV14 IEX14 IEZ14 IFB14 IFD14 IFF14 IFH14 IFJ14 IFL14 IFN14 IFP14 IFR14 IFT14 IFV14 IFX14 IFZ14 IGB14 IGD14 IGF14 IGH14 IGJ14 IGL14 IGN14 IGP14 IGR14 IGT14 IGV14 IGX14 IGZ14 IHB14 IHD14 IHF14 IHH14 IHJ14 IHL14 IHN14 IHP14 IHR14 IHT14 IHV14 IHX14 IHZ14 IIB14 IID14 IIF14 IIH14 IIJ14 IIL14 IIN14 IIP14 IIR14 IIT14 IIV14 IIX14 IIZ14 IJB14 IJD14 IJF14 IJH14 IJJ14 IJL14 IJN14 IJP14 IJR14 IJT14 IJV14 IJX14 IJZ14 IKB14 IKD14 IKF14 IKH14 IKJ14 IKL14 IKN14 IKP14 IKR14 IKT14 IKV14 IKX14 IKZ14 ILB14 ILD14 ILF14 ILH14 ILJ14 ILL14 ILN14 ILP14 ILR14 ILT14 ILV14 ILX14 ILZ14 IMB14 IMD14 IMF14 IMH14 IMJ14 IML14 IMN14 IMP14 IMR14 IMT14 IMV14 IMX14 IMZ14 INB14 IND14 INF14 INH14 INJ14 INL14 INN14 INP14 INR14 INT14 INV14 INX14 INZ14 IOB14 IOD14 IOF14 IOH14 IOJ14 IOL14 ION14 IOP14 IOR14 IOT14 IOV14 IOX14 IOZ14 IPB14 IPD14 IPF14 IPH14 IPJ14 IPL14 IPN14 IPP14 IPR14 IPT14 IPV14 IPX14 IPZ14 IQB14 IQD14 IQF14 IQH14 IQJ14 IQL14 IQN14 IQP14 IQR14 IQT14 IQV14 IQX14 IQZ14 IRB14 IRD14 IRF14 IRH14 IRJ14 IRL14 IRN14 IRP14 IRR14 IRT14 IRV14 IRX14 IRZ14 ISB14 ISD14 ISF14 ISH14 ISJ14 ISL14 ISN14 ISP14 ISR14 IST14 ISV14 ISX14 ISZ14 ITB14 ITD14 ITF14 ITH14 ITJ14 ITL14 ITN14 ITP14 ITR14 ITT14 ITV14 ITX14 ITZ14 IUB14 IUD14 IUF14 IUH14 IUJ14 IUL14 IUN14 IUP14 IUR14 IUT14 IUV14 IUX14 IUZ14 IVB14 IVD14 IVF14 IVH14 IVJ14 IVL14 IVN14 IVP14 IVR14 IVT14 IVV14 IVX14 IVZ14 IWB14 IWD14 IWF14 IWH14 IWJ14 IWL14 IWN14 IWP14 IWR14 IWT14 IWV14 IWX14 IWZ14 IXB14 IXD14 IXF14 IXH14 IXJ14 IXL14 IXN14 IXP14 IXR14 IXT14 IXV14 IXX14 IXZ14 IYB14 IYD14 IYF14 IYH14 IYJ14 IYL14 IYN14 IYP14 IYR14 IYT14 IYV14 IYX14 IYZ14 IZB14 IZD14 IZF14 IZH14 IZJ14 IZL14 IZN14 IZP14 IZR14 IZT14 IZV14 IZX14 IZZ14 JAB14 JAD14 JAF14 JAH14 JAJ14 JAL14 JAN14 JAP14 JAR14 JAT14 JAV14 JAX14 JAZ14 JBB14 JBD14 JBF14 JBH14 JBJ14 JBL14 JBN14 JBP14 JBR14 JBT14 JBV14 JBX14 JBZ14 JCB14 JCD14 JCF14 JCH14 JCJ14 JCL14 JCN14 JCP14 JCR14 JCT14 JCV14 JCX14 JCZ14 JDB14 JDD14 JDF14 JDH14 JDJ14 JDL14 JDN14 JDP14 JDR14 JDT14 JDV14 JDX14 JDZ14 JEB14 JED14 JEF14 JEH14 JEJ14 JEL14 JEN14 JEP14 JER14 JET14 JEV14 JEX14 JEZ14 JFB14 JFD14 JFF14 JFH14 JFJ14 JFL14 JFN14 JFP14 JFR14 JFT14 JFV14 JFX14 JFZ14 JGB14 JGD14 JGF14 JGH14 JGJ14 JGL14 JGN14 JGP14 JGR14 JGT14 JGV14 JGX14 JGZ14 JHB14 JHD14 JHF14 JHH14 JHJ14 JHL14 JHN14 JHP14 JHR14 JHT14 JHV14 JHX14 JHZ14 JIB14 JID14 JIF14 JIH14 JIJ14 JIL14 JIN14 JIP14 JIR14 JIT14 JIV14 JIX14 JIZ14 JJB14 JJD14 JJF14 JJH14 JJJ14 JJL14 JJN14 JJP14 JJR14 JJT14 JJV14 JJX14 JJZ14 JKB14 JKD14 JKF14 JKH14 JKJ14 JKL14 JKN14 JKP14 JKR14 JKT14 JKV14 JKX14 JKZ14 JLB14 JLD14 JLF14 JLH14 JLJ14 JLL14 JLN14 JLP14 JLR14 JLT14 JLV14 JLX14 JLZ14 JMB14 JMD14 JMF14 JMH14 JMJ14 JML14 JMN14 JMP14 JMR14 JMT14 JMV14 JMX14 JMZ14 JNB14 JND14 JNF14 JNH14 JNJ14 JNL14 JNN14 JNP14 JNR14 JNT14 JNV14 JNX14 JNZ14 JOB14 JOD14 JOF14 JOH14 JOJ14 JOL14 JON14 JOP14 JOR14 JOT14 JOV14 JOX14 JOZ14 JPB14 JPD14 JPF14 JPH14 JPJ14 JPL14 JPN14 JPP14 JPR14 JPT14 JPV14 JPX14 JPZ14 JQB14 JQD14 JQF14 JQH14 JQJ14 JQL14 JQN14 JQP14 JQR14 JQT14 JQV14 JQX14 JQZ14 JRB14 JRD14 JRF14 JRH14 JRJ14 JRL14 JRN14 JRP14 JRR14 JRT14 JRV14 JRX14 JRZ14 JSB14 JSD14 JSF14 JSH14 JSJ14 JSL14 JSN14 JSP14 JSR14 JST14 JSV14 JSX14 JSZ14 JTB14 JTD14 JTF14 JTH14 JTJ14 JTL14 JTN14 JTP14 JTR14 JTT14 JTV14 JTX14 JTZ14 JUB14 JUD14 JUF14 JUH14 JUJ14 JUL14 JUN14 JUP14 JUR14 JUT14 JUV14 JUX14 JUZ14 JVB14 JVD14 JVF14 JVH14 JVJ14 JVL14 JVN14 JVP14 JVR14 JVT14 JVV14 JVX14 JVZ14 JWB14 JWD14 JWF14 JWH14 JWJ14 JWL14 JWN14 JWP14 JWR14 JWT14 JWV14 JWX14 JWZ14 JXB14 JXD14 JXF14 JXH14 JXJ14 JXL14 JXN14 JXP14 JXR14 JXT14 JXV14 JXX14 JXZ14 JYB14 JYD14 JYF14 JYH14 JYJ14 JYL14 JYN14 JYP14 JYR14 JYT14 JYV14 JYX14 JYZ14 JZB14 JZD14 JZF14 JZH14 JZJ14 JZL14 JZN14 JZP14 JZR14 JZT14 JZV14 JZX14 JZZ14 KAB14 KAD14 KAF14 KAH14 KAJ14 KAL14 KAN14 KAP14 KAR14 KAT14 KAV14 KAX14 KAZ14 KBB14 KBD14 KBF14 KBH14 KBJ14 KBL14 KBN14 KBP14 KBR14 KBT14 KBV14 KBX14 KBZ14 KCB14 KCD14 KCF14 KCH14 KCJ14 KCL14 KCN14 KCP14 KCR14 KCT14 KCV14 KCX14 KCZ14 KDB14 KDD14 KDF14 KDH14 KDJ14 KDL14 KDN14 KDP14 KDR14 KDT14 KDV14 KDX14 KDZ14 KEB14 KED14 KEF14 KEH14 KEJ14 KEL14 KEN14 KEP14 KER14 KET14 KEV14 KEX14 KEZ14 KFB14 KFD14 KFF14 KFH14 KFJ14 KFL14 KFN14 KFP14 KFR14 KFT14 KFV14 KFX14 KFZ14 KGB14 KGD14 KGF14 KGH14 KGJ14 KGL14 KGN14 KGP14 KGR14 KGT14 KGV14 KGX14 KGZ14 KHB14 KHD14 KHF14 KHH14 KHJ14 KHL14 KHN14 KHP14 KHR14 KHT14 KHV14 KHX14 KHZ14 KIB14 KID14 KIF14 KIH14 KIJ14 KIL14 KIN14 KIP14 KIR14 KIT14 KIV14 KIX14 KIZ14 KJB14 KJD14 KJF14 KJH14 KJJ14 KJL14 KJN14 KJP14 KJR14 KJT14 KJV14 KJX14 KJZ14 KKB14 KKD14 KKF14 KKH14 KKJ14 KKL14 KKN14 KKP14 KKR14 KKT14 KKV14 KKX14 KKZ14 KLB14 KLD14 KLF14 KLH14 KLJ14 KLL14 KLN14 KLP14 KLR14 KLT14 KLV14 KLX14 KLZ14 KMB14 KMD14 KMF14 KMH14 KMJ14 KML14 KMN14 KMP14 KMR14 KMT14 KMV14 KMX14 KMZ14 KNB14 KND14 KNF14 KNH14 KNJ14 KNL14 KNN14 KNP14 KNR14 KNT14 KNV14 KNX14 KNZ14 KOB14 KOD14 KOF14 KOH14 KOJ14 KOL14 KON14 KOP14 KOR14 KOT14 KOV14 KOX14 KOZ14 KPB14 KPD14 KPF14 KPH14 KPJ14 KPL14 KPN14 KPP14 KPR14 KPT14 KPV14 KPX14 KPZ14 KQB14 KQD14 KQF14 KQH14 KQJ14 KQL14 KQN14 KQP14 KQR14 KQT14 KQV14 KQX14 KQZ14 KRB14 KRD14 KRF14 KRH14 KRJ14 KRL14 KRN14 KRP14 KRR14 KRT14 KRV14 KRX14 KRZ14 KSB14 KSD14 KSF14 KSH14 KSJ14 KSL14 KSN14 KSP14 KSR14 KST14 KSV14 KSX14 KSZ14 KTB14 KTD14 KTF14 KTH14 KTJ14 KTL14 KTN14 KTP14 KTR14 KTT14 KTV14 KTX14 KTZ14 KUB14 KUD14 KUF14 KUH14 KUJ14 KUL14 KUN14 KUP14 KUR14 KUT14 KUV14 KUX14 KUZ14 KVB14 KVD14 KVF14 KVH14 KVJ14 KVL14 KVN14 KVP14 KVR14 KVT14 KVV14 KVX14 KVZ14 KWB14 KWD14 KWF14 KWH14 KWJ14 KWL14 KWN14 KWP14 KWR14 KWT14 KWV14 KWX14 KWZ14 KXB14 KXD14 KXF14 KXH14 KXJ14 KXL14 KXN14 KXP14 KXR14 KXT14 KXV14 KXX14 KXZ14 KYB14 KYD14 KYF14 KYH14 KYJ14 KYL14 KYN14 KYP14 KYR14 KYT14 KYV14 KYX14 KYZ14 KZB14 KZD14 KZF14 KZH14 KZJ14 KZL14 KZN14 KZP14 KZR14 KZT14 KZV14 KZX14 KZZ14 LAB14 LAD14 LAF14 LAH14 LAJ14 LAL14 LAN14 LAP14 LAR14 LAT14 LAV14 LAX14 LAZ14 LBB14 LBD14 LBF14 LBH14 LBJ14 LBL14 LBN14 LBP14 LBR14 LBT14 LBV14 LBX14 LBZ14 LCB14 LCD14 LCF14 LCH14 LCJ14 LCL14 LCN14 LCP14 LCR14 LCT14 LCV14 LCX14 LCZ14 LDB14 LDD14 LDF14 LDH14 LDJ14 LDL14 LDN14 LDP14 LDR14 LDT14 LDV14 LDX14 LDZ14 LEB14 LED14 LEF14 LEH14 LEJ14 LEL14 LEN14 LEP14 LER14 LET14 LEV14 LEX14 LEZ14 LFB14 LFD14 LFF14 LFH14 LFJ14 LFL14 LFN14 LFP14 LFR14 LFT14 LFV14 LFX14 LFZ14 LGB14 LGD14 LGF14 LGH14 LGJ14 LGL14 LGN14 LGP14 LGR14 LGT14 LGV14 LGX14 LGZ14 LHB14 LHD14 LHF14 LHH14 LHJ14 LHL14 LHN14 LHP14 LHR14 LHT14 LHV14 LHX14 LHZ14 LIB14 LID14 LIF14 LIH14 LIJ14 LIL14 LIN14 LIP14 LIR14 LIT14 LIV14 LIX14 LIZ14 LJB14 LJD14 LJF14 LJH14 LJJ14 LJL14 LJN14 LJP14 LJR14 LJT14 LJV14 LJX14 LJZ14 LKB14 LKD14 LKF14 LKH14 LKJ14 LKL14 LKN14 LKP14 LKR14 LKT14 LKV14 LKX14 LKZ14 LLB14 LLD14 LLF14 LLH14 LLJ14 LLL14 LLN14 LLP14 LLR14 LLT14 LLV14 LLX14 LLZ14 LMB14 LMD14 LMF14 LMH14 LMJ14 LML14 LMN14 LMP14 LMR14 LMT14 LMV14 LMX14 LMZ14 LNB14 LND14 LNF14 LNH14 LNJ14 LNL14 LNN14 LNP14 LNR14 LNT14 LNV14 LNX14 LNZ14 LOB14 LOD14 LOF14 LOH14 LOJ14 LOL14 LON14 LOP14 LOR14 LOT14 LOV14 LOX14 LOZ14 LPB14 LPD14 LPF14 LPH14 LPJ14 LPL14 LPN14 LPP14 LPR14 LPT14 LPV14 LPX14 LPZ14 LQB14 LQD14 LQF14 LQH14 LQJ14 LQL14 LQN14 LQP14 LQR14 LQT14 LQV14 LQX14 LQZ14 LRB14 LRD14 LRF14 LRH14 LRJ14 LRL14 LRN14 LRP14 LRR14 LRT14 LRV14 LRX14 LRZ14 LSB14 LSD14 LSF14 LSH14 LSJ14 LSL14 LSN14 LSP14 LSR14 LST14 LSV14 LSX14 LSZ14 LTB14 LTD14 LTF14 LTH14 LTJ14 LTL14 LTN14 LTP14 LTR14 LTT14 LTV14 LTX14 LTZ14 LUB14 LUD14 LUF14 LUH14 LUJ14 LUL14 LUN14 LUP14 LUR14 LUT14 LUV14 LUX14 LUZ14 LVB14 LVD14 LVF14 LVH14 LVJ14 LVL14 LVN14 LVP14 LVR14 LVT14 LVV14 LVX14 LVZ14 LWB14 LWD14 LWF14 LWH14 LWJ14 LWL14 LWN14 LWP14 LWR14 LWT14 LWV14 LWX14 LWZ14 LXB14 LXD14 LXF14 LXH14 LXJ14 LXL14 LXN14 LXP14 LXR14 LXT14 LXV14 LXX14 LXZ14 LYB14 LYD14 LYF14 LYH14 LYJ14 LYL14 LYN14 LYP14 LYR14 LYT14 LYV14 LYX14 LYZ14 LZB14 LZD14 LZF14 LZH14 LZJ14 LZL14 LZN14 LZP14 LZR14 LZT14 LZV14 LZX14 LZZ14 MAB14 MAD14 MAF14 MAH14 MAJ14 MAL14 MAN14 MAP14 MAR14 MAT14 MAV14 MAX14 MAZ14 MBB14 MBD14 MBF14 MBH14 MBJ14 MBL14 MBN14 MBP14 MBR14 MBT14 MBV14 MBX14 MBZ14 MCB14 MCD14 MCF14 MCH14 MCJ14 MCL14 MCN14 MCP14 MCR14 MCT14 MCV14 MCX14 MCZ14 MDB14 MDD14 MDF14 MDH14 MDJ14 MDL14 MDN14 MDP14 MDR14 MDT14 MDV14 MDX14 MDZ14 MEB14 MED14 MEF14 MEH14 MEJ14 MEL14 MEN14 MEP14 MER14 MET14 MEV14 MEX14 MEZ14 MFB14 MFD14 MFF14 MFH14 MFJ14 MFL14 MFN14 MFP14 MFR14 MFT14 MFV14 MFX14 MFZ14 MGB14 MGD14 MGF14 MGH14 MGJ14 MGL14 MGN14 MGP14 MGR14 MGT14 MGV14 MGX14 MGZ14 MHB14 MHD14 MHF14 MHH14 MHJ14 MHL14 MHN14 MHP14 MHR14 MHT14 MHV14 MHX14 MHZ14 MIB14 MID14 MIF14 MIH14 MIJ14 MIL14 MIN14 MIP14 MIR14 MIT14 MIV14 MIX14 MIZ14 MJB14 MJD14 MJF14 MJH14 MJJ14 MJL14 MJN14 MJP14 MJR14 MJT14 MJV14 MJX14 MJZ14 MKB14 MKD14 MKF14 MKH14 MKJ14 MKL14 MKN14 MKP14 MKR14 MKT14 MKV14 MKX14 MKZ14 MLB14 MLD14 MLF14 MLH14 MLJ14 MLL14 MLN14 MLP14 MLR14 MLT14 MLV14 MLX14 MLZ14 MMB14 MMD14 MMF14 MMH14 MMJ14 MML14 MMN14 MMP14 MMR14 MMT14 MMV14 MMX14 MMZ14 MNB14 MND14 MNF14 MNH14 MNJ14 MNL14 MNN14 MNP14 MNR14 MNT14 MNV14 MNX14 MNZ14 MOB14 MOD14 MOF14 MOH14 MOJ14 MOL14 MON14 MOP14 MOR14 MOT14 MOV14 MOX14 MOZ14 MPB14 MPD14 MPF14 MPH14 MPJ14 MPL14 MPN14 MPP14 MPR14 MPT14 MPV14 MPX14 MPZ14 MQB14 MQD14 MQF14 MQH14 MQJ14 MQL14 MQN14 MQP14 MQR14 MQT14 MQV14 MQX14 MQZ14 MRB14 MRD14 MRF14 MRH14 MRJ14 MRL14 MRN14 MRP14 MRR14 MRT14 MRV14 MRX14 MRZ14 MSB14 MSD14 MSF14 MSH14 MSJ14 MSL14 MSN14 MSP14 MSR14 MST14 MSV14 MSX14 MSZ14 MTB14 MTD14 MTF14 MTH14 MTJ14 MTL14 MTN14 MTP14 MTR14 MTT14 MTV14 MTX14 MTZ14 MUB14 MUD14 MUF14 MUH14 MUJ14 MUL14 MUN14 MUP14 MUR14 MUT14 MUV14 MUX14 MUZ14 MVB14 MVD14 MVF14 MVH14 MVJ14 MVL14 MVN14 MVP14 MVR14 MVT14 MVV14 MVX14 MVZ14 MWB14 MWD14 MWF14 MWH14 MWJ14 MWL14 MWN14 MWP14 MWR14 MWT14 MWV14 MWX14 MWZ14 MXB14 MXD14 MXF14 MXH14 MXJ14 MXL14 MXN14 MXP14 MXR14 MXT14 MXV14 MXX14 MXZ14 MYB14 MYD14 MYF14 MYH14 MYJ14 MYL14 MYN14 MYP14 MYR14 MYT14 MYV14 MYX14 MYZ14 MZB14 MZD14 MZF14 MZH14 MZJ14 MZL14 MZN14 MZP14 MZR14 MZT14 MZV14 MZX14 MZZ14 NAB14 NAD14 NAF14 NAH14 NAJ14 NAL14 NAN14 NAP14 NAR14 NAT14 NAV14 NAX14 NAZ14 NBB14 NBD14 NBF14 NBH14 NBJ14 NBL14 NBN14 NBP14 NBR14 NBT14 NBV14 NBX14 NBZ14 NCB14 NCD14 NCF14 NCH14 NCJ14 NCL14 NCN14 NCP14 NCR14 NCT14 NCV14 NCX14 NCZ14 NDB14 NDD14 NDF14 NDH14 NDJ14 NDL14 NDN14 NDP14 NDR14 NDT14 NDV14 NDX14 NDZ14 NEB14 NED14 NEF14 NEH14 NEJ14 NEL14 NEN14 NEP14 NER14 NET14 NEV14 NEX14 NEZ14 NFB14 NFD14 NFF14 NFH14 NFJ14 NFL14 NFN14 NFP14 NFR14 NFT14 NFV14 NFX14 NFZ14 NGB14 NGD14 NGF14 NGH14 NGJ14 NGL14 NGN14 NGP14 NGR14 NGT14 NGV14 NGX14 NGZ14 NHB14 NHD14 NHF14 NHH14 NHJ14 NHL14 NHN14 NHP14 NHR14 NHT14 NHV14 NHX14 NHZ14 NIB14 NID14 NIF14 NIH14 NIJ14 NIL14 NIN14 NIP14 NIR14 NIT14 NIV14 NIX14 NIZ14 NJB14 NJD14 NJF14 NJH14 NJJ14 NJL14 NJN14 NJP14 NJR14 NJT14 NJV14 NJX14 NJZ14 NKB14 NKD14 NKF14 NKH14 NKJ14 NKL14 NKN14 NKP14 NKR14 NKT14 NKV14 NKX14 NKZ14 NLB14 NLD14 NLF14 NLH14 NLJ14 NLL14 NLN14 NLP14 NLR14 NLT14 NLV14 NLX14 NLZ14 NMB14 NMD14 NMF14 NMH14 NMJ14 NML14 NMN14 NMP14 NMR14 NMT14 NMV14 NMX14 NMZ14 NNB14 NND14 NNF14 NNH14 NNJ14 NNL14 NNN14 NNP14 NNR14 NNT14 NNV14 NNX14 NNZ14 NOB14 NOD14 NOF14 NOH14 NOJ14 NOL14 NON14 NOP14 NOR14 NOT14 NOV14 NOX14 NOZ14 NPB14 NPD14 NPF14 NPH14 NPJ14 NPL14 NPN14 NPP14 NPR14 NPT14 NPV14 NPX14 NPZ14 NQB14 NQD14 NQF14 NQH14 NQJ14 NQL14 NQN14 NQP14 NQR14 NQT14 NQV14 NQX14 NQZ14 NRB14 NRD14 NRF14 NRH14 NRJ14 NRL14 NRN14 NRP14 NRR14 NRT14 NRV14 NRX14 NRZ14 NSB14 NSD14 NSF14 NSH14 NSJ14 NSL14 NSN14 NSP14 NSR14 NST14 NSV14 NSX14 NSZ14 NTB14 NTD14 NTF14 NTH14 NTJ14 NTL14 NTN14 NTP14 NTR14 NTT14 NTV14 NTX14 NTZ14 NUB14 NUD14 NUF14 NUH14 NUJ14 NUL14 NUN14 NUP14 NUR14 NUT14 NUV14 NUX14 NUZ14 NVB14 NVD14 NVF14 NVH14 NVJ14 NVL14 NVN14 NVP14 NVR14 NVT14 NVV14 NVX14 NVZ14 NWB14 NWD14 NWF14 NWH14 NWJ14 NWL14 NWN14 NWP14 NWR14 NWT14 NWV14 NWX14 NWZ14 NXB14 NXD14 NXF14 NXH14 NXJ14 NXL14 NXN14 NXP14 NXR14 NXT14 NXV14 NXX14 NXZ14 NYB14 NYD14 NYF14 NYH14 NYJ14 NYL14 NYN14 NYP14 NYR14 NYT14 NYV14 NYX14 NYZ14 NZB14 NZD14 NZF14 NZH14 NZJ14 NZL14 NZN14 NZP14 NZR14 NZT14 NZV14 NZX14 NZZ14 OAB14 OAD14 OAF14 OAH14 OAJ14 OAL14 OAN14 OAP14 OAR14 OAT14 OAV14 OAX14 OAZ14 OBB14 OBD14 OBF14 OBH14 OBJ14 OBL14 OBN14 OBP14 OBR14 OBT14 OBV14 OBX14 OBZ14 OCB14 OCD14 OCF14 OCH14 OCJ14 OCL14 OCN14 OCP14 OCR14 OCT14 OCV14 OCX14 OCZ14 ODB14 ODD14 ODF14 ODH14 ODJ14 ODL14 ODN14 ODP14 ODR14 ODT14 ODV14 ODX14 ODZ14 OEB14 OED14 OEF14 OEH14 OEJ14 OEL14 OEN14 OEP14 OER14 OET14 OEV14 OEX14 OEZ14 OFB14 OFD14 OFF14 OFH14 OFJ14 OFL14 OFN14 OFP14 OFR14 OFT14 OFV14 OFX14 OFZ14 OGB14 OGD14 OGF14 OGH14 OGJ14 OGL14 OGN14 OGP14 OGR14 OGT14 OGV14 OGX14 OGZ14 OHB14 OHD14 OHF14 OHH14 OHJ14 OHL14 OHN14 OHP14 OHR14 OHT14 OHV14 OHX14 OHZ14 OIB14 OID14 OIF14 OIH14 OIJ14 OIL14 OIN14 OIP14 OIR14 OIT14 OIV14 OIX14 OIZ14 OJB14 OJD14 OJF14 OJH14 OJJ14 OJL14 OJN14 OJP14 OJR14 OJT14 OJV14 OJX14 OJZ14 OKB14 OKD14 OKF14 OKH14 OKJ14 OKL14 OKN14 OKP14 OKR14 OKT14 OKV14 OKX14 OKZ14 OLB14 OLD14 OLF14 OLH14 OLJ14 OLL14 OLN14 OLP14 OLR14 OLT14 OLV14 OLX14 OLZ14 OMB14 OMD14 OMF14 OMH14 OMJ14 OML14 OMN14 OMP14 OMR14 OMT14 OMV14 OMX14 OMZ14 ONB14 OND14 ONF14 ONH14 ONJ14 ONL14 ONN14 ONP14 ONR14 ONT14 ONV14 ONX14 ONZ14 OOB14 OOD14 OOF14 OOH14 OOJ14 OOL14 OON14 OOP14 OOR14 OOT14 OOV14 OOX14 OOZ14 OPB14 OPD14 OPF14 OPH14 OPJ14 OPL14 OPN14 OPP14 OPR14 OPT14 OPV14 OPX14 OPZ14 OQB14 OQD14 OQF14 OQH14 OQJ14 OQL14 OQN14 OQP14 OQR14 OQT14 OQV14 OQX14 OQZ14 ORB14 ORD14 ORF14 ORH14 ORJ14 ORL14 ORN14 ORP14 ORR14 ORT14 ORV14 ORX14 ORZ14 OSB14 OSD14 OSF14 OSH14 OSJ14 OSL14 OSN14 OSP14 OSR14 OST14 OSV14 OSX14 OSZ14 OTB14 OTD14 OTF14 OTH14 OTJ14 OTL14 OTN14 OTP14 OTR14 OTT14 OTV14 OTX14 OTZ14 OUB14 OUD14 OUF14 OUH14 OUJ14 OUL14 OUN14 OUP14 OUR14 OUT14 OUV14 OUX14 OUZ14 OVB14 OVD14 OVF14 OVH14 OVJ14 OVL14 OVN14 OVP14 OVR14 OVT14 OVV14 OVX14 OVZ14 OWB14 OWD14 OWF14 OWH14 OWJ14 OWL14 OWN14 OWP14 OWR14 OWT14 OWV14 OWX14 OWZ14 OXB14 OXD14 OXF14 OXH14 OXJ14 OXL14 OXN14 OXP14 OXR14 OXT14 OXV14 OXX14 OXZ14 OYB14 OYD14 OYF14 OYH14 OYJ14 OYL14 OYN14 OYP14 OYR14 OYT14 OYV14 OYX14 OYZ14 OZB14 OZD14 OZF14 OZH14 OZJ14 OZL14 OZN14 OZP14 OZR14 OZT14 OZV14 OZX14 OZZ14 PAB14 PAD14 PAF14 PAH14 PAJ14 PAL14 PAN14 PAP14 PAR14 PAT14 PAV14 PAX14 PAZ14 PBB14 PBD14 PBF14 PBH14 PBJ14 PBL14 PBN14 PBP14 PBR14 PBT14 PBV14 PBX14 PBZ14 PCB14 PCD14 PCF14 PCH14 PCJ14 PCL14 PCN14 PCP14 PCR14 PCT14 PCV14 PCX14 PCZ14 PDB14 PDD14 PDF14 PDH14 PDJ14 PDL14 PDN14 PDP14 PDR14 PDT14 PDV14 PDX14 PDZ14 PEB14 PED14 PEF14 PEH14 PEJ14 PEL14 PEN14 PEP14 PER14 PET14 PEV14 PEX14 PEZ14 PFB14 PFD14 PFF14 PFH14 PFJ14 PFL14 PFN14 PFP14 PFR14 PFT14 PFV14 PFX14 PFZ14 PGB14 PGD14 PGF14 PGH14 PGJ14 PGL14 PGN14 PGP14 PGR14 PGT14 PGV14 PGX14 PGZ14 PHB14 PHD14 PHF14 PHH14 PHJ14 PHL14 PHN14 PHP14 PHR14 PHT14 PHV14 PHX14 PHZ14 PIB14 PID14 PIF14 PIH14 PIJ14 PIL14 PIN14 PIP14 PIR14 PIT14 PIV14 PIX14 PIZ14 PJB14 PJD14 PJF14 PJH14 PJJ14 PJL14 PJN14 PJP14 PJR14 PJT14 PJV14 PJX14 PJZ14 PKB14 PKD14 PKF14 PKH14 PKJ14 PKL14 PKN14 PKP14 PKR14 PKT14 PKV14 PKX14 PKZ14 PLB14 PLD14 PLF14 PLH14 PLJ14 PLL14 PLN14 PLP14 PLR14 PLT14 PLV14 PLX14 PLZ14 PMB14 PMD14 PMF14 PMH14 PMJ14 PML14 PMN14 PMP14 PMR14 PMT14 PMV14 PMX14 PMZ14 PNB14 PND14 PNF14 PNH14 PNJ14 PNL14 PNN14 PNP14 PNR14 PNT14 PNV14 PNX14 PNZ14 POB14 POD14 POF14 POH14 POJ14 POL14 PON14 POP14 POR14 POT14 POV14 POX14 POZ14 PPB14 PPD14 PPF14 PPH14 PPJ14 PPL14 PPN14 PPP14 PPR14 PPT14 PPV14 PPX14 PPZ14 PQB14 PQD14 PQF14 PQH14 PQJ14 PQL14 PQN14 PQP14 PQR14 PQT14 PQV14 PQX14 PQZ14 PRB14 PRD14 PRF14 PRH14 PRJ14 PRL14 PRN14 PRP14 PRR14 PRT14 PRV14 PRX14 PRZ14 PSB14 PSD14 PSF14 PSH14 PSJ14 PSL14 PSN14 PSP14 PSR14 PST14 PSV14 PSX14 PSZ14 PTB14 PTD14 PTF14 PTH14 PTJ14 PTL14 PTN14 PTP14 PTR14 PTT14 PTV14 PTX14 PTZ14 PUB14 PUD14 PUF14 PUH14 PUJ14 PUL14 PUN14 PUP14 PUR14 PUT14 PUV14 PUX14 PUZ14 PVB14 PVD14 PVF14 PVH14 PVJ14 PVL14 PVN14 PVP14 PVR14 PVT14 PVV14 PVX14 PVZ14 PWB14 PWD14 PWF14 PWH14 PWJ14 PWL14 PWN14 PWP14 PWR14 PWT14 PWV14 PWX14 PWZ14 PXB14 PXD14 PXF14 PXH14 PXJ14 PXL14 PXN14 PXP14 PXR14 PXT14 PXV14 PXX14 PXZ14 PYB14 PYD14 PYF14 PYH14 PYJ14 PYL14 PYN14 PYP14 PYR14 PYT14 PYV14 PYX14 PYZ14 PZB14 PZD14 PZF14 PZH14 PZJ14 PZL14 PZN14 PZP14 PZR14 PZT14 PZV14 PZX14 PZZ14 QAB14 QAD14 QAF14 QAH14 QAJ14 QAL14 QAN14 QAP14 QAR14 QAT14 QAV14 QAX14 QAZ14 QBB14 QBD14 QBF14 QBH14 QBJ14 QBL14 QBN14 QBP14 QBR14 QBT14 QBV14 QBX14 QBZ14 QCB14 QCD14 QCF14 QCH14 QCJ14 QCL14 QCN14 QCP14 QCR14 QCT14 QCV14 QCX14 QCZ14 QDB14 QDD14 QDF14 QDH14 QDJ14 QDL14 QDN14 QDP14 QDR14 QDT14 QDV14 QDX14 QDZ14 QEB14 QED14 QEF14 QEH14 QEJ14 QEL14 QEN14 QEP14 QER14 QET14 QEV14 QEX14 QEZ14 QFB14 QFD14 QFF14 QFH14 QFJ14 QFL14 QFN14 QFP14 QFR14 QFT14 QFV14 QFX14 QFZ14 QGB14 QGD14 QGF14 QGH14 QGJ14 QGL14 QGN14 QGP14 QGR14 QGT14 QGV14 QGX14 QGZ14 QHB14 QHD14 QHF14 QHH14 QHJ14 QHL14 QHN14 QHP14 QHR14 QHT14 QHV14 QHX14 QHZ14 QIB14 QID14 QIF14 QIH14 QIJ14 QIL14 QIN14 QIP14 QIR14 QIT14 QIV14 QIX14 QIZ14 QJB14 QJD14 QJF14 QJH14 QJJ14 QJL14 QJN14 QJP14 QJR14 QJT14 QJV14 QJX14 QJZ14 QKB14 QKD14 QKF14 QKH14 QKJ14 QKL14 QKN14 QKP14 QKR14 QKT14 QKV14 QKX14 QKZ14 QLB14 QLD14 QLF14 QLH14 QLJ14 QLL14 QLN14 QLP14 QLR14 QLT14 QLV14 QLX14 QLZ14 QMB14 QMD14 QMF14 QMH14 QMJ14 QML14 QMN14 QMP14 QMR14 QMT14 QMV14 QMX14 QMZ14 QNB14 QND14 QNF14 QNH14 QNJ14 QNL14 QNN14 QNP14 QNR14 QNT14 QNV14 QNX14 QNZ14 QOB14 QOD14 QOF14 QOH14 QOJ14 QOL14 QON14 QOP14 QOR14 QOT14 QOV14 QOX14 QOZ14 QPB14 QPD14 QPF14 QPH14 QPJ14 QPL14 QPN14 QPP14 QPR14 QPT14 QPV14 QPX14 QPZ14 QQB14 QQD14 QQF14 QQH14 QQJ14 QQL14 QQN14 QQP14 QQR14 QQT14 QQV14 QQX14 QQZ14 QRB14 QRD14 QRF14 QRH14 QRJ14 QRL14 QRN14 QRP14 QRR14 QRT14 QRV14 QRX14 QRZ14 QSB14 QSD14 QSF14 QSH14 QSJ14 QSL14 QSN14 QSP14 QSR14 QST14 QSV14 QSX14 QSZ14 QTB14 QTD14 QTF14 QTH14 QTJ14 QTL14 QTN14 QTP14 QTR14 QTT14 QTV14 QTX14 QTZ14 QUB14 QUD14 QUF14 QUH14 QUJ14 QUL14 QUN14 QUP14 QUR14 QUT14 QUV14 QUX14 QUZ14 QVB14 QVD14 QVF14 QVH14 QVJ14 QVL14 QVN14 QVP14 QVR14 QVT14 QVV14 QVX14 QVZ14 QWB14 QWD14 QWF14 QWH14 QWJ14 QWL14 QWN14 QWP14 QWR14 QWT14 QWV14 QWX14 QWZ14 QXB14 QXD14 QXF14 QXH14 QXJ14 QXL14 QXN14 QXP14 QXR14 QXT14 QXV14 QXX14 QXZ14 QYB14 QYD14 QYF14 QYH14 QYJ14 QYL14 QYN14 QYP14 QYR14 QYT14 QYV14 QYX14 QYZ14 QZB14 QZD14 QZF14 QZH14 QZJ14 QZL14 QZN14 QZP14 QZR14 QZT14 QZV14 QZX14 QZZ14 RAB14 RAD14 RAF14 RAH14 RAJ14 RAL14 RAN14 RAP14 RAR14 RAT14 RAV14 RAX14 RAZ14 RBB14 RBD14 RBF14 RBH14 RBJ14 RBL14 RBN14 RBP14 RBR14 RBT14 RBV14 RBX14 RBZ14 RCB14 RCD14 RCF14 RCH14 RCJ14 RCL14 RCN14 RCP14 RCR14 RCT14 RCV14 RCX14 RCZ14 RDB14 RDD14 RDF14 RDH14 RDJ14 RDL14 RDN14 RDP14 RDR14 RDT14 RDV14 RDX14 RDZ14 REB14 RED14 REF14 REH14 REJ14 REL14 REN14 REP14 RER14 RET14 REV14 REX14 REZ14 RFB14 RFD14 RFF14 RFH14 RFJ14 RFL14 RFN14 RFP14 RFR14 RFT14 RFV14 RFX14 RFZ14 RGB14 RGD14 RGF14 RGH14 RGJ14 RGL14 RGN14 RGP14 RGR14 RGT14 RGV14 RGX14 RGZ14 RHB14 RHD14 RHF14 RHH14 RHJ14 RHL14 RHN14 RHP14 RHR14 RHT14 RHV14 RHX14 RHZ14 RIB14 RID14 RIF14 RIH14 RIJ14 RIL14 RIN14 RIP14 RIR14 RIT14 RIV14 RIX14 RIZ14 RJB14 RJD14 RJF14 RJH14 RJJ14 RJL14 RJN14 RJP14 RJR14 RJT14 RJV14 RJX14 RJZ14 RKB14 RKD14 RKF14 RKH14 RKJ14 RKL14 RKN14 RKP14 RKR14 RKT14 RKV14 RKX14 RKZ14 RLB14 RLD14 RLF14 RLH14 RLJ14 RLL14 RLN14 RLP14 RLR14 RLT14 RLV14 RLX14 RLZ14 RMB14 RMD14 RMF14 RMH14 RMJ14 RML14 RMN14 RMP14 RMR14 RMT14 RMV14 RMX14 RMZ14 RNB14 RND14 RNF14 RNH14 RNJ14 RNL14 RNN14 RNP14 RNR14 RNT14 RNV14 RNX14 RNZ14 ROB14 ROD14 ROF14 ROH14 ROJ14 ROL14 RON14 ROP14 ROR14 ROT14 ROV14 ROX14 ROZ14 RPB14 RPD14 RPF14 RPH14 RPJ14 RPL14 RPN14 RPP14 RPR14 RPT14 RPV14 RPX14 RPZ14 RQB14 RQD14 RQF14 RQH14 RQJ14 RQL14 RQN14 RQP14 RQR14 RQT14 RQV14 RQX14 RQZ14 RRB14 RRD14 RRF14 RRH14 RRJ14 RRL14 RRN14 RRP14 RRR14 RRT14 RRV14 RRX14 RRZ14 RSB14 RSD14 RSF14 RSH14 RSJ14 RSL14 RSN14 RSP14 RSR14 RST14 RSV14 RSX14 RSZ14 RTB14 RTD14 RTF14 RTH14 RTJ14 RTL14 RTN14 RTP14 RTR14 RTT14 RTV14 RTX14 RTZ14 RUB14 RUD14 RUF14 RUH14 RUJ14 RUL14 RUN14 RUP14 RUR14 RUT14 RUV14 RUX14 RUZ14 RVB14 RVD14 RVF14 RVH14 RVJ14 RVL14 RVN14 RVP14 RVR14 RVT14 RVV14 RVX14 RVZ14 RWB14 RWD14 RWF14 RWH14 RWJ14 RWL14 RWN14 RWP14 RWR14 RWT14 RWV14 RWX14 RWZ14 RXB14 RXD14 RXF14 RXH14 RXJ14 RXL14 RXN14 RXP14 RXR14 RXT14 RXV14 RXX14 RXZ14 RYB14 RYD14 RYF14 RYH14 RYJ14 RYL14 RYN14 RYP14 RYR14 RYT14 RYV14 RYX14 RYZ14 RZB14 RZD14 RZF14 RZH14 RZJ14 RZL14 RZN14 RZP14 RZR14 RZT14 RZV14 RZX14 RZZ14 SAB14 SAD14 SAF14 SAH14 SAJ14 SAL14 SAN14 SAP14 SAR14 SAT14 SAV14 SAX14 SAZ14 SBB14 SBD14 SBF14 SBH14 SBJ14 SBL14 SBN14 SBP14 SBR14 SBT14 SBV14 SBX14 SBZ14 SCB14 SCD14 SCF14 SCH14 SCJ14 SCL14 SCN14 SCP14 SCR14 SCT14 SCV14 SCX14 SCZ14 SDB14 SDD14 SDF14 SDH14 SDJ14 SDL14 SDN14 SDP14 SDR14 SDT14 SDV14 SDX14 SDZ14 SEB14 SED14 SEF14 SEH14 SEJ14 SEL14 SEN14 SEP14 SER14 SET14 SEV14 SEX14 SEZ14 SFB14 SFD14 SFF14 SFH14 SFJ14 SFL14 SFN14 SFP14 SFR14 SFT14 SFV14 SFX14 SFZ14 SGB14 SGD14 SGF14 SGH14 SGJ14 SGL14 SGN14 SGP14 SGR14 SGT14 SGV14 SGX14 SGZ14 SHB14 SHD14 SHF14 SHH14 SHJ14 SHL14 SHN14 SHP14 SHR14 SHT14 SHV14 SHX14 SHZ14 SIB14 SID14 SIF14 SIH14 SIJ14 SIL14 SIN14 SIP14 SIR14 SIT14 SIV14 SIX14 SIZ14 SJB14 SJD14 SJF14 SJH14 SJJ14 SJL14 SJN14 SJP14 SJR14 SJT14 SJV14 SJX14 SJZ14 SKB14 SKD14 SKF14 SKH14 SKJ14 SKL14 SKN14 SKP14 SKR14 SKT14 SKV14 SKX14 SKZ14 SLB14 SLD14 SLF14 SLH14 SLJ14 SLL14 SLN14 SLP14 SLR14 SLT14 SLV14 SLX14 SLZ14 SMB14 SMD14 SMF14 SMH14 SMJ14 SML14 SMN14 SMP14 SMR14 SMT14 SMV14 SMX14 SMZ14 SNB14 SND14 SNF14 SNH14 SNJ14 SNL14 SNN14 SNP14 SNR14 SNT14 SNV14 SNX14 SNZ14 SOB14 SOD14 SOF14 SOH14 SOJ14 SOL14 SON14 SOP14 SOR14 SOT14 SOV14 SOX14 SOZ14 SPB14 SPD14 SPF14 SPH14 SPJ14 SPL14 SPN14 SPP14 SPR14 SPT14 SPV14 SPX14 SPZ14 SQB14 SQD14 SQF14 SQH14 SQJ14 SQL14 SQN14 SQP14 SQR14 SQT14 SQV14 SQX14 SQZ14 SRB14 SRD14 SRF14 SRH14 SRJ14 SRL14 SRN14 SRP14 SRR14 SRT14 SRV14 SRX14 SRZ14 SSB14 SSD14 SSF14 SSH14 SSJ14 SSL14 SSN14 SSP14 SSR14 SST14 SSV14 SSX14 SSZ14 STB14 STD14 STF14 STH14 STJ14 STL14 STN14 STP14 STR14 STT14 STV14 STX14 STZ14 SUB14 SUD14 SUF14 SUH14 SUJ14 SUL14 SUN14 SUP14 SUR14 SUT14 SUV14 SUX14 SUZ14 SVB14 SVD14 SVF14 SVH14 SVJ14 SVL14 SVN14 SVP14 SVR14 SVT14 SVV14 SVX14 SVZ14 SWB14 SWD14 SWF14 SWH14 SWJ14 SWL14 SWN14 SWP14 SWR14 SWT14 SWV14 SWX14 SWZ14 SXB14 SXD14 SXF14 SXH14 SXJ14 SXL14 SXN14 SXP14 SXR14 SXT14 SXV14 SXX14 SXZ14 SYB14 SYD14 SYF14 SYH14 SYJ14 SYL14 SYN14 SYP14 SYR14 SYT14 SYV14 SYX14 SYZ14 SZB14 SZD14 SZF14 SZH14 SZJ14 SZL14 SZN14 SZP14 SZR14 SZT14 SZV14 SZX14 SZZ14 TAB14 TAD14 TAF14 TAH14 TAJ14 TAL14 TAN14 TAP14 TAR14 TAT14 TAV14 TAX14 TAZ14 TBB14 TBD14 TBF14 TBH14 TBJ14 TBL14 TBN14 TBP14 TBR14 TBT14 TBV14 TBX14 TBZ14 TCB14 TCD14 TCF14 TCH14 TCJ14 TCL14 TCN14 TCP14 TCR14 TCT14 TCV14 TCX14 TCZ14 TDB14 TDD14 TDF14 TDH14 TDJ14 TDL14 TDN14 TDP14 TDR14 TDT14 TDV14 TDX14 TDZ14 TEB14 TED14 TEF14 TEH14 TEJ14 TEL14 TEN14 TEP14 TER14 TET14 TEV14 TEX14 TEZ14 TFB14 TFD14 TFF14 TFH14 TFJ14 TFL14 TFN14 TFP14 TFR14 TFT14 TFV14 TFX14 TFZ14 TGB14 TGD14 TGF14 TGH14 TGJ14 TGL14 TGN14 TGP14 TGR14 TGT14 TGV14 TGX14 TGZ14 THB14 THD14 THF14 THH14 THJ14 THL14 THN14 THP14 THR14 THT14 THV14 THX14 THZ14 TIB14 TID14 TIF14 TIH14 TIJ14 TIL14 TIN14 TIP14 TIR14 TIT14 TIV14 TIX14 TIZ14 TJB14 TJD14 TJF14 TJH14 TJJ14 TJL14 TJN14 TJP14 TJR14 TJT14 TJV14 TJX14 TJZ14 TKB14 TKD14 TKF14 TKH14 TKJ14 TKL14 TKN14 TKP14 TKR14 TKT14 TKV14 TKX14 TKZ14 TLB14 TLD14 TLF14 TLH14 TLJ14 TLL14 TLN14 TLP14 TLR14 TLT14 TLV14 TLX14 TLZ14 TMB14 TMD14 TMF14 TMH14 TMJ14 TML14 TMN14 TMP14 TMR14 TMT14 TMV14 TMX14 TMZ14 TNB14 TND14 TNF14 TNH14 TNJ14 TNL14 TNN14 TNP14 TNR14 TNT14 TNV14 TNX14 TNZ14 TOB14 TOD14 TOF14 TOH14 TOJ14 TOL14 TON14 TOP14 TOR14 TOT14 TOV14 TOX14 TOZ14 TPB14 TPD14 TPF14 TPH14 TPJ14 TPL14 TPN14 TPP14 TPR14 TPT14 TPV14 TPX14 TPZ14 TQB14 TQD14 TQF14 TQH14 TQJ14 TQL14 TQN14 TQP14 TQR14 TQT14 TQV14 TQX14 TQZ14 TRB14 TRD14 TRF14 TRH14 TRJ14 TRL14 TRN14 TRP14 TRR14 TRT14 TRV14 TRX14 TRZ14 TSB14 TSD14 TSF14 TSH14 TSJ14 TSL14 TSN14 TSP14 TSR14 TST14 TSV14 TSX14 TSZ14 TTB14 TTD14 TTF14 TTH14 TTJ14 TTL14 TTN14 TTP14 TTR14 TTT14 TTV14 TTX14 TTZ14 TUB14 TUD14 TUF14 TUH14 TUJ14 TUL14 TUN14 TUP14 TUR14 TUT14 TUV14 TUX14 TUZ14 TVB14 TVD14 TVF14 TVH14 TVJ14 TVL14 TVN14 TVP14 TVR14 TVT14 TVV14 TVX14 TVZ14 TWB14 TWD14 TWF14 TWH14 TWJ14 TWL14 TWN14 TWP14 TWR14 TWT14 TWV14 TWX14 TWZ14 TXB14 TXD14 TXF14 TXH14 TXJ14 TXL14 TXN14 TXP14 TXR14 TXT14 TXV14 TXX14 TXZ14 TYB14 TYD14 TYF14 TYH14 TYJ14 TYL14 TYN14 TYP14 TYR14 TYT14 TYV14 TYX14 TYZ14 TZB14 TZD14 TZF14 TZH14 TZJ14 TZL14 TZN14 TZP14 TZR14 TZT14 TZV14 TZX14 TZZ14 UAB14 UAD14 UAF14 UAH14 UAJ14 UAL14 UAN14 UAP14 UAR14 UAT14 UAV14 UAX14 UAZ14 UBB14 UBD14 UBF14 UBH14 UBJ14 UBL14 UBN14 UBP14 UBR14 UBT14 UBV14 UBX14 UBZ14 UCB14 UCD14 UCF14 UCH14 UCJ14 UCL14 UCN14 UCP14 UCR14 UCT14 UCV14 UCX14 UCZ14 UDB14 UDD14 UDF14 UDH14 UDJ14 UDL14 UDN14 UDP14 UDR14 UDT14 UDV14 UDX14 UDZ14 UEB14 UED14 UEF14 UEH14 UEJ14 UEL14 UEN14 UEP14 UER14 UET14 UEV14 UEX14 UEZ14 UFB14 UFD14 UFF14 UFH14 UFJ14 UFL14 UFN14 UFP14 UFR14 UFT14 UFV14 UFX14 UFZ14 UGB14 UGD14 UGF14 UGH14 UGJ14 UGL14 UGN14 UGP14 UGR14 UGT14 UGV14 UGX14 UGZ14 UHB14 UHD14 UHF14 UHH14 UHJ14 UHL14 UHN14 UHP14 UHR14 UHT14 UHV14 UHX14 UHZ14 UIB14 UID14 UIF14 UIH14 UIJ14 UIL14 UIN14 UIP14 UIR14 UIT14 UIV14 UIX14 UIZ14 UJB14 UJD14 UJF14 UJH14 UJJ14 UJL14 UJN14 UJP14 UJR14 UJT14 UJV14 UJX14 UJZ14 UKB14 UKD14 UKF14 UKH14 UKJ14 UKL14 UKN14 UKP14 UKR14 UKT14 UKV14 UKX14 UKZ14 ULB14 ULD14 ULF14 ULH14 ULJ14 ULL14 ULN14 ULP14 ULR14 ULT14 ULV14 ULX14 ULZ14 UMB14 UMD14 UMF14 UMH14 UMJ14 UML14 UMN14 UMP14 UMR14 UMT14 UMV14 UMX14 UMZ14 UNB14 UND14 UNF14 UNH14 UNJ14 UNL14 UNN14 UNP14 UNR14 UNT14 UNV14 UNX14 UNZ14 UOB14 UOD14 UOF14 UOH14 UOJ14 UOL14 UON14 UOP14 UOR14 UOT14 UOV14 UOX14 UOZ14 UPB14 UPD14 UPF14 UPH14 UPJ14 UPL14 UPN14 UPP14 UPR14 UPT14 UPV14 UPX14 UPZ14 UQB14 UQD14 UQF14 UQH14 UQJ14 UQL14 UQN14 UQP14 UQR14 UQT14 UQV14 UQX14 UQZ14 URB14 URD14 URF14 URH14 URJ14 URL14 URN14 URP14 URR14 URT14 URV14 URX14 URZ14 USB14 USD14 USF14 USH14 USJ14 USL14 USN14 USP14 USR14 UST14 USV14 USX14 USZ14 UTB14 UTD14 UTF14 UTH14 UTJ14 UTL14 UTN14 UTP14 UTR14 UTT14 UTV14 UTX14 UTZ14 UUB14 UUD14 UUF14 UUH14 UUJ14 UUL14 UUN14 UUP14 UUR14 UUT14 UUV14 UUX14 UUZ14 UVB14 UVD14 UVF14 UVH14 UVJ14 UVL14 UVN14 UVP14 UVR14 UVT14 UVV14 UVX14 UVZ14 UWB14 UWD14 UWF14 UWH14 UWJ14 UWL14 UWN14 UWP14 UWR14 UWT14 UWV14 UWX14 UWZ14 UXB14 UXD14 UXF14 UXH14 UXJ14 UXL14 UXN14 UXP14 UXR14 UXT14 UXV14 UXX14 UXZ14 UYB14 UYD14 UYF14 UYH14 UYJ14 UYL14 UYN14 UYP14 UYR14 UYT14 UYV14 UYX14 UYZ14 UZB14 UZD14 UZF14 UZH14 UZJ14 UZL14 UZN14 UZP14 UZR14 UZT14 UZV14 UZX14 UZZ14 VAB14 VAD14 VAF14 VAH14 VAJ14 VAL14 VAN14 VAP14 VAR14 VAT14 VAV14 VAX14 VAZ14 VBB14 VBD14 VBF14 VBH14 VBJ14 VBL14 VBN14 VBP14 VBR14 VBT14 VBV14 VBX14 VBZ14 VCB14 VCD14 VCF14 VCH14 VCJ14 VCL14 VCN14 VCP14 VCR14 VCT14 VCV14 VCX14 VCZ14 VDB14 VDD14 VDF14 VDH14 VDJ14 VDL14 VDN14 VDP14 VDR14 VDT14 VDV14 VDX14 VDZ14 VEB14 VED14 VEF14 VEH14 VEJ14 VEL14 VEN14 VEP14 VER14 VET14 VEV14 VEX14 VEZ14 VFB14 VFD14 VFF14 VFH14 VFJ14 VFL14 VFN14 VFP14 VFR14 VFT14 VFV14 VFX14 VFZ14 VGB14 VGD14 VGF14 VGH14 VGJ14 VGL14 VGN14 VGP14 VGR14 VGT14 VGV14 VGX14 VGZ14 VHB14 VHD14 VHF14 VHH14 VHJ14 VHL14 VHN14 VHP14 VHR14 VHT14 VHV14 VHX14 VHZ14 VIB14 VID14 VIF14 VIH14 VIJ14 VIL14 VIN14 VIP14 VIR14 VIT14 VIV14 VIX14 VIZ14 VJB14 VJD14 VJF14 VJH14 VJJ14 VJL14 VJN14 VJP14 VJR14 VJT14 VJV14 VJX14 VJZ14 VKB14 VKD14 VKF14 VKH14 VKJ14 VKL14 VKN14 VKP14 VKR14 VKT14 VKV14 VKX14 VKZ14 VLB14 VLD14 VLF14 VLH14 VLJ14 VLL14 VLN14 VLP14 VLR14 VLT14 VLV14 VLX14 VLZ14 VMB14 VMD14 VMF14 VMH14 VMJ14 VML14 VMN14 VMP14 VMR14 VMT14 VMV14 VMX14 VMZ14 VNB14 VND14 VNF14 VNH14 VNJ14 VNL14 VNN14 VNP14 VNR14 VNT14 VNV14 VNX14 VNZ14 VOB14 VOD14 VOF14 VOH14 VOJ14 VOL14 VON14 VOP14 VOR14 VOT14 VOV14 VOX14 VOZ14 VPB14 VPD14 VPF14 VPH14 VPJ14 VPL14 VPN14 VPP14 VPR14 VPT14 VPV14 VPX14 VPZ14 VQB14 VQD14 VQF14 VQH14 VQJ14 VQL14 VQN14 VQP14 VQR14 VQT14 VQV14 VQX14 VQZ14 VRB14 VRD14 VRF14 VRH14 VRJ14 VRL14 VRN14 VRP14 VRR14 VRT14 VRV14 VRX14 VRZ14 VSB14 VSD14 VSF14 VSH14 VSJ14 VSL14 VSN14 VSP14 VSR14 VST14 VSV14 VSX14 VSZ14 VTB14 VTD14 VTF14 VTH14 VTJ14 VTL14 VTN14 VTP14 VTR14 VTT14 VTV14 VTX14 VTZ14 VUB14 VUD14 VUF14 VUH14 VUJ14 VUL14 VUN14 VUP14 VUR14 VUT14 VUV14 VUX14 VUZ14 VVB14 VVD14 VVF14 VVH14 VVJ14 VVL14 VVN14 VVP14 VVR14 VVT14 VVV14 VVX14 VVZ14 VWB14 VWD14 VWF14 VWH14 VWJ14 VWL14 VWN14 VWP14 VWR14 VWT14 VWV14 VWX14 VWZ14 VXB14 VXD14 VXF14 VXH14 VXJ14 VXL14 VXN14 VXP14 VXR14 VXT14 VXV14 VXX14 VXZ14 VYB14 VYD14 VYF14 VYH14 VYJ14 VYL14 VYN14 VYP14 VYR14 VYT14 VYV14 VYX14 VYZ14 VZB14 VZD14 VZF14 VZH14 VZJ14 VZL14 VZN14 VZP14 VZR14 VZT14 VZV14 VZX14 VZZ14 WAB14 WAD14 WAF14 WAH14 WAJ14 WAL14 WAN14 WAP14 WAR14 WAT14 WAV14 WAX14 WAZ14 WBB14 WBD14 WBF14 WBH14 WBJ14 WBL14 WBN14 WBP14 WBR14 WBT14 WBV14 WBX14 WBZ14 WCB14 WCD14 WCF14 WCH14 WCJ14 WCL14 WCN14 WCP14 WCR14 WCT14 WCV14 WCX14 WCZ14 WDB14 WDD14 WDF14 WDH14 WDJ14 WDL14 WDN14 WDP14 WDR14 WDT14 WDV14 WDX14 WDZ14 WEB14 WED14 WEF14 WEH14 WEJ14 WEL14 WEN14 WEP14 WER14 WET14 WEV14 WEX14 WEZ14 WFB14 WFD14 WFF14 WFH14 WFJ14 WFL14 WFN14 WFP14 WFR14 WFT14 WFV14 WFX14 WFZ14 WGB14 WGD14 WGF14 WGH14 WGJ14 WGL14 WGN14 WGP14 WGR14 WGT14 WGV14 WGX14 WGZ14 WHB14 WHD14 WHF14 WHH14 WHJ14 WHL14 WHN14 WHP14 WHR14 WHT14 WHV14 WHX14 WHZ14 WIB14 WID14 WIF14 WIH14 WIJ14 WIL14 WIN14 WIP14 WIR14 WIT14 WIV14 WIX14 WIZ14 WJB14 WJD14 WJF14 WJH14 WJJ14 WJL14 WJN14 WJP14 WJR14 WJT14 WJV14 WJX14 WJZ14 WKB14 WKD14 WKF14 WKH14 WKJ14 WKL14 WKN14 WKP14 WKR14 WKT14 WKV14 WKX14 WKZ14 WLB14 WLD14 WLF14 WLH14 WLJ14 WLL14 WLN14 WLP14 WLR14 WLT14 WLV14 WLX14 WLZ14 WMB14 WMD14 WMF14 WMH14 WMJ14 WML14 WMN14 WMP14 WMR14 WMT14 WMV14 WMX14 WMZ14 WNB14 WND14 WNF14 WNH14 WNJ14 WNL14 WNN14 WNP14 WNR14 WNT14 WNV14 WNX14 WNZ14 WOB14 WOD14 WOF14 WOH14 WOJ14 WOL14 WON14 WOP14 WOR14 WOT14 WOV14 WOX14 WOZ14 WPB14 WPD14 WPF14 WPH14 WPJ14 WPL14 WPN14 WPP14 WPR14 WPT14 WPV14 WPX14 WPZ14 WQB14 WQD14 WQF14 WQH14 WQJ14 WQL14 WQN14 WQP14 WQR14 WQT14 WQV14 WQX14 WQZ14 WRB14 WRD14 WRF14 WRH14 WRJ14 WRL14 WRN14 WRP14 WRR14 WRT14 WRV14 WRX14 WRZ14 WSB14 WSD14 WSF14 WSH14 WSJ14 WSL14 WSN14 WSP14 WSR14 WST14 WSV14 WSX14 WSZ14 WTB14 WTD14 WTF14 WTH14 WTJ14 WTL14 WTN14 WTP14 WTR14 WTT14 WTV14 WTX14 WTZ14 WUB14 WUD14 WUF14 WUH14 WUJ14 WUL14 WUN14 WUP14 WUR14 WUT14 WUV14 WUX14 WUZ14 WVB14 WVD14 WVF14 WVH14 WVJ14 WVL14 WVN14 WVP14 WVR14 WVT14 WVV14 WVX14 WVZ14 WWB14 WWD14 WWF14 WWH14 WWJ14 WWL14 WWN14 WWP14 WWR14 WWT14 WWV14 WWX14 WWZ14 WXB14 WXD14 WXF14 WXH14 WXJ14 WXL14 WXN14 WXP14 WXR14 WXT14 WXV14 WXX14 WXZ14 WYB14 WYD14 WYF14 WYH14 WYJ14 WYL14 WYN14 WYP14 WYR14 WYT14 WYV14 WYX14 WYZ14 WZB14 WZD14 WZF14 WZH14 WZJ14 WZL14 WZN14 WZP14 WZR14 WZT14 WZV14 WZX14 WZZ14 XAB14 XAD14 XAF14 XAH14 XAJ14 XAL14 XAN14 XAP14 XAR14 XAT14 XAV14 XAX14 XAZ14 XBB14 XBD14 XBF14 XBH14 XBJ14 XBL14 XBN14 XBP14 XBR14 XBT14 XBV14 XBX14 XBZ14 XCB14 XCD14 XCF14 XCH14 XCJ14 XCL14 XCN14 XCP14 XCR14 XCT14 XCV14 XCX14 XCZ14 XDB14 XDD14 XDF14 XDH14 XDJ14 XDL14 XDN14 XDP14 XDR14 XDT14 XDV14 XDX14 XDZ14 XEB14 XED14 XEF14 XEH14 XEJ14 XEL14 XEN14 XEP14 XER14 XET14 XEV14 XEX14 XEZ14 E15 G15 I15">
    <cfRule type="containsBlanks" dxfId="45" priority="1">
      <formula>LEN(TRIM(E14))=0</formula>
    </cfRule>
  </conditionalFormatting>
  <dataValidations count="1">
    <dataValidation type="list" allowBlank="1" showInputMessage="1" showErrorMessage="1" sqref="XEZ14 XET14 XER14 XEP14 XEN14 XEL14 XEJ14 XEH14 XEF14 XED14 XEB14 XDZ14 XDX14 XDV14 XDT14 XDR14 XDP14 XDN14 XDL14 XDJ14 XDH14 XDF14 XDD14 XDB14 XCZ14 XCX14 XCV14 XCT14 XCR14 XCP14 XCN14 XCL14 XCJ14 XCH14 XCF14 XCD14 XCB14 XBZ14 XBX14 XBV14 XBT14 XBR14 XBP14 XBN14 XBL14 XBJ14 XBH14 XBF14 XBD14 XBB14 XAZ14 XAX14 XAV14 XAT14 XAR14 XAP14 XAN14 XAL14 XAJ14 XAH14 XAF14 XAD14 XAB14 WZZ14 WZX14 WZV14 WZT14 WZR14 WZP14 WZN14 WZL14 WZJ14 WZH14 WZF14 WZD14 WZB14 WYZ14 WYX14 WYV14 WYT14 WYR14 WYP14 WYN14 WYL14 WYJ14 WYH14 WYF14 WYD14 WYB14 WXZ14 WXX14 WXV14 WXT14 WXR14 WXP14 WXN14 WXL14 WXJ14 WXH14 WXF14 WXD14 WXB14 WWZ14 WWX14 WWV14 WWT14 WWR14 WWP14 WWN14 WWL14 WWJ14 WWH14 WWF14 WWD14 WWB14 WVZ14 WVX14 WVV14 WVT14 WVR14 WVP14 WVN14 WVL14 WVJ14 WVH14 WVF14 WVD14 WVB14 WUZ14 WUX14 WUV14 WUT14 WUR14 WUP14 WUN14 WUL14 WUJ14 WUH14 WUF14 WUD14 WUB14 WTZ14 WTX14 WTV14 WTT14 WTR14 WTP14 WTN14 WTL14 WTJ14 WTH14 WTF14 WTD14 WTB14 WSZ14 WSX14 WSV14 WST14 WSR14 WSP14 WSN14 WSL14 WSJ14 WSH14 WSF14 WSD14 WSB14 WRZ14 WRX14 WRV14 WRT14 WRR14 WRP14 WRN14 WRL14 WRJ14 WRH14 WRF14 WRD14 WRB14 WQZ14 WQX14 WQV14 WQT14 WQR14 WQP14 WQN14 WQL14 WQJ14 WQH14 WQF14 WQD14 WQB14 WPZ14 WPX14 WPV14 WPT14 WPR14 WPP14 WPN14 WPL14 WPJ14 WPH14 WPF14 WPD14 WPB14 WOZ14 WOX14 WOV14 WOT14 WOR14 WOP14 WON14 WOL14 WOJ14 WOH14 WOF14 WOD14 WOB14 WNZ14 WNX14 WNV14 WNT14 WNR14 WNP14 WNN14 WNL14 WNJ14 WNH14 WNF14 WND14 WNB14 WMZ14 WMX14 WMV14 WMT14 WMR14 WMP14 WMN14 WML14 WMJ14 WMH14 WMF14 WMD14 WMB14 WLZ14 WLX14 WLV14 WLT14 WLR14 WLP14 WLN14 WLL14 WLJ14 WLH14 WLF14 WLD14 WLB14 WKZ14 WKX14 WKV14 WKT14 WKR14 WKP14 WKN14 WKL14 WKJ14 WKH14 WKF14 WKD14 WKB14 WJZ14 WJX14 WJV14 WJT14 WJR14 WJP14 WJN14 WJL14 WJJ14 WJH14 WJF14 WJD14 WJB14 WIZ14 WIX14 WIV14 WIT14 WIR14 WIP14 WIN14 WIL14 WIJ14 WIH14 WIF14 WID14 WIB14 WHZ14 WHX14 WHV14 WHT14 WHR14 WHP14 WHN14 WHL14 WHJ14 WHH14 WHF14 WHD14 WHB14 WGZ14 WGX14 WGV14 WGT14 WGR14 WGP14 WGN14 WGL14 WGJ14 WGH14 WGF14 WGD14 WGB14 WFZ14 WFX14 WFV14 WFT14 WFR14 WFP14 WFN14 WFL14 WFJ14 WFH14 WFF14 WFD14 WFB14 WEZ14 WEX14 WEV14 WET14 WER14 WEP14 WEN14 WEL14 WEJ14 WEH14 WEF14 WED14 WEB14 WDZ14 WDX14 WDV14 WDT14 WDR14 WDP14 WDN14 WDL14 WDJ14 WDH14 WDF14 WDD14 WDB14 WCZ14 WCX14 WCV14 WCT14 WCR14 WCP14 WCN14 WCL14 WCJ14 WCH14 WCF14 WCD14 WCB14 WBZ14 WBX14 WBV14 WBT14 WBR14 WBP14 WBN14 WBL14 WBJ14 WBH14 WBF14 WBD14 WBB14 WAZ14 WAX14 WAV14 WAT14 WAR14 WAP14 WAN14 WAL14 WAJ14 WAH14 WAF14 WAD14 WAB14 VZZ14 VZX14 VZV14 VZT14 VZR14 VZP14 VZN14 VZL14 VZJ14 VZH14 VZF14 VZD14 VZB14 VYZ14 VYX14 VYV14 VYT14 VYR14 VYP14 VYN14 VYL14 VYJ14 VYH14 VYF14 VYD14 VYB14 VXZ14 VXX14 VXV14 VXT14 VXR14 VXP14 VXN14 VXL14 VXJ14 VXH14 VXF14 VXD14 VXB14 VWZ14 VWX14 VWV14 VWT14 VWR14 VWP14 VWN14 VWL14 VWJ14 VWH14 VWF14 VWD14 VWB14 VVZ14 VVX14 VVV14 VVT14 VVR14 VVP14 VVN14 VVL14 VVJ14 VVH14 VVF14 VVD14 VVB14 VUZ14 VUX14 VUV14 VUT14 VUR14 VUP14 VUN14 VUL14 VUJ14 VUH14 VUF14 VUD14 VUB14 VTZ14 VTX14 VTV14 VTT14 VTR14 VTP14 VTN14 VTL14 VTJ14 VTH14 VTF14 VTD14 VTB14 VSZ14 VSX14 VSV14 VST14 VSR14 VSP14 VSN14 VSL14 VSJ14 VSH14 VSF14 VSD14 VSB14 VRZ14 VRX14 VRV14 VRT14 VRR14 VRP14 VRN14 VRL14 VRJ14 VRH14 VRF14 VRD14 VRB14 VQZ14 VQX14 VQV14 VQT14 VQR14 VQP14 VQN14 VQL14 VQJ14 VQH14 VQF14 VQD14 VQB14 VPZ14 VPX14 VPV14 VPT14 VPR14 VPP14 VPN14 VPL14 VPJ14 VPH14 VPF14 VPD14 VPB14 VOZ14 VOX14 VOV14 VOT14 VOR14 VOP14 VON14 VOL14 VOJ14 VOH14 VOF14 VOD14 VOB14 VNZ14 VNX14 VNV14 VNT14 VNR14 VNP14 VNN14 VNL14 VNJ14 VNH14 VNF14 VND14 VNB14 VMZ14 VMX14 VMV14 VMT14 VMR14 VMP14 VMN14 VML14 VMJ14 VMH14 VMF14 VMD14 VMB14 VLZ14 VLX14 VLV14 VLT14 VLR14 VLP14 VLN14 VLL14 VLJ14 VLH14 VLF14 VLD14 VLB14 VKZ14 VKX14 VKV14 VKT14 VKR14 VKP14 VKN14 VKL14 VKJ14 VKH14 VKF14 VKD14 VKB14 VJZ14 VJX14 VJV14 VJT14 VJR14 VJP14 VJN14 VJL14 VJJ14 VJH14 VJF14 VJD14 VJB14 VIZ14 VIX14 VIV14 VIT14 VIR14 VIP14 VIN14 VIL14 VIJ14 VIH14 VIF14 VID14 VIB14 VHZ14 VHX14 VHV14 VHT14 VHR14 VHP14 VHN14 VHL14 VHJ14 VHH14 VHF14 VHD14 VHB14 VGZ14 VGX14 VGV14 VGT14 VGR14 VGP14 VGN14 VGL14 VGJ14 VGH14 VGF14 VGD14 VGB14 VFZ14 VFX14 VFV14 VFT14 VFR14 VFP14 VFN14 VFL14 VFJ14 VFH14 VFF14 VFD14 VFB14 VEZ14 VEX14 VEV14 VET14 VER14 VEP14 VEN14 VEL14 VEJ14 VEH14 VEF14 VED14 VEB14 VDZ14 VDX14 VDV14 VDT14 VDR14 VDP14 VDN14 VDL14 VDJ14 VDH14 VDF14 VDD14 VDB14 VCZ14 VCX14 VCV14 VCT14 VCR14 VCP14 VCN14 VCL14 VCJ14 VCH14 VCF14 VCD14 VCB14 VBZ14 VBX14 VBV14 VBT14 VBR14 VBP14 VBN14 VBL14 VBJ14 VBH14 VBF14 VBD14 VBB14 VAZ14 VAX14 VAV14 VAT14 VAR14 VAP14 VAN14 VAL14 VAJ14 VAH14 VAF14 VAD14 VAB14 UZZ14 UZX14 UZV14 UZT14 UZR14 UZP14 UZN14 UZL14 UZJ14 UZH14 UZF14 UZD14 UZB14 UYZ14 UYX14 UYV14 UYT14 UYR14 UYP14 UYN14 UYL14 UYJ14 UYH14 UYF14 UYD14 UYB14 UXZ14 UXX14 UXV14 UXT14 UXR14 UXP14 UXN14 UXL14 UXJ14 UXH14 UXF14 UXD14 UXB14 UWZ14 UWX14 UWV14 UWT14 UWR14 UWP14 UWN14 UWL14 UWJ14 UWH14 UWF14 UWD14 UWB14 UVZ14 UVX14 UVV14 UVT14 UVR14 UVP14 UVN14 UVL14 UVJ14 UVH14 UVF14 UVD14 UVB14 UUZ14 UUX14 UUV14 UUT14 UUR14 UUP14 UUN14 UUL14 UUJ14 UUH14 UUF14 UUD14 UUB14 UTZ14 UTX14 UTV14 UTT14 UTR14 UTP14 UTN14 UTL14 UTJ14 UTH14 UTF14 UTD14 UTB14 USZ14 USX14 USV14 UST14 USR14 USP14 USN14 USL14 USJ14 USH14 USF14 USD14 USB14 URZ14 URX14 URV14 URT14 URR14 URP14 URN14 URL14 URJ14 URH14 URF14 URD14 URB14 UQZ14 UQX14 UQV14 UQT14 UQR14 UQP14 UQN14 UQL14 UQJ14 UQH14 UQF14 UQD14 UQB14 UPZ14 UPX14 UPV14 UPT14 UPR14 UPP14 UPN14 UPL14 UPJ14 UPH14 UPF14 UPD14 UPB14 UOZ14 UOX14 UOV14 UOT14 UOR14 UOP14 UON14 UOL14 UOJ14 UOH14 UOF14 UOD14 UOB14 UNZ14 UNX14 UNV14 UNT14 UNR14 UNP14 UNN14 UNL14 UNJ14 UNH14 UNF14 UND14 UNB14 UMZ14 UMX14 UMV14 UMT14 UMR14 UMP14 UMN14 UML14 UMJ14 UMH14 UMF14 UMD14 UMB14 ULZ14 ULX14 ULV14 ULT14 ULR14 ULP14 ULN14 ULL14 ULJ14 ULH14 ULF14 ULD14 ULB14 UKZ14 UKX14 UKV14 UKT14 UKR14 UKP14 UKN14 UKL14 UKJ14 UKH14 UKF14 UKD14 UKB14 UJZ14 UJX14 UJV14 UJT14 UJR14 UJP14 UJN14 UJL14 UJJ14 UJH14 UJF14 UJD14 UJB14 UIZ14 UIX14 UIV14 UIT14 UIR14 UIP14 UIN14 UIL14 UIJ14 UIH14 UIF14 UID14 UIB14 UHZ14 UHX14 UHV14 UHT14 UHR14 UHP14 UHN14 UHL14 UHJ14 UHH14 UHF14 UHD14 UHB14 UGZ14 UGX14 UGV14 UGT14 UGR14 UGP14 UGN14 UGL14 UGJ14 UGH14 UGF14 UGD14 UGB14 UFZ14 UFX14 UFV14 UFT14 UFR14 UFP14 UFN14 UFL14 UFJ14 UFH14 UFF14 UFD14 UFB14 UEZ14 UEX14 UEV14 UET14 UER14 UEP14 UEN14 UEL14 UEJ14 UEH14 UEF14 UED14 UEB14 UDZ14 UDX14 UDV14 UDT14 UDR14 UDP14 UDN14 UDL14 UDJ14 UDH14 UDF14 UDD14 UDB14 UCZ14 UCX14 UCV14 UCT14 UCR14 UCP14 UCN14 UCL14 UCJ14 UCH14 UCF14 UCD14 UCB14 UBZ14 UBX14 UBV14 UBT14 UBR14 UBP14 UBN14 UBL14 UBJ14 UBH14 UBF14 UBD14 UBB14 UAZ14 UAX14 UAV14 UAT14 UAR14 UAP14 UAN14 UAL14 UAJ14 UAH14 UAF14 UAD14 UAB14 TZZ14 TZX14 TZV14 TZT14 TZR14 TZP14 TZN14 TZL14 TZJ14 TZH14 TZF14 TZD14 TZB14 TYZ14 TYX14 TYV14 TYT14 TYR14 TYP14 TYN14 TYL14 TYJ14 TYH14 TYF14 TYD14 TYB14 TXZ14 TXX14 TXV14 TXT14 TXR14 TXP14 TXN14 TXL14 TXJ14 TXH14 TXF14 TXD14 TXB14 TWZ14 TWX14 TWV14 TWT14 TWR14 TWP14 TWN14 TWL14 TWJ14 TWH14 TWF14 TWD14 TWB14 TVZ14 TVX14 TVV14 TVT14 TVR14 TVP14 TVN14 TVL14 TVJ14 TVH14 TVF14 TVD14 TVB14 TUZ14 TUX14 TUV14 TUT14 TUR14 TUP14 TUN14 TUL14 TUJ14 TUH14 TUF14 TUD14 TUB14 TTZ14 TTX14 TTV14 TTT14 TTR14 TTP14 TTN14 TTL14 TTJ14 TTH14 TTF14 TTD14 TTB14 TSZ14 TSX14 TSV14 TST14 TSR14 TSP14 TSN14 TSL14 TSJ14 TSH14 TSF14 TSD14 TSB14 TRZ14 TRX14 TRV14 TRT14 TRR14 TRP14 TRN14 TRL14 TRJ14 TRH14 TRF14 TRD14 TRB14 TQZ14 TQX14 TQV14 TQT14 TQR14 TQP14 TQN14 TQL14 TQJ14 TQH14 TQF14 TQD14 TQB14 TPZ14 TPX14 TPV14 TPT14 TPR14 TPP14 TPN14 TPL14 TPJ14 TPH14 TPF14 TPD14 TPB14 TOZ14 TOX14 TOV14 TOT14 TOR14 TOP14 TON14 TOL14 TOJ14 TOH14 TOF14 TOD14 TOB14 TNZ14 TNX14 TNV14 TNT14 TNR14 TNP14 TNN14 TNL14 TNJ14 TNH14 TNF14 TND14 TNB14 TMZ14 TMX14 TMV14 TMT14 TMR14 TMP14 TMN14 TML14 TMJ14 TMH14 TMF14 TMD14 TMB14 TLZ14 TLX14 TLV14 TLT14 TLR14 TLP14 TLN14 TLL14 TLJ14 TLH14 TLF14 TLD14 TLB14 TKZ14 TKX14 TKV14 TKT14 TKR14 TKP14 TKN14 TKL14 TKJ14 TKH14 TKF14 TKD14 TKB14 TJZ14 TJX14 TJV14 TJT14 TJR14 TJP14 TJN14 TJL14 TJJ14 TJH14 TJF14 TJD14 TJB14 TIZ14 TIX14 TIV14 TIT14 TIR14 TIP14 TIN14 TIL14 TIJ14 TIH14 TIF14 TID14 TIB14 THZ14 THX14 THV14 THT14 THR14 THP14 THN14 THL14 THJ14 THH14 THF14 THD14 THB14 TGZ14 TGX14 TGV14 TGT14 TGR14 TGP14 TGN14 TGL14 TGJ14 TGH14 TGF14 TGD14 TGB14 TFZ14 TFX14 TFV14 TFT14 TFR14 TFP14 TFN14 TFL14 TFJ14 TFH14 TFF14 TFD14 TFB14 TEZ14 TEX14 TEV14 TET14 TER14 TEP14 TEN14 TEL14 TEJ14 TEH14 TEF14 TED14 TEB14 TDZ14 TDX14 TDV14 TDT14 TDR14 TDP14 TDN14 TDL14 TDJ14 TDH14 TDF14 TDD14 TDB14 TCZ14 TCX14 TCV14 TCT14 TCR14 TCP14 TCN14 TCL14 TCJ14 TCH14 TCF14 TCD14 TCB14 TBZ14 TBX14 TBV14 TBT14 TBR14 TBP14 TBN14 TBL14 TBJ14 TBH14 TBF14 TBD14 TBB14 TAZ14 TAX14 TAV14 TAT14 TAR14 TAP14 TAN14 TAL14 TAJ14 TAH14 TAF14 TAD14 TAB14 SZZ14 SZX14 SZV14 SZT14 SZR14 SZP14 SZN14 SZL14 SZJ14 SZH14 SZF14 SZD14 SZB14 SYZ14 SYX14 SYV14 SYT14 SYR14 SYP14 SYN14 SYL14 SYJ14 SYH14 SYF14 SYD14 SYB14 SXZ14 SXX14 SXV14 SXT14 SXR14 SXP14 SXN14 SXL14 SXJ14 SXH14 SXF14 SXD14 SXB14 SWZ14 SWX14 SWV14 SWT14 SWR14 SWP14 SWN14 SWL14 SWJ14 SWH14 SWF14 SWD14 SWB14 SVZ14 SVX14 SVV14 SVT14 SVR14 SVP14 SVN14 SVL14 SVJ14 SVH14 SVF14 SVD14 SVB14 SUZ14 SUX14 SUV14 SUT14 SUR14 SUP14 SUN14 SUL14 SUJ14 SUH14 SUF14 SUD14 SUB14 STZ14 STX14 STV14 STT14 STR14 STP14 STN14 STL14 STJ14 STH14 STF14 STD14 STB14 SSZ14 SSX14 SSV14 SST14 SSR14 SSP14 SSN14 SSL14 SSJ14 SSH14 SSF14 SSD14 SSB14 SRZ14 SRX14 SRV14 SRT14 SRR14 SRP14 SRN14 SRL14 SRJ14 SRH14 SRF14 SRD14 SRB14 SQZ14 SQX14 SQV14 SQT14 SQR14 SQP14 SQN14 SQL14 SQJ14 SQH14 SQF14 SQD14 SQB14 SPZ14 SPX14 SPV14 SPT14 SPR14 SPP14 SPN14 SPL14 SPJ14 SPH14 SPF14 SPD14 SPB14 SOZ14 SOX14 SOV14 SOT14 SOR14 SOP14 SON14 SOL14 SOJ14 SOH14 SOF14 SOD14 SOB14 SNZ14 SNX14 SNV14 SNT14 SNR14 SNP14 SNN14 SNL14 SNJ14 SNH14 SNF14 SND14 SNB14 SMZ14 SMX14 SMV14 SMT14 SMR14 SMP14 SMN14 SML14 SMJ14 SMH14 SMF14 SMD14 SMB14 SLZ14 SLX14 SLV14 SLT14 SLR14 SLP14 SLN14 SLL14 SLJ14 SLH14 SLF14 SLD14 SLB14 SKZ14 SKX14 SKV14 SKT14 SKR14 SKP14 SKN14 SKL14 SKJ14 SKH14 SKF14 SKD14 SKB14 SJZ14 SJX14 SJV14 SJT14 SJR14 SJP14 SJN14 SJL14 SJJ14 SJH14 SJF14 SJD14 SJB14 SIZ14 SIX14 SIV14 SIT14 SIR14 SIP14 SIN14 SIL14 SIJ14 SIH14 SIF14 SID14 SIB14 SHZ14 SHX14 SHV14 SHT14 SHR14 SHP14 SHN14 SHL14 SHJ14 SHH14 SHF14 SHD14 SHB14 SGZ14 SGX14 SGV14 SGT14 SGR14 SGP14 SGN14 SGL14 SGJ14 SGH14 SGF14 SGD14 SGB14 SFZ14 SFX14 SFV14 SFT14 SFR14 SFP14 SFN14 SFL14 SFJ14 SFH14 SFF14 SFD14 SFB14 SEZ14 SEX14 SEV14 SET14 SER14 SEP14 SEN14 SEL14 SEJ14 SEH14 SEF14 SED14 SEB14 SDZ14 SDX14 SDV14 SDT14 SDR14 SDP14 SDN14 SDL14 SDJ14 SDH14 SDF14 SDD14 SDB14 SCZ14 SCX14 SCV14 SCT14 SCR14 SCP14 SCN14 SCL14 SCJ14 SCH14 SCF14 SCD14 SCB14 SBZ14 SBX14 SBV14 SBT14 SBR14 SBP14 SBN14 SBL14 SBJ14 SBH14 SBF14 SBD14 SBB14 SAZ14 SAX14 SAV14 SAT14 SAR14 SAP14 SAN14 SAL14 SAJ14 SAH14 SAF14 SAD14 SAB14 RZZ14 RZX14 RZV14 RZT14 RZR14 RZP14 RZN14 RZL14 RZJ14 RZH14 RZF14 RZD14 RZB14 RYZ14 RYX14 RYV14 RYT14 RYR14 RYP14 RYN14 RYL14 RYJ14 RYH14 RYF14 RYD14 RYB14 RXZ14 RXX14 RXV14 RXT14 RXR14 RXP14 RXN14 RXL14 RXJ14 RXH14 RXF14 RXD14 RXB14 RWZ14 RWX14 RWV14 RWT14 RWR14 RWP14 RWN14 RWL14 RWJ14 RWH14 RWF14 RWD14 RWB14 RVZ14 RVX14 RVV14 RVT14 RVR14 RVP14 RVN14 RVL14 RVJ14 RVH14 RVF14 RVD14 RVB14 RUZ14 RUX14 RUV14 RUT14 RUR14 RUP14 RUN14 RUL14 RUJ14 RUH14 RUF14 RUD14 RUB14 RTZ14 RTX14 RTV14 RTT14 RTR14 RTP14 RTN14 RTL14 RTJ14 RTH14 RTF14 RTD14 RTB14 RSZ14 RSX14 RSV14 RST14 RSR14 RSP14 RSN14 RSL14 RSJ14 RSH14 RSF14 RSD14 RSB14 RRZ14 RRX14 RRV14 RRT14 RRR14 RRP14 RRN14 RRL14 RRJ14 RRH14 RRF14 RRD14 RRB14 RQZ14 RQX14 RQV14 RQT14 RQR14 RQP14 RQN14 RQL14 RQJ14 RQH14 RQF14 RQD14 RQB14 RPZ14 RPX14 RPV14 RPT14 RPR14 RPP14 RPN14 RPL14 RPJ14 RPH14 RPF14 RPD14 RPB14 ROZ14 ROX14 ROV14 ROT14 ROR14 ROP14 RON14 ROL14 ROJ14 ROH14 ROF14 ROD14 ROB14 RNZ14 RNX14 RNV14 RNT14 RNR14 RNP14 RNN14 RNL14 RNJ14 RNH14 RNF14 RND14 RNB14 RMZ14 RMX14 RMV14 RMT14 RMR14 RMP14 RMN14 RML14 RMJ14 RMH14 RMF14 RMD14 RMB14 RLZ14 RLX14 RLV14 RLT14 RLR14 RLP14 RLN14 RLL14 RLJ14 RLH14 RLF14 RLD14 RLB14 RKZ14 RKX14 RKV14 RKT14 RKR14 RKP14 RKN14 RKL14 RKJ14 RKH14 RKF14 RKD14 RKB14 RJZ14 RJX14 RJV14 RJT14 RJR14 RJP14 RJN14 RJL14 RJJ14 RJH14 RJF14 RJD14 RJB14 RIZ14 RIX14 RIV14 RIT14 RIR14 RIP14 RIN14 RIL14 RIJ14 RIH14 RIF14 RID14 RIB14 RHZ14 RHX14 RHV14 RHT14 RHR14 RHP14 RHN14 RHL14 RHJ14 RHH14 RHF14 RHD14 RHB14 RGZ14 RGX14 RGV14 RGT14 RGR14 RGP14 RGN14 RGL14 RGJ14 RGH14 RGF14 RGD14 RGB14 RFZ14 RFX14 RFV14 RFT14 RFR14 RFP14 RFN14 RFL14 RFJ14 RFH14 RFF14 RFD14 RFB14 REZ14 REX14 REV14 RET14 RER14 REP14 REN14 REL14 REJ14 REH14 REF14 RED14 REB14 RDZ14 RDX14 RDV14 RDT14 RDR14 RDP14 RDN14 RDL14 RDJ14 RDH14 RDF14 RDD14 RDB14 RCZ14 RCX14 RCV14 RCT14 RCR14 RCP14 RCN14 RCL14 RCJ14 RCH14 RCF14 RCD14 RCB14 RBZ14 RBX14 RBV14 RBT14 RBR14 RBP14 RBN14 RBL14 RBJ14 RBH14 RBF14 RBD14 RBB14 RAZ14 RAX14 RAV14 RAT14 RAR14 RAP14 RAN14 RAL14 RAJ14 RAH14 RAF14 RAD14 RAB14 QZZ14 QZX14 QZV14 QZT14 QZR14 QZP14 QZN14 QZL14 QZJ14 QZH14 QZF14 QZD14 QZB14 QYZ14 QYX14 QYV14 QYT14 QYR14 QYP14 QYN14 QYL14 QYJ14 QYH14 QYF14 QYD14 QYB14 QXZ14 QXX14 QXV14 QXT14 QXR14 QXP14 QXN14 QXL14 QXJ14 QXH14 QXF14 QXD14 QXB14 QWZ14 QWX14 QWV14 QWT14 QWR14 QWP14 QWN14 QWL14 QWJ14 QWH14 QWF14 QWD14 QWB14 QVZ14 QVX14 QVV14 QVT14 QVR14 QVP14 QVN14 QVL14 QVJ14 QVH14 QVF14 QVD14 QVB14 QUZ14 QUX14 QUV14 QUT14 QUR14 QUP14 QUN14 QUL14 QUJ14 QUH14 QUF14 QUD14 QUB14 QTZ14 QTX14 QTV14 QTT14 QTR14 QTP14 QTN14 QTL14 QTJ14 QTH14 QTF14 QTD14 QTB14 QSZ14 QSX14 QSV14 QST14 QSR14 QSP14 QSN14 QSL14 QSJ14 QSH14 QSF14 QSD14 QSB14 QRZ14 QRX14 QRV14 QRT14 QRR14 QRP14 QRN14 QRL14 QRJ14 QRH14 QRF14 QRD14 QRB14 QQZ14 QQX14 QQV14 QQT14 QQR14 QQP14 QQN14 QQL14 QQJ14 QQH14 QQF14 QQD14 QQB14 QPZ14 QPX14 QPV14 QPT14 QPR14 QPP14 QPN14 QPL14 QPJ14 QPH14 QPF14 QPD14 QPB14 QOZ14 QOX14 QOV14 QOT14 QOR14 QOP14 QON14 QOL14 QOJ14 QOH14 QOF14 QOD14 QOB14 QNZ14 QNX14 QNV14 QNT14 QNR14 QNP14 QNN14 QNL14 QNJ14 QNH14 QNF14 QND14 QNB14 QMZ14 QMX14 QMV14 QMT14 QMR14 QMP14 QMN14 QML14 QMJ14 QMH14 QMF14 QMD14 QMB14 QLZ14 QLX14 QLV14 QLT14 QLR14 QLP14 QLN14 QLL14 QLJ14 QLH14 QLF14 QLD14 QLB14 QKZ14 QKX14 QKV14 QKT14 QKR14 QKP14 QKN14 QKL14 QKJ14 QKH14 QKF14 QKD14 QKB14 QJZ14 QJX14 QJV14 QJT14 QJR14 QJP14 QJN14 QJL14 QJJ14 QJH14 QJF14 QJD14 QJB14 QIZ14 QIX14 QIV14 QIT14 QIR14 QIP14 QIN14 QIL14 QIJ14 QIH14 QIF14 QID14 QIB14 QHZ14 QHX14 QHV14 QHT14 QHR14 QHP14 QHN14 QHL14 QHJ14 QHH14 QHF14 QHD14 QHB14 QGZ14 QGX14 QGV14 QGT14 QGR14 QGP14 QGN14 QGL14 QGJ14 QGH14 QGF14 QGD14 QGB14 QFZ14 QFX14 QFV14 QFT14 QFR14 QFP14 QFN14 QFL14 QFJ14 QFH14 QFF14 QFD14 QFB14 QEZ14 QEX14 QEV14 QET14 QER14 QEP14 QEN14 QEL14 QEJ14 QEH14 QEF14 QED14 QEB14 QDZ14 QDX14 QDV14 QDT14 QDR14 QDP14 QDN14 QDL14 QDJ14 QDH14 QDF14 QDD14 QDB14 QCZ14 QCX14 QCV14 QCT14 QCR14 QCP14 QCN14 QCL14 QCJ14 QCH14 QCF14 QCD14 QCB14 QBZ14 QBX14 QBV14 QBT14 QBR14 QBP14 QBN14 QBL14 QBJ14 QBH14 QBF14 QBD14 QBB14 QAZ14 QAX14 QAV14 QAT14 QAR14 QAP14 QAN14 QAL14 QAJ14 QAH14 QAF14 QAD14 QAB14 PZZ14 PZX14 PZV14 PZT14 PZR14 PZP14 PZN14 PZL14 PZJ14 PZH14 PZF14 PZD14 PZB14 PYZ14 PYX14 PYV14 PYT14 PYR14 PYP14 PYN14 PYL14 PYJ14 PYH14 PYF14 PYD14 PYB14 PXZ14 PXX14 PXV14 PXT14 PXR14 PXP14 PXN14 PXL14 PXJ14 PXH14 PXF14 PXD14 PXB14 PWZ14 PWX14 PWV14 PWT14 PWR14 PWP14 PWN14 PWL14 PWJ14 PWH14 PWF14 PWD14 PWB14 PVZ14 PVX14 PVV14 PVT14 PVR14 PVP14 PVN14 PVL14 PVJ14 PVH14 PVF14 PVD14 PVB14 PUZ14 PUX14 PUV14 PUT14 PUR14 PUP14 PUN14 PUL14 PUJ14 PUH14 PUF14 PUD14 PUB14 PTZ14 PTX14 PTV14 PTT14 PTR14 PTP14 PTN14 PTL14 PTJ14 PTH14 PTF14 PTD14 PTB14 PSZ14 PSX14 PSV14 PST14 PSR14 PSP14 PSN14 PSL14 PSJ14 PSH14 PSF14 PSD14 PSB14 PRZ14 PRX14 PRV14 PRT14 PRR14 PRP14 PRN14 PRL14 PRJ14 PRH14 PRF14 PRD14 PRB14 PQZ14 PQX14 PQV14 PQT14 PQR14 PQP14 PQN14 PQL14 PQJ14 PQH14 PQF14 PQD14 PQB14 PPZ14 PPX14 PPV14 PPT14 PPR14 PPP14 PPN14 PPL14 PPJ14 PPH14 PPF14 PPD14 PPB14 POZ14 POX14 POV14 POT14 POR14 POP14 PON14 POL14 POJ14 POH14 POF14 POD14 POB14 PNZ14 PNX14 PNV14 PNT14 PNR14 PNP14 PNN14 PNL14 PNJ14 PNH14 PNF14 PND14 PNB14 PMZ14 PMX14 PMV14 PMT14 PMR14 PMP14 PMN14 PML14 PMJ14 PMH14 PMF14 PMD14 PMB14 PLZ14 PLX14 PLV14 PLT14 PLR14 PLP14 PLN14 PLL14 PLJ14 PLH14 PLF14 PLD14 PLB14 PKZ14 PKX14 PKV14 PKT14 PKR14 PKP14 PKN14 PKL14 PKJ14 PKH14 PKF14 PKD14 PKB14 PJZ14 PJX14 PJV14 PJT14 PJR14 PJP14 PJN14 PJL14 PJJ14 PJH14 PJF14 PJD14 PJB14 PIZ14 PIX14 PIV14 PIT14 PIR14 PIP14 PIN14 PIL14 PIJ14 PIH14 PIF14 PID14 PIB14 PHZ14 PHX14 PHV14 PHT14 PHR14 PHP14 PHN14 PHL14 PHJ14 PHH14 PHF14 PHD14 PHB14 PGZ14 PGX14 PGV14 PGT14 PGR14 PGP14 PGN14 PGL14 PGJ14 PGH14 PGF14 PGD14 PGB14 PFZ14 PFX14 PFV14 PFT14 PFR14 PFP14 PFN14 PFL14 PFJ14 PFH14 PFF14 PFD14 PFB14 PEZ14 PEX14 PEV14 PET14 PER14 PEP14 PEN14 PEL14 PEJ14 PEH14 PEF14 PED14 PEB14 PDZ14 PDX14 PDV14 PDT14 PDR14 PDP14 PDN14 PDL14 PDJ14 PDH14 PDF14 PDD14 PDB14 PCZ14 PCX14 PCV14 PCT14 PCR14 PCP14 PCN14 PCL14 PCJ14 PCH14 PCF14 PCD14 PCB14 PBZ14 PBX14 PBV14 PBT14 PBR14 PBP14 PBN14 PBL14 PBJ14 PBH14 PBF14 PBD14 PBB14 PAZ14 PAX14 PAV14 PAT14 PAR14 PAP14 PAN14 PAL14 PAJ14 PAH14 PAF14 PAD14 PAB14 OZZ14 OZX14 OZV14 OZT14 OZR14 OZP14 OZN14 OZL14 OZJ14 OZH14 OZF14 OZD14 OZB14 OYZ14 OYX14 OYV14 OYT14 OYR14 OYP14 OYN14 OYL14 OYJ14 OYH14 OYF14 OYD14 OYB14 OXZ14 OXX14 OXV14 OXT14 OXR14 OXP14 OXN14 OXL14 OXJ14 OXH14 OXF14 OXD14 OXB14 OWZ14 OWX14 OWV14 OWT14 OWR14 OWP14 OWN14 OWL14 OWJ14 OWH14 OWF14 OWD14 OWB14 OVZ14 OVX14 OVV14 OVT14 OVR14 OVP14 OVN14 OVL14 OVJ14 OVH14 OVF14 OVD14 OVB14 OUZ14 OUX14 OUV14 OUT14 OUR14 OUP14 OUN14 OUL14 OUJ14 OUH14 OUF14 OUD14 OUB14 OTZ14 OTX14 OTV14 OTT14 OTR14 OTP14 OTN14 OTL14 OTJ14 OTH14 OTF14 OTD14 OTB14 OSZ14 OSX14 OSV14 OST14 OSR14 OSP14 OSN14 OSL14 OSJ14 OSH14 OSF14 OSD14 OSB14 ORZ14 ORX14 ORV14 ORT14 ORR14 ORP14 ORN14 ORL14 ORJ14 ORH14 ORF14 ORD14 ORB14 OQZ14 OQX14 OQV14 OQT14 OQR14 OQP14 OQN14 OQL14 OQJ14 OQH14 OQF14 OQD14 OQB14 OPZ14 OPX14 OPV14 OPT14 OPR14 OPP14 OPN14 OPL14 OPJ14 OPH14 OPF14 OPD14 OPB14 OOZ14 OOX14 OOV14 OOT14 OOR14 OOP14 OON14 OOL14 OOJ14 OOH14 OOF14 OOD14 OOB14 ONZ14 ONX14 ONV14 ONT14 ONR14 ONP14 ONN14 ONL14 ONJ14 ONH14 ONF14 OND14 ONB14 OMZ14 OMX14 OMV14 OMT14 OMR14 OMP14 OMN14 OML14 OMJ14 OMH14 OMF14 OMD14 OMB14 OLZ14 OLX14 OLV14 OLT14 OLR14 OLP14 OLN14 OLL14 OLJ14 OLH14 OLF14 OLD14 OLB14 OKZ14 OKX14 OKV14 OKT14 OKR14 OKP14 OKN14 OKL14 OKJ14 OKH14 OKF14 OKD14 OKB14 OJZ14 OJX14 OJV14 OJT14 OJR14 OJP14 OJN14 OJL14 OJJ14 OJH14 OJF14 OJD14 OJB14 OIZ14 OIX14 OIV14 OIT14 OIR14 OIP14 OIN14 OIL14 OIJ14 OIH14 OIF14 OID14 OIB14 OHZ14 OHX14 OHV14 OHT14 OHR14 OHP14 OHN14 OHL14 OHJ14 OHH14 OHF14 OHD14 OHB14 OGZ14 OGX14 OGV14 OGT14 OGR14 OGP14 OGN14 OGL14 OGJ14 OGH14 OGF14 OGD14 OGB14 OFZ14 OFX14 OFV14 OFT14 OFR14 OFP14 OFN14 OFL14 OFJ14 OFH14 OFF14 OFD14 OFB14 OEZ14 OEX14 OEV14 OET14 OER14 OEP14 OEN14 OEL14 OEJ14 OEH14 OEF14 OED14 OEB14 ODZ14 ODX14 ODV14 ODT14 ODR14 ODP14 ODN14 ODL14 ODJ14 ODH14 ODF14 ODD14 ODB14 OCZ14 OCX14 OCV14 OCT14 OCR14 OCP14 OCN14 OCL14 OCJ14 OCH14 OCF14 OCD14 OCB14 OBZ14 OBX14 OBV14 OBT14 OBR14 OBP14 OBN14 OBL14 OBJ14 OBH14 OBF14 OBD14 OBB14 OAZ14 OAX14 OAV14 OAT14 OAR14 OAP14 OAN14 OAL14 OAJ14 OAH14 OAF14 OAD14 OAB14 NZZ14 NZX14 NZV14 NZT14 NZR14 NZP14 NZN14 NZL14 NZJ14 NZH14 NZF14 NZD14 NZB14 NYZ14 NYX14 NYV14 NYT14 NYR14 NYP14 NYN14 NYL14 NYJ14 NYH14 NYF14 NYD14 NYB14 NXZ14 NXX14 NXV14 NXT14 NXR14 NXP14 NXN14 NXL14 NXJ14 NXH14 NXF14 NXD14 NXB14 NWZ14 NWX14 NWV14 NWT14 NWR14 NWP14 NWN14 NWL14 NWJ14 NWH14 NWF14 NWD14 NWB14 NVZ14 NVX14 NVV14 NVT14 NVR14 NVP14 NVN14 NVL14 NVJ14 NVH14 NVF14 NVD14 NVB14 NUZ14 NUX14 NUV14 NUT14 NUR14 NUP14 NUN14 NUL14 NUJ14 NUH14 NUF14 NUD14 NUB14 NTZ14 NTX14 NTV14 NTT14 NTR14 NTP14 NTN14 NTL14 NTJ14 NTH14 NTF14 NTD14 NTB14 NSZ14 NSX14 NSV14 NST14 NSR14 NSP14 NSN14 NSL14 NSJ14 NSH14 NSF14 NSD14 NSB14 NRZ14 NRX14 NRV14 NRT14 NRR14 NRP14 NRN14 NRL14 NRJ14 NRH14 NRF14 NRD14 NRB14 NQZ14 NQX14 NQV14 NQT14 NQR14 NQP14 NQN14 NQL14 NQJ14 NQH14 NQF14 NQD14 NQB14 NPZ14 NPX14 NPV14 NPT14 NPR14 NPP14 NPN14 NPL14 NPJ14 NPH14 NPF14 NPD14 NPB14 NOZ14 NOX14 NOV14 NOT14 NOR14 NOP14 NON14 NOL14 NOJ14 NOH14 NOF14 NOD14 NOB14 NNZ14 NNX14 NNV14 NNT14 NNR14 NNP14 NNN14 NNL14 NNJ14 NNH14 NNF14 NND14 NNB14 NMZ14 NMX14 NMV14 NMT14 NMR14 NMP14 NMN14 NML14 NMJ14 NMH14 NMF14 NMD14 NMB14 NLZ14 NLX14 NLV14 NLT14 NLR14 NLP14 NLN14 NLL14 NLJ14 NLH14 NLF14 NLD14 NLB14 NKZ14 NKX14 NKV14 NKT14 NKR14 NKP14 NKN14 NKL14 NKJ14 NKH14 NKF14 NKD14 NKB14 NJZ14 NJX14 NJV14 NJT14 NJR14 NJP14 NJN14 NJL14 NJJ14 NJH14 NJF14 NJD14 NJB14 NIZ14 NIX14 NIV14 NIT14 NIR14 NIP14 NIN14 NIL14 NIJ14 NIH14 NIF14 NID14 NIB14 NHZ14 NHX14 NHV14 NHT14 NHR14 NHP14 NHN14 NHL14 NHJ14 NHH14 NHF14 NHD14 NHB14 NGZ14 NGX14 NGV14 NGT14 NGR14 NGP14 NGN14 NGL14 NGJ14 NGH14 NGF14 NGD14 NGB14 NFZ14 NFX14 NFV14 NFT14 NFR14 NFP14 NFN14 NFL14 NFJ14 NFH14 NFF14 NFD14 NFB14 NEZ14 NEX14 NEV14 NET14 NER14 NEP14 NEN14 NEL14 NEJ14 NEH14 NEF14 NED14 NEB14 NDZ14 NDX14 NDV14 NDT14 NDR14 NDP14 NDN14 NDL14 NDJ14 NDH14 NDF14 NDD14 NDB14 NCZ14 NCX14 NCV14 NCT14 NCR14 NCP14 NCN14 NCL14 NCJ14 NCH14 NCF14 NCD14 NCB14 NBZ14 NBX14 NBV14 NBT14 NBR14 NBP14 NBN14 NBL14 NBJ14 NBH14 NBF14 NBD14 NBB14 NAZ14 NAX14 NAV14 NAT14 NAR14 NAP14 NAN14 NAL14 NAJ14 NAH14 NAF14 NAD14 NAB14 MZZ14 MZX14 MZV14 MZT14 MZR14 MZP14 MZN14 MZL14 MZJ14 MZH14 MZF14 MZD14 MZB14 MYZ14 MYX14 MYV14 MYT14 MYR14 MYP14 MYN14 MYL14 MYJ14 MYH14 MYF14 MYD14 MYB14 MXZ14 MXX14 MXV14 MXT14 MXR14 MXP14 MXN14 MXL14 MXJ14 MXH14 MXF14 MXD14 MXB14 MWZ14 MWX14 MWV14 MWT14 MWR14 MWP14 MWN14 MWL14 MWJ14 MWH14 MWF14 MWD14 MWB14 MVZ14 MVX14 MVV14 MVT14 MVR14 MVP14 MVN14 MVL14 MVJ14 MVH14 MVF14 MVD14 MVB14 MUZ14 MUX14 MUV14 MUT14 MUR14 MUP14 MUN14 MUL14 MUJ14 MUH14 MUF14 MUD14 MUB14 MTZ14 MTX14 MTV14 MTT14 MTR14 MTP14 MTN14 MTL14 MTJ14 MTH14 MTF14 MTD14 MTB14 MSZ14 MSX14 MSV14 MST14 MSR14 MSP14 MSN14 MSL14 MSJ14 MSH14 MSF14 MSD14 MSB14 MRZ14 MRX14 MRV14 MRT14 MRR14 MRP14 MRN14 MRL14 MRJ14 MRH14 MRF14 MRD14 MRB14 MQZ14 MQX14 MQV14 MQT14 MQR14 MQP14 MQN14 MQL14 MQJ14 MQH14 MQF14 MQD14 MQB14 MPZ14 MPX14 MPV14 MPT14 MPR14 MPP14 MPN14 MPL14 MPJ14 MPH14 MPF14 MPD14 MPB14 MOZ14 MOX14 MOV14 MOT14 MOR14 MOP14 MON14 MOL14 MOJ14 MOH14 MOF14 MOD14 MOB14 MNZ14 MNX14 MNV14 MNT14 MNR14 MNP14 MNN14 MNL14 MNJ14 MNH14 MNF14 MND14 MNB14 MMZ14 MMX14 MMV14 MMT14 MMR14 MMP14 MMN14 MML14 MMJ14 MMH14 MMF14 MMD14 MMB14 MLZ14 MLX14 MLV14 MLT14 MLR14 MLP14 MLN14 MLL14 MLJ14 MLH14 MLF14 MLD14 MLB14 MKZ14 MKX14 MKV14 MKT14 MKR14 MKP14 MKN14 MKL14 MKJ14 MKH14 MKF14 MKD14 MKB14 MJZ14 MJX14 MJV14 MJT14 MJR14 MJP14 MJN14 MJL14 MJJ14 MJH14 MJF14 MJD14 MJB14 MIZ14 MIX14 MIV14 MIT14 MIR14 MIP14 MIN14 MIL14 MIJ14 MIH14 MIF14 MID14 MIB14 MHZ14 MHX14 MHV14 MHT14 MHR14 MHP14 MHN14 MHL14 MHJ14 MHH14 MHF14 MHD14 MHB14 MGZ14 MGX14 MGV14 MGT14 MGR14 MGP14 MGN14 MGL14 MGJ14 MGH14 MGF14 MGD14 MGB14 MFZ14 MFX14 MFV14 MFT14 MFR14 MFP14 MFN14 MFL14 MFJ14 MFH14 MFF14 MFD14 MFB14 MEZ14 MEX14 MEV14 MET14 MER14 MEP14 MEN14 MEL14 MEJ14 MEH14 MEF14 MED14 MEB14 MDZ14 MDX14 MDV14 MDT14 MDR14 MDP14 MDN14 MDL14 MDJ14 MDH14 MDF14 MDD14 MDB14 MCZ14 MCX14 MCV14 MCT14 MCR14 MCP14 MCN14 MCL14 MCJ14 MCH14 MCF14 MCD14 MCB14 MBZ14 MBX14 MBV14 MBT14 MBR14 MBP14 MBN14 MBL14 MBJ14 MBH14 MBF14 MBD14 MBB14 MAZ14 MAX14 MAV14 MAT14 MAR14 MAP14 MAN14 MAL14 MAJ14 MAH14 MAF14 MAD14 MAB14 LZZ14 LZX14 LZV14 LZT14 LZR14 LZP14 LZN14 LZL14 LZJ14 LZH14 LZF14 LZD14 LZB14 LYZ14 LYX14 LYV14 LYT14 LYR14 LYP14 LYN14 LYL14 LYJ14 LYH14 LYF14 LYD14 LYB14 LXZ14 LXX14 LXV14 LXT14 LXR14 LXP14 LXN14 LXL14 LXJ14 LXH14 LXF14 LXD14 LXB14 LWZ14 LWX14 LWV14 LWT14 LWR14 LWP14 LWN14 LWL14 LWJ14 LWH14 LWF14 LWD14 LWB14 LVZ14 LVX14 LVV14 LVT14 LVR14 LVP14 LVN14 LVL14 LVJ14 LVH14 LVF14 LVD14 LVB14 LUZ14 LUX14 LUV14 LUT14 LUR14 LUP14 LUN14 LUL14 LUJ14 LUH14 LUF14 LUD14 LUB14 LTZ14 LTX14 LTV14 LTT14 LTR14 LTP14 LTN14 LTL14 LTJ14 LTH14 LTF14 LTD14 LTB14 LSZ14 LSX14 LSV14 LST14 LSR14 LSP14 LSN14 LSL14 LSJ14 LSH14 LSF14 LSD14 LSB14 LRZ14 LRX14 LRV14 LRT14 LRR14 LRP14 LRN14 LRL14 LRJ14 LRH14 LRF14 LRD14 LRB14 LQZ14 LQX14 LQV14 LQT14 LQR14 LQP14 LQN14 LQL14 LQJ14 LQH14 LQF14 LQD14 LQB14 LPZ14 LPX14 LPV14 LPT14 LPR14 LPP14 LPN14 LPL14 LPJ14 LPH14 LPF14 LPD14 LPB14 LOZ14 LOX14 LOV14 LOT14 LOR14 LOP14 LON14 LOL14 LOJ14 LOH14 LOF14 LOD14 LOB14 LNZ14 LNX14 LNV14 LNT14 LNR14 LNP14 LNN14 LNL14 LNJ14 LNH14 LNF14 LND14 LNB14 LMZ14 LMX14 LMV14 LMT14 LMR14 LMP14 LMN14 LML14 LMJ14 LMH14 LMF14 LMD14 LMB14 LLZ14 LLX14 LLV14 LLT14 LLR14 LLP14 LLN14 LLL14 LLJ14 LLH14 LLF14 LLD14 LLB14 LKZ14 LKX14 LKV14 LKT14 LKR14 LKP14 LKN14 LKL14 LKJ14 LKH14 LKF14 LKD14 LKB14 LJZ14 LJX14 LJV14 LJT14 LJR14 LJP14 LJN14 LJL14 LJJ14 LJH14 LJF14 LJD14 LJB14 LIZ14 LIX14 LIV14 LIT14 LIR14 LIP14 LIN14 LIL14 LIJ14 LIH14 LIF14 LID14 LIB14 LHZ14 LHX14 LHV14 LHT14 LHR14 LHP14 LHN14 LHL14 LHJ14 LHH14 LHF14 LHD14 LHB14 LGZ14 LGX14 LGV14 LGT14 LGR14 LGP14 LGN14 LGL14 LGJ14 LGH14 LGF14 LGD14 LGB14 LFZ14 LFX14 LFV14 LFT14 LFR14 LFP14 LFN14 LFL14 LFJ14 LFH14 LFF14 LFD14 LFB14 LEZ14 LEX14 LEV14 LET14 LER14 LEP14 LEN14 LEL14 LEJ14 LEH14 LEF14 LED14 LEB14 LDZ14 LDX14 LDV14 LDT14 LDR14 LDP14 LDN14 LDL14 LDJ14 LDH14 LDF14 LDD14 LDB14 LCZ14 LCX14 LCV14 LCT14 LCR14 LCP14 LCN14 LCL14 LCJ14 LCH14 LCF14 LCD14 LCB14 LBZ14 LBX14 LBV14 LBT14 LBR14 LBP14 LBN14 LBL14 LBJ14 LBH14 LBF14 LBD14 LBB14 LAZ14 LAX14 LAV14 LAT14 LAR14 LAP14 LAN14 LAL14 LAJ14 LAH14 LAF14 LAD14 LAB14 KZZ14 KZX14 KZV14 KZT14 KZR14 KZP14 KZN14 KZL14 KZJ14 KZH14 KZF14 KZD14 KZB14 KYZ14 KYX14 KYV14 KYT14 KYR14 KYP14 KYN14 KYL14 KYJ14 KYH14 KYF14 KYD14 KYB14 KXZ14 KXX14 KXV14 KXT14 KXR14 KXP14 KXN14 KXL14 KXJ14 KXH14 KXF14 KXD14 KXB14 KWZ14 KWX14 KWV14 KWT14 KWR14 KWP14 KWN14 KWL14 KWJ14 KWH14 KWF14 KWD14 KWB14 KVZ14 KVX14 KVV14 KVT14 KVR14 KVP14 KVN14 KVL14 KVJ14 KVH14 KVF14 KVD14 KVB14 KUZ14 KUX14 KUV14 KUT14 KUR14 KUP14 KUN14 KUL14 KUJ14 KUH14 KUF14 KUD14 KUB14 KTZ14 KTX14 KTV14 KTT14 KTR14 KTP14 KTN14 KTL14 KTJ14 KTH14 KTF14 KTD14 KTB14 KSZ14 KSX14 KSV14 KST14 KSR14 KSP14 KSN14 KSL14 KSJ14 KSH14 KSF14 KSD14 KSB14 KRZ14 KRX14 KRV14 KRT14 KRR14 KRP14 KRN14 KRL14 KRJ14 KRH14 KRF14 KRD14 KRB14 KQZ14 KQX14 KQV14 KQT14 KQR14 KQP14 KQN14 KQL14 KQJ14 KQH14 KQF14 KQD14 KQB14 KPZ14 KPX14 KPV14 KPT14 KPR14 KPP14 KPN14 KPL14 KPJ14 KPH14 KPF14 KPD14 KPB14 KOZ14 KOX14 KOV14 KOT14 KOR14 KOP14 KON14 KOL14 KOJ14 KOH14 KOF14 KOD14 KOB14 KNZ14 KNX14 KNV14 KNT14 KNR14 KNP14 KNN14 KNL14 KNJ14 KNH14 KNF14 KND14 KNB14 KMZ14 KMX14 KMV14 KMT14 KMR14 KMP14 KMN14 KML14 KMJ14 KMH14 KMF14 KMD14 KMB14 KLZ14 KLX14 KLV14 KLT14 KLR14 KLP14 KLN14 KLL14 KLJ14 KLH14 KLF14 KLD14 KLB14 KKZ14 KKX14 KKV14 KKT14 KKR14 KKP14 KKN14 KKL14 KKJ14 KKH14 KKF14 KKD14 KKB14 KJZ14 KJX14 KJV14 KJT14 KJR14 KJP14 KJN14 KJL14 KJJ14 KJH14 KJF14 KJD14 KJB14 KIZ14 KIX14 KIV14 KIT14 KIR14 KIP14 KIN14 KIL14 KIJ14 KIH14 KIF14 KID14 KIB14 KHZ14 KHX14 KHV14 KHT14 KHR14 KHP14 KHN14 KHL14 KHJ14 KHH14 KHF14 KHD14 KHB14 KGZ14 KGX14 KGV14 KGT14 KGR14 KGP14 KGN14 KGL14 KGJ14 KGH14 KGF14 KGD14 KGB14 KFZ14 KFX14 KFV14 KFT14 KFR14 KFP14 KFN14 KFL14 KFJ14 KFH14 KFF14 KFD14 KFB14 KEZ14 KEX14 KEV14 KET14 KER14 KEP14 KEN14 KEL14 KEJ14 KEH14 KEF14 KED14 KEB14 KDZ14 KDX14 KDV14 KDT14 KDR14 KDP14 KDN14 KDL14 KDJ14 KDH14 KDF14 KDD14 KDB14 KCZ14 KCX14 KCV14 KCT14 KCR14 KCP14 KCN14 KCL14 KCJ14 KCH14 KCF14 KCD14 KCB14 KBZ14 KBX14 KBV14 KBT14 KBR14 KBP14 KBN14 KBL14 KBJ14 KBH14 KBF14 KBD14 KBB14 KAZ14 KAX14 KAV14 KAT14 KAR14 KAP14 KAN14 KAL14 KAJ14 KAH14 KAF14 KAD14 KAB14 JZZ14 JZX14 JZV14 JZT14 JZR14 JZP14 JZN14 JZL14 JZJ14 JZH14 JZF14 JZD14 JZB14 JYZ14 JYX14 JYV14 JYT14 JYR14 JYP14 JYN14 JYL14 JYJ14 JYH14 JYF14 JYD14 JYB14 JXZ14 JXX14 JXV14 JXT14 JXR14 JXP14 JXN14 JXL14 JXJ14 JXH14 JXF14 JXD14 JXB14 JWZ14 JWX14 JWV14 JWT14 JWR14 JWP14 JWN14 JWL14 JWJ14 JWH14 JWF14 JWD14 JWB14 JVZ14 JVX14 JVV14 JVT14 JVR14 JVP14 JVN14 JVL14 JVJ14 JVH14 JVF14 JVD14 JVB14 JUZ14 JUX14 JUV14 JUT14 JUR14 JUP14 JUN14 JUL14 JUJ14 JUH14 JUF14 JUD14 JUB14 JTZ14 JTX14 JTV14 JTT14 JTR14 JTP14 JTN14 JTL14 JTJ14 JTH14 JTF14 JTD14 JTB14 JSZ14 JSX14 JSV14 JST14 JSR14 JSP14 JSN14 JSL14 JSJ14 JSH14 JSF14 JSD14 JSB14 JRZ14 JRX14 JRV14 JRT14 JRR14 JRP14 JRN14 JRL14 JRJ14 JRH14 JRF14 JRD14 JRB14 JQZ14 JQX14 JQV14 JQT14 JQR14 JQP14 JQN14 JQL14 JQJ14 JQH14 JQF14 JQD14 JQB14 JPZ14 JPX14 JPV14 JPT14 JPR14 JPP14 JPN14 JPL14 JPJ14 JPH14 JPF14 JPD14 JPB14 JOZ14 JOX14 JOV14 JOT14 JOR14 JOP14 JON14 JOL14 JOJ14 JOH14 JOF14 JOD14 JOB14 JNZ14 JNX14 JNV14 JNT14 JNR14 JNP14 JNN14 JNL14 JNJ14 JNH14 JNF14 JND14 JNB14 JMZ14 JMX14 JMV14 JMT14 JMR14 JMP14 JMN14 JML14 JMJ14 JMH14 JMF14 JMD14 JMB14 JLZ14 JLX14 JLV14 JLT14 JLR14 JLP14 JLN14 JLL14 JLJ14 JLH14 JLF14 JLD14 JLB14 JKZ14 JKX14 JKV14 JKT14 JKR14 JKP14 JKN14 JKL14 JKJ14 JKH14 JKF14 JKD14 JKB14 JJZ14 JJX14 JJV14 JJT14 JJR14 JJP14 JJN14 JJL14 JJJ14 JJH14 JJF14 JJD14 JJB14 JIZ14 JIX14 JIV14 JIT14 JIR14 JIP14 JIN14 JIL14 JIJ14 JIH14 JIF14 JID14 JIB14 JHZ14 JHX14 JHV14 JHT14 JHR14 JHP14 JHN14 JHL14 JHJ14 JHH14 JHF14 JHD14 JHB14 JGZ14 JGX14 JGV14 JGT14 JGR14 JGP14 JGN14 JGL14 JGJ14 JGH14 JGF14 JGD14 JGB14 JFZ14 JFX14 JFV14 JFT14 JFR14 JFP14 JFN14 JFL14 JFJ14 JFH14 JFF14 JFD14 JFB14 JEZ14 JEX14 JEV14 JET14 JER14 JEP14 JEN14 JEL14 JEJ14 JEH14 JEF14 JED14 JEB14 JDZ14 JDX14 JDV14 JDT14 JDR14 JDP14 JDN14 JDL14 JDJ14 JDH14 JDF14 JDD14 JDB14 JCZ14 JCX14 JCV14 JCT14 JCR14 JCP14 JCN14 JCL14 JCJ14 JCH14 JCF14 JCD14 JCB14 JBZ14 JBX14 JBV14 JBT14 JBR14 JBP14 JBN14 JBL14 JBJ14 JBH14 JBF14 JBD14 JBB14 JAZ14 JAX14 JAV14 JAT14 JAR14 JAP14 JAN14 JAL14 JAJ14 JAH14 JAF14 JAD14 JAB14 IZZ14 IZX14 IZV14 IZT14 IZR14 IZP14 IZN14 IZL14 IZJ14 IZH14 IZF14 IZD14 IZB14 IYZ14 IYX14 IYV14 IYT14 IYR14 IYP14 IYN14 IYL14 IYJ14 IYH14 IYF14 IYD14 IYB14 IXZ14 IXX14 IXV14 IXT14 IXR14 IXP14 IXN14 IXL14 IXJ14 IXH14 IXF14 IXD14 IXB14 IWZ14 IWX14 IWV14 IWT14 IWR14 IWP14 IWN14 IWL14 IWJ14 IWH14 IWF14 IWD14 IWB14 IVZ14 IVX14 IVV14 IVT14 IVR14 IVP14 IVN14 IVL14 IVJ14 IVH14 IVF14 IVD14 IVB14 IUZ14 IUX14 IUV14 IUT14 IUR14 IUP14 IUN14 IUL14 IUJ14 IUH14 IUF14 IUD14 IUB14 ITZ14 ITX14 ITV14 ITT14 ITR14 ITP14 ITN14 ITL14 ITJ14 ITH14 ITF14 ITD14 ITB14 ISZ14 ISX14 ISV14 IST14 ISR14 ISP14 ISN14 ISL14 ISJ14 ISH14 ISF14 ISD14 ISB14 IRZ14 IRX14 IRV14 IRT14 IRR14 IRP14 IRN14 IRL14 IRJ14 IRH14 IRF14 IRD14 IRB14 IQZ14 IQX14 IQV14 IQT14 IQR14 IQP14 IQN14 IQL14 IQJ14 IQH14 IQF14 IQD14 IQB14 IPZ14 IPX14 IPV14 IPT14 IPR14 IPP14 IPN14 IPL14 IPJ14 IPH14 IPF14 IPD14 IPB14 IOZ14 IOX14 IOV14 IOT14 IOR14 IOP14 ION14 IOL14 IOJ14 IOH14 IOF14 IOD14 IOB14 INZ14 INX14 INV14 INT14 INR14 INP14 INN14 INL14 INJ14 INH14 INF14 IND14 INB14 IMZ14 IMX14 IMV14 IMT14 IMR14 IMP14 IMN14 IML14 IMJ14 IMH14 IMF14 IMD14 IMB14 ILZ14 ILX14 ILV14 ILT14 ILR14 ILP14 ILN14 ILL14 ILJ14 ILH14 ILF14 ILD14 ILB14 IKZ14 IKX14 IKV14 IKT14 IKR14 IKP14 IKN14 IKL14 IKJ14 IKH14 IKF14 IKD14 IKB14 IJZ14 IJX14 IJV14 IJT14 IJR14 IJP14 IJN14 IJL14 IJJ14 IJH14 IJF14 IJD14 IJB14 IIZ14 IIX14 IIV14 IIT14 IIR14 IIP14 IIN14 IIL14 IIJ14 IIH14 IIF14 IID14 IIB14 IHZ14 IHX14 IHV14 IHT14 IHR14 IHP14 IHN14 IHL14 IHJ14 IHH14 IHF14 IHD14 IHB14 IGZ14 IGX14 IGV14 IGT14 IGR14 IGP14 IGN14 IGL14 IGJ14 IGH14 IGF14 IGD14 IGB14 IFZ14 IFX14 IFV14 IFT14 IFR14 IFP14 IFN14 IFL14 IFJ14 IFH14 IFF14 IFD14 IFB14 IEZ14 IEX14 IEV14 IET14 IER14 IEP14 IEN14 IEL14 IEJ14 IEH14 IEF14 IED14 IEB14 IDZ14 IDX14 IDV14 IDT14 IDR14 IDP14 IDN14 IDL14 IDJ14 IDH14 IDF14 IDD14 IDB14 ICZ14 ICX14 ICV14 ICT14 ICR14 ICP14 ICN14 ICL14 ICJ14 ICH14 ICF14 ICD14 ICB14 IBZ14 IBX14 IBV14 IBT14 IBR14 IBP14 IBN14 IBL14 IBJ14 IBH14 IBF14 IBD14 IBB14 IAZ14 IAX14 IAV14 IAT14 IAR14 IAP14 IAN14 IAL14 IAJ14 IAH14 IAF14 IAD14 IAB14 HZZ14 HZX14 HZV14 HZT14 HZR14 HZP14 HZN14 HZL14 HZJ14 HZH14 HZF14 HZD14 HZB14 HYZ14 HYX14 HYV14 HYT14 HYR14 HYP14 HYN14 HYL14 HYJ14 HYH14 HYF14 HYD14 HYB14 HXZ14 HXX14 HXV14 HXT14 HXR14 HXP14 HXN14 HXL14 HXJ14 HXH14 HXF14 HXD14 HXB14 HWZ14 HWX14 HWV14 HWT14 HWR14 HWP14 HWN14 HWL14 HWJ14 HWH14 HWF14 HWD14 HWB14 HVZ14 HVX14 HVV14 HVT14 HVR14 HVP14 HVN14 HVL14 HVJ14 HVH14 HVF14 HVD14 HVB14 HUZ14 HUX14 HUV14 HUT14 HUR14 HUP14 HUN14 HUL14 HUJ14 HUH14 HUF14 HUD14 HUB14 HTZ14 HTX14 HTV14 HTT14 HTR14 HTP14 HTN14 HTL14 HTJ14 HTH14 HTF14 HTD14 HTB14 HSZ14 HSX14 HSV14 HST14 HSR14 HSP14 HSN14 HSL14 HSJ14 HSH14 HSF14 HSD14 HSB14 HRZ14 HRX14 HRV14 HRT14 HRR14 HRP14 HRN14 HRL14 HRJ14 HRH14 HRF14 HRD14 HRB14 HQZ14 HQX14 HQV14 HQT14 HQR14 HQP14 HQN14 HQL14 HQJ14 HQH14 HQF14 HQD14 HQB14 HPZ14 HPX14 HPV14 HPT14 HPR14 HPP14 HPN14 HPL14 HPJ14 HPH14 HPF14 HPD14 HPB14 HOZ14 HOX14 HOV14 HOT14 HOR14 HOP14 HON14 HOL14 HOJ14 HOH14 HOF14 HOD14 HOB14 HNZ14 HNX14 HNV14 HNT14 HNR14 HNP14 HNN14 HNL14 HNJ14 HNH14 HNF14 HND14 HNB14 HMZ14 HMX14 HMV14 HMT14 HMR14 HMP14 HMN14 HML14 HMJ14 HMH14 HMF14 HMD14 HMB14 HLZ14 HLX14 HLV14 HLT14 HLR14 HLP14 HLN14 HLL14 HLJ14 HLH14 HLF14 HLD14 HLB14 HKZ14 HKX14 HKV14 HKT14 HKR14 HKP14 HKN14 HKL14 HKJ14 HKH14 HKF14 HKD14 HKB14 HJZ14 HJX14 HJV14 HJT14 HJR14 HJP14 HJN14 HJL14 HJJ14 HJH14 HJF14 HJD14 HJB14 HIZ14 HIX14 HIV14 HIT14 HIR14 HIP14 HIN14 HIL14 HIJ14 HIH14 HIF14 HID14 HIB14 HHZ14 HHX14 HHV14 HHT14 HHR14 HHP14 HHN14 HHL14 HHJ14 HHH14 HHF14 HHD14 HHB14 HGZ14 HGX14 HGV14 HGT14 HGR14 HGP14 HGN14 HGL14 HGJ14 HGH14 HGF14 HGD14 HGB14 HFZ14 HFX14 HFV14 HFT14 HFR14 HFP14 HFN14 HFL14 HFJ14 HFH14 HFF14 HFD14 HFB14 HEZ14 HEX14 HEV14 HET14 HER14 HEP14 HEN14 HEL14 HEJ14 HEH14 HEF14 HED14 HEB14 HDZ14 HDX14 HDV14 HDT14 HDR14 HDP14 HDN14 HDL14 HDJ14 HDH14 HDF14 HDD14 HDB14 HCZ14 HCX14 HCV14 HCT14 HCR14 HCP14 HCN14 HCL14 HCJ14 HCH14 HCF14 HCD14 HCB14 HBZ14 HBX14 HBV14 HBT14 HBR14 HBP14 HBN14 HBL14 HBJ14 HBH14 HBF14 HBD14 HBB14 HAZ14 HAX14 HAV14 HAT14 HAR14 HAP14 HAN14 HAL14 HAJ14 HAH14 HAF14 HAD14 HAB14 GZZ14 GZX14 GZV14 GZT14 GZR14 GZP14 GZN14 GZL14 GZJ14 GZH14 GZF14 GZD14 GZB14 GYZ14 GYX14 GYV14 GYT14 GYR14 GYP14 GYN14 GYL14 GYJ14 GYH14 GYF14 GYD14 GYB14 GXZ14 GXX14 GXV14 GXT14 GXR14 GXP14 GXN14 GXL14 GXJ14 GXH14 GXF14 GXD14 GXB14 GWZ14 GWX14 GWV14 GWT14 GWR14 GWP14 GWN14 GWL14 GWJ14 GWH14 GWF14 GWD14 GWB14 GVZ14 GVX14 GVV14 GVT14 GVR14 GVP14 GVN14 GVL14 GVJ14 GVH14 GVF14 GVD14 GVB14 GUZ14 GUX14 GUV14 GUT14 GUR14 GUP14 GUN14 GUL14 GUJ14 GUH14 GUF14 GUD14 GUB14 GTZ14 GTX14 GTV14 GTT14 GTR14 GTP14 GTN14 GTL14 GTJ14 GTH14 GTF14 GTD14 GTB14 GSZ14 GSX14 GSV14 GST14 GSR14 GSP14 GSN14 GSL14 GSJ14 GSH14 GSF14 GSD14 GSB14 GRZ14 GRX14 GRV14 GRT14 GRR14 GRP14 GRN14 GRL14 GRJ14 GRH14 GRF14 GRD14 GRB14 GQZ14 GQX14 GQV14 GQT14 GQR14 GQP14 GQN14 GQL14 GQJ14 GQH14 GQF14 GQD14 GQB14 GPZ14 GPX14 GPV14 GPT14 GPR14 GPP14 GPN14 GPL14 GPJ14 GPH14 GPF14 GPD14 GPB14 GOZ14 GOX14 GOV14 GOT14 GOR14 GOP14 GON14 GOL14 GOJ14 GOH14 GOF14 GOD14 GOB14 GNZ14 GNX14 GNV14 GNT14 GNR14 GNP14 GNN14 GNL14 GNJ14 GNH14 GNF14 GND14 GNB14 GMZ14 GMX14 GMV14 GMT14 GMR14 GMP14 GMN14 GML14 GMJ14 GMH14 GMF14 GMD14 GMB14 GLZ14 GLX14 GLV14 GLT14 GLR14 GLP14 GLN14 GLL14 GLJ14 GLH14 GLF14 GLD14 GLB14 GKZ14 GKX14 GKV14 GKT14 GKR14 GKP14 GKN14 GKL14 GKJ14 GKH14 GKF14 GKD14 GKB14 GJZ14 GJX14 GJV14 GJT14 GJR14 GJP14 GJN14 GJL14 GJJ14 GJH14 GJF14 GJD14 GJB14 GIZ14 GIX14 GIV14 GIT14 GIR14 GIP14 GIN14 GIL14 GIJ14 GIH14 GIF14 GID14 GIB14 GHZ14 GHX14 GHV14 GHT14 GHR14 GHP14 GHN14 GHL14 GHJ14 GHH14 GHF14 GHD14 GHB14 GGZ14 GGX14 GGV14 GGT14 GGR14 GGP14 GGN14 GGL14 GGJ14 GGH14 GGF14 GGD14 GGB14 GFZ14 GFX14 GFV14 GFT14 GFR14 GFP14 GFN14 GFL14 GFJ14 GFH14 GFF14 GFD14 GFB14 GEZ14 GEX14 GEV14 GET14 GER14 GEP14 GEN14 GEL14 GEJ14 GEH14 GEF14 GED14 GEB14 GDZ14 GDX14 GDV14 GDT14 GDR14 GDP14 GDN14 GDL14 GDJ14 GDH14 GDF14 GDD14 GDB14 GCZ14 GCX14 GCV14 GCT14 GCR14 GCP14 GCN14 GCL14 GCJ14 GCH14 GCF14 GCD14 GCB14 GBZ14 GBX14 GBV14 GBT14 GBR14 GBP14 GBN14 GBL14 GBJ14 GBH14 GBF14 GBD14 GBB14 GAZ14 GAX14 GAV14 GAT14 GAR14 GAP14 GAN14 GAL14 GAJ14 GAH14 GAF14 GAD14 GAB14 FZZ14 FZX14 FZV14 FZT14 FZR14 FZP14 FZN14 FZL14 FZJ14 FZH14 FZF14 FZD14 FZB14 FYZ14 FYX14 FYV14 FYT14 FYR14 FYP14 FYN14 FYL14 FYJ14 FYH14 FYF14 FYD14 FYB14 FXZ14 FXX14 FXV14 FXT14 FXR14 FXP14 FXN14 FXL14 FXJ14 FXH14 FXF14 FXD14 FXB14 FWZ14 FWX14 FWV14 FWT14 FWR14 FWP14 FWN14 FWL14 FWJ14 FWH14 FWF14 FWD14 FWB14 FVZ14 FVX14 FVV14 FVT14 FVR14 FVP14 FVN14 FVL14 FVJ14 FVH14 FVF14 FVD14 FVB14 FUZ14 FUX14 FUV14 FUT14 FUR14 FUP14 FUN14 FUL14 FUJ14 FUH14 FUF14 FUD14 FUB14 FTZ14 FTX14 FTV14 FTT14 FTR14 FTP14 FTN14 FTL14 FTJ14 FTH14 FTF14 FTD14 FTB14 FSZ14 FSX14 FSV14 FST14 FSR14 FSP14 FSN14 FSL14 FSJ14 FSH14 FSF14 FSD14 FSB14 FRZ14 FRX14 FRV14 FRT14 FRR14 FRP14 FRN14 FRL14 FRJ14 FRH14 FRF14 FRD14 FRB14 FQZ14 FQX14 FQV14 FQT14 FQR14 FQP14 FQN14 FQL14 FQJ14 FQH14 FQF14 FQD14 FQB14 FPZ14 FPX14 FPV14 FPT14 FPR14 FPP14 FPN14 FPL14 FPJ14 FPH14 FPF14 FPD14 FPB14 FOZ14 FOX14 FOV14 FOT14 FOR14 FOP14 FON14 FOL14 FOJ14 FOH14 FOF14 FOD14 FOB14 FNZ14 FNX14 FNV14 FNT14 FNR14 FNP14 FNN14 FNL14 FNJ14 FNH14 FNF14 FND14 FNB14 FMZ14 FMX14 FMV14 FMT14 FMR14 FMP14 FMN14 FML14 FMJ14 FMH14 FMF14 FMD14 FMB14 FLZ14 FLX14 FLV14 FLT14 FLR14 FLP14 FLN14 FLL14 FLJ14 FLH14 FLF14 FLD14 FLB14 FKZ14 FKX14 FKV14 FKT14 FKR14 FKP14 FKN14 FKL14 FKJ14 FKH14 FKF14 FKD14 FKB14 FJZ14 FJX14 FJV14 FJT14 FJR14 FJP14 FJN14 FJL14 FJJ14 FJH14 FJF14 FJD14 FJB14 FIZ14 FIX14 FIV14 FIT14 FIR14 FIP14 FIN14 FIL14 FIJ14 FIH14 FIF14 FID14 FIB14 FHZ14 FHX14 FHV14 FHT14 FHR14 FHP14 FHN14 FHL14 FHJ14 FHH14 FHF14 FHD14 FHB14 FGZ14 FGX14 FGV14 FGT14 FGR14 FGP14 FGN14 FGL14 FGJ14 FGH14 FGF14 FGD14 FGB14 FFZ14 FFX14 FFV14 FFT14 FFR14 FFP14 FFN14 FFL14 FFJ14 FFH14 FFF14 FFD14 FFB14 FEZ14 FEX14 FEV14 FET14 FER14 FEP14 FEN14 FEL14 FEJ14 FEH14 FEF14 FED14 FEB14 FDZ14 FDX14 FDV14 FDT14 FDR14 FDP14 FDN14 FDL14 FDJ14 FDH14 FDF14 FDD14 FDB14 FCZ14 FCX14 FCV14 FCT14 FCR14 FCP14 FCN14 FCL14 FCJ14 FCH14 FCF14 FCD14 FCB14 FBZ14 FBX14 FBV14 FBT14 FBR14 FBP14 FBN14 FBL14 FBJ14 FBH14 FBF14 FBD14 FBB14 FAZ14 FAX14 FAV14 FAT14 FAR14 FAP14 FAN14 FAL14 FAJ14 FAH14 FAF14 FAD14 FAB14 EZZ14 EZX14 EZV14 EZT14 EZR14 EZP14 EZN14 EZL14 EZJ14 EZH14 EZF14 EZD14 EZB14 EYZ14 EYX14 EYV14 EYT14 EYR14 EYP14 EYN14 EYL14 EYJ14 EYH14 EYF14 EYD14 EYB14 EXZ14 EXX14 EXV14 EXT14 EXR14 EXP14 EXN14 EXL14 EXJ14 EXH14 EXF14 EXD14 EXB14 EWZ14 EWX14 EWV14 EWT14 EWR14 EWP14 EWN14 EWL14 EWJ14 EWH14 EWF14 EWD14 EWB14 EVZ14 EVX14 EVV14 EVT14 EVR14 EVP14 EVN14 EVL14 EVJ14 EVH14 EVF14 EVD14 EVB14 EUZ14 EUX14 EUV14 EUT14 EUR14 EUP14 EUN14 EUL14 EUJ14 EUH14 EUF14 EUD14 EUB14 ETZ14 ETX14 ETV14 ETT14 ETR14 ETP14 ETN14 ETL14 ETJ14 ETH14 ETF14 ETD14 ETB14 ESZ14 ESX14 ESV14 EST14 ESR14 ESP14 ESN14 ESL14 ESJ14 ESH14 ESF14 ESD14 ESB14 ERZ14 ERX14 ERV14 ERT14 ERR14 ERP14 ERN14 ERL14 ERJ14 ERH14 ERF14 ERD14 ERB14 EQZ14 EQX14 EQV14 EQT14 EQR14 EQP14 EQN14 EQL14 EQJ14 EQH14 EQF14 EQD14 EQB14 EPZ14 EPX14 EPV14 EPT14 EPR14 EPP14 EPN14 EPL14 EPJ14 EPH14 EPF14 EPD14 EPB14 EOZ14 EOX14 EOV14 EOT14 EOR14 EOP14 EON14 EOL14 EOJ14 EOH14 EOF14 EOD14 EOB14 ENZ14 ENX14 ENV14 ENT14 ENR14 ENP14 ENN14 ENL14 ENJ14 ENH14 ENF14 END14 ENB14 EMZ14 EMX14 EMV14 EMT14 EMR14 EMP14 EMN14 EML14 EMJ14 EMH14 EMF14 EMD14 EMB14 ELZ14 ELX14 ELV14 ELT14 ELR14 ELP14 ELN14 ELL14 ELJ14 ELH14 ELF14 ELD14 ELB14 EKZ14 EKX14 EKV14 EKT14 EKR14 EKP14 EKN14 EKL14 EKJ14 EKH14 EKF14 EKD14 EKB14 EJZ14 EJX14 EJV14 EJT14 EJR14 EJP14 EJN14 EJL14 EJJ14 EJH14 EJF14 EJD14 EJB14 EIZ14 EIX14 EIV14 EIT14 EIR14 EIP14 EIN14 EIL14 EIJ14 EIH14 EIF14 EID14 EIB14 EHZ14 EHX14 EHV14 EHT14 EHR14 EHP14 EHN14 EHL14 EHJ14 EHH14 EHF14 EHD14 EHB14 EGZ14 EGX14 EGV14 EGT14 EGR14 EGP14 EGN14 EGL14 EGJ14 EGH14 EGF14 EGD14 EGB14 EFZ14 EFX14 EFV14 EFT14 EFR14 EFP14 EFN14 EFL14 EFJ14 EFH14 EFF14 EFD14 EFB14 EEZ14 EEX14 EEV14 EET14 EER14 EEP14 EEN14 EEL14 EEJ14 EEH14 EEF14 EED14 EEB14 EDZ14 EDX14 EDV14 EDT14 EDR14 EDP14 EDN14 EDL14 EDJ14 EDH14 EDF14 EDD14 EDB14 ECZ14 ECX14 ECV14 ECT14 ECR14 ECP14 ECN14 ECL14 ECJ14 ECH14 ECF14 ECD14 ECB14 EBZ14 EBX14 EBV14 EBT14 EBR14 EBP14 EBN14 EBL14 EBJ14 EBH14 EBF14 EBD14 EBB14 EAZ14 EAX14 EAV14 EAT14 EAR14 EAP14 EAN14 EAL14 EAJ14 EAH14 EAF14 EAD14 EAB14 DZZ14 DZX14 DZV14 DZT14 DZR14 DZP14 DZN14 DZL14 DZJ14 DZH14 DZF14 DZD14 DZB14 DYZ14 DYX14 DYV14 DYT14 DYR14 DYP14 DYN14 DYL14 DYJ14 DYH14 DYF14 DYD14 DYB14 DXZ14 DXX14 DXV14 DXT14 DXR14 DXP14 DXN14 DXL14 DXJ14 DXH14 DXF14 DXD14 DXB14 DWZ14 DWX14 DWV14 DWT14 DWR14 DWP14 DWN14 DWL14 DWJ14 DWH14 DWF14 DWD14 DWB14 DVZ14 DVX14 DVV14 DVT14 DVR14 DVP14 DVN14 DVL14 DVJ14 DVH14 DVF14 DVD14 DVB14 DUZ14 DUX14 DUV14 DUT14 DUR14 DUP14 DUN14 DUL14 DUJ14 DUH14 DUF14 DUD14 DUB14 DTZ14 DTX14 DTV14 DTT14 DTR14 DTP14 DTN14 DTL14 DTJ14 DTH14 DTF14 DTD14 DTB14 DSZ14 DSX14 DSV14 DST14 DSR14 DSP14 DSN14 DSL14 DSJ14 DSH14 DSF14 DSD14 DSB14 DRZ14 DRX14 DRV14 DRT14 DRR14 DRP14 DRN14 DRL14 DRJ14 DRH14 DRF14 DRD14 DRB14 DQZ14 DQX14 DQV14 DQT14 DQR14 DQP14 DQN14 DQL14 DQJ14 DQH14 DQF14 DQD14 DQB14 DPZ14 DPX14 DPV14 DPT14 DPR14 DPP14 DPN14 DPL14 DPJ14 DPH14 DPF14 DPD14 DPB14 DOZ14 DOX14 DOV14 DOT14 DOR14 DOP14 DON14 DOL14 DOJ14 DOH14 DOF14 DOD14 DOB14 DNZ14 DNX14 DNV14 DNT14 DNR14 DNP14 DNN14 DNL14 DNJ14 DNH14 DNF14 DND14 DNB14 DMZ14 DMX14 DMV14 DMT14 DMR14 DMP14 DMN14 DML14 DMJ14 DMH14 DMF14 DMD14 DMB14 DLZ14 DLX14 DLV14 DLT14 DLR14 DLP14 DLN14 DLL14 DLJ14 DLH14 DLF14 DLD14 DLB14 DKZ14 DKX14 DKV14 DKT14 DKR14 DKP14 DKN14 DKL14 DKJ14 DKH14 DKF14 DKD14 DKB14 DJZ14 DJX14 DJV14 DJT14 DJR14 DJP14 DJN14 DJL14 DJJ14 DJH14 DJF14 DJD14 DJB14 DIZ14 DIX14 DIV14 DIT14 DIR14 DIP14 DIN14 DIL14 DIJ14 DIH14 DIF14 DID14 DIB14 DHZ14 DHX14 DHV14 DHT14 DHR14 DHP14 DHN14 DHL14 DHJ14 DHH14 DHF14 DHD14 DHB14 DGZ14 DGX14 DGV14 DGT14 DGR14 DGP14 DGN14 DGL14 DGJ14 DGH14 DGF14 DGD14 DGB14 DFZ14 DFX14 DFV14 DFT14 DFR14 DFP14 DFN14 DFL14 DFJ14 DFH14 DFF14 DFD14 DFB14 DEZ14 DEX14 DEV14 DET14 DER14 DEP14 DEN14 DEL14 DEJ14 DEH14 DEF14 DED14 DEB14 DDZ14 DDX14 DDV14 DDT14 DDR14 DDP14 DDN14 DDL14 DDJ14 DDH14 DDF14 DDD14 DDB14 DCZ14 DCX14 DCV14 DCT14 DCR14 DCP14 DCN14 DCL14 DCJ14 DCH14 DCF14 DCD14 DCB14 DBZ14 DBX14 DBV14 DBT14 DBR14 DBP14 DBN14 DBL14 DBJ14 DBH14 DBF14 DBD14 DBB14 DAZ14 DAX14 DAV14 DAT14 DAR14 DAP14 DAN14 DAL14 DAJ14 DAH14 DAF14 DAD14 DAB14 CZZ14 CZX14 CZV14 CZT14 CZR14 CZP14 CZN14 CZL14 CZJ14 CZH14 CZF14 CZD14 CZB14 CYZ14 CYX14 CYV14 CYT14 CYR14 CYP14 CYN14 CYL14 CYJ14 CYH14 CYF14 CYD14 CYB14 CXZ14 CXX14 CXV14 CXT14 CXR14 CXP14 CXN14 CXL14 CXJ14 CXH14 CXF14 CXD14 CXB14 CWZ14 CWX14 CWV14 CWT14 CWR14 CWP14 CWN14 CWL14 CWJ14 CWH14 CWF14 CWD14 CWB14 CVZ14 CVX14 CVV14 CVT14 CVR14 CVP14 CVN14 CVL14 CVJ14 CVH14 CVF14 CVD14 CVB14 CUZ14 CUX14 CUV14 CUT14 CUR14 CUP14 CUN14 CUL14 CUJ14 CUH14 CUF14 CUD14 CUB14 CTZ14 CTX14 CTV14 CTT14 CTR14 CTP14 CTN14 CTL14 CTJ14 CTH14 CTF14 CTD14 CTB14 CSZ14 CSX14 CSV14 CST14 CSR14 CSP14 CSN14 CSL14 CSJ14 CSH14 CSF14 CSD14 CSB14 CRZ14 CRX14 CRV14 CRT14 CRR14 CRP14 CRN14 CRL14 CRJ14 CRH14 CRF14 CRD14 CRB14 CQZ14 CQX14 CQV14 CQT14 CQR14 CQP14 CQN14 CQL14 CQJ14 CQH14 CQF14 CQD14 CQB14 CPZ14 CPX14 CPV14 CPT14 CPR14 CPP14 CPN14 CPL14 CPJ14 CPH14 CPF14 CPD14 CPB14 COZ14 COX14 COV14 COT14 COR14 COP14 CON14 COL14 COJ14 COH14 COF14 COD14 COB14 CNZ14 CNX14 CNV14 CNT14 CNR14 CNP14 CNN14 CNL14 CNJ14 CNH14 CNF14 CND14 CNB14 CMZ14 CMX14 CMV14 CMT14 CMR14 CMP14 CMN14 CML14 CMJ14 CMH14 CMF14 CMD14 CMB14 CLZ14 CLX14 CLV14 CLT14 CLR14 CLP14 CLN14 CLL14 CLJ14 CLH14 CLF14 CLD14 CLB14 CKZ14 CKX14 CKV14 CKT14 CKR14 CKP14 CKN14 CKL14 CKJ14 CKH14 CKF14 CKD14 CKB14 CJZ14 CJX14 CJV14 CJT14 CJR14 CJP14 CJN14 CJL14 CJJ14 CJH14 CJF14 CJD14 CJB14 CIZ14 CIX14 CIV14 CIT14 CIR14 CIP14 CIN14 CIL14 CIJ14 CIH14 CIF14 CID14 CIB14 CHZ14 CHX14 CHV14 CHT14 CHR14 CHP14 CHN14 CHL14 CHJ14 CHH14 CHF14 CHD14 CHB14 CGZ14 CGX14 CGV14 CGT14 CGR14 CGP14 CGN14 CGL14 CGJ14 CGH14 CGF14 CGD14 CGB14 CFZ14 CFX14 CFV14 CFT14 CFR14 CFP14 CFN14 CFL14 CFJ14 CFH14 CFF14 CFD14 CFB14 CEZ14 CEX14 CEV14 CET14 CER14 CEP14 CEN14 CEL14 CEJ14 CEH14 CEF14 CED14 CEB14 CDZ14 CDX14 CDV14 CDT14 CDR14 CDP14 CDN14 CDL14 CDJ14 CDH14 CDF14 CDD14 CDB14 CCZ14 CCX14 CCV14 CCT14 CCR14 CCP14 CCN14 CCL14 CCJ14 CCH14 CCF14 CCD14 CCB14 CBZ14 CBX14 CBV14 CBT14 CBR14 CBP14 CBN14 CBL14 CBJ14 CBH14 CBF14 CBD14 CBB14 CAZ14 CAX14 CAV14 CAT14 CAR14 CAP14 CAN14 CAL14 CAJ14 CAH14 CAF14 CAD14 CAB14 BZZ14 BZX14 BZV14 BZT14 BZR14 BZP14 BZN14 BZL14 BZJ14 BZH14 BZF14 BZD14 BZB14 BYZ14 BYX14 BYV14 BYT14 BYR14 BYP14 BYN14 BYL14 BYJ14 BYH14 BYF14 BYD14 BYB14 BXZ14 BXX14 BXV14 BXT14 BXR14 BXP14 BXN14 BXL14 BXJ14 BXH14 BXF14 BXD14 BXB14 BWZ14 BWX14 BWV14 BWT14 BWR14 BWP14 BWN14 BWL14 BWJ14 BWH14 BWF14 BWD14 BWB14 BVZ14 BVX14 BVV14 BVT14 BVR14 BVP14 BVN14 BVL14 BVJ14 BVH14 BVF14 BVD14 BVB14 BUZ14 BUX14 BUV14 BUT14 BUR14 BUP14 BUN14 BUL14 BUJ14 BUH14 BUF14 BUD14 BUB14 BTZ14 BTX14 BTV14 BTT14 BTR14 BTP14 BTN14 BTL14 BTJ14 BTH14 BTF14 BTD14 BTB14 BSZ14 BSX14 BSV14 BST14 BSR14 BSP14 BSN14 BSL14 BSJ14 BSH14 BSF14 BSD14 BSB14 BRZ14 BRX14 BRV14 BRT14 BRR14 BRP14 BRN14 BRL14 BRJ14 BRH14 BRF14 BRD14 BRB14 BQZ14 BQX14 BQV14 BQT14 BQR14 BQP14 BQN14 BQL14 BQJ14 BQH14 BQF14 BQD14 BQB14 BPZ14 BPX14 BPV14 BPT14 BPR14 BPP14 BPN14 BPL14 BPJ14 BPH14 BPF14 BPD14 BPB14 BOZ14 BOX14 BOV14 BOT14 BOR14 BOP14 BON14 BOL14 BOJ14 BOH14 BOF14 BOD14 BOB14 BNZ14 BNX14 BNV14 BNT14 BNR14 BNP14 BNN14 BNL14 BNJ14 BNH14 BNF14 BND14 BNB14 BMZ14 BMX14 BMV14 BMT14 BMR14 BMP14 BMN14 BML14 BMJ14 BMH14 BMF14 BMD14 BMB14 BLZ14 BLX14 BLV14 BLT14 BLR14 BLP14 BLN14 BLL14 BLJ14 BLH14 BLF14 BLD14 BLB14 BKZ14 BKX14 BKV14 BKT14 BKR14 BKP14 BKN14 BKL14 BKJ14 BKH14 BKF14 BKD14 BKB14 BJZ14 BJX14 BJV14 BJT14 BJR14 BJP14 BJN14 BJL14 BJJ14 BJH14 BJF14 BJD14 BJB14 BIZ14 BIX14 BIV14 BIT14 BIR14 BIP14 BIN14 BIL14 BIJ14 BIH14 BIF14 BID14 BIB14 BHZ14 BHX14 BHV14 BHT14 BHR14 BHP14 BHN14 BHL14 BHJ14 BHH14 BHF14 BHD14 BHB14 BGZ14 BGX14 BGV14 BGT14 BGR14 BGP14 BGN14 BGL14 BGJ14 BGH14 BGF14 BGD14 BGB14 BFZ14 BFX14 BFV14 BFT14 BFR14 BFP14 BFN14 BFL14 BFJ14 BFH14 BFF14 BFD14 BFB14 BEZ14 BEX14 BEV14 BET14 BER14 BEP14 BEN14 BEL14 BEJ14 BEH14 BEF14 BED14 BEB14 BDZ14 BDX14 BDV14 BDT14 BDR14 BDP14 BDN14 BDL14 BDJ14 BDH14 BDF14 BDD14 BDB14 BCZ14 BCX14 BCV14 BCT14 BCR14 BCP14 BCN14 BCL14 BCJ14 BCH14 BCF14 BCD14 BCB14 BBZ14 BBX14 BBV14 BBT14 BBR14 BBP14 BBN14 BBL14 BBJ14 BBH14 BBF14 BBD14 BBB14 BAZ14 BAX14 BAV14 BAT14 BAR14 BAP14 BAN14 BAL14 BAJ14 BAH14 BAF14 BAD14 BAB14 AZZ14 AZX14 AZV14 AZT14 AZR14 AZP14 AZN14 AZL14 AZJ14 AZH14 AZF14 AZD14 AZB14 AYZ14 AYX14 AYV14 AYT14 AYR14 AYP14 AYN14 AYL14 AYJ14 AYH14 AYF14 AYD14 AYB14 AXZ14 AXX14 AXV14 AXT14 AXR14 AXP14 AXN14 AXL14 AXJ14 AXH14 AXF14 AXD14 AXB14 AWZ14 AWX14 AWV14 AWT14 AWR14 AWP14 AWN14 AWL14 AWJ14 AWH14 AWF14 AWD14 AWB14 AVZ14 AVX14 AVV14 AVT14 AVR14 AVP14 AVN14 AVL14 AVJ14 AVH14 AVF14 AVD14 AVB14 AUZ14 AUX14 AUV14 AUT14 AUR14 AUP14 AUN14 AUL14 AUJ14 AUH14 AUF14 AUD14 AUB14 ATZ14 ATX14 ATV14 ATT14 ATR14 ATP14 ATN14 ATL14 ATJ14 ATH14 ATF14 ATD14 ATB14 ASZ14 ASX14 ASV14 AST14 ASR14 ASP14 ASN14 ASL14 ASJ14 ASH14 ASF14 ASD14 ASB14 ARZ14 ARX14 ARV14 ART14 ARR14 ARP14 ARN14 ARL14 ARJ14 ARH14 ARF14 ARD14 ARB14 AQZ14 AQX14 AQV14 AQT14 AQR14 AQP14 AQN14 AQL14 AQJ14 AQH14 AQF14 AQD14 AQB14 APZ14 APX14 APV14 APT14 APR14 APP14 APN14 APL14 APJ14 APH14 APF14 APD14 APB14 AOZ14 AOX14 AOV14 AOT14 AOR14 AOP14 AON14 AOL14 AOJ14 AOH14 AOF14 AOD14 AOB14 ANZ14 ANX14 ANV14 ANT14 ANR14 ANP14 ANN14 ANL14 ANJ14 ANH14 ANF14 AND14 ANB14 AMZ14 AMX14 AMV14 AMT14 AMR14 AMP14 AMN14 AML14 AMJ14 AMH14 AMF14 AMD14 AMB14 ALZ14 ALX14 ALV14 ALT14 ALR14 ALP14 ALN14 ALL14 ALJ14 ALH14 ALF14 ALD14 ALB14 AKZ14 AKX14 AKV14 AKT14 AKR14 AKP14 AKN14 AKL14 AKJ14 AKH14 AKF14 AKD14 AKB14 AJZ14 AJX14 AJV14 AJT14 AJR14 AJP14 AJN14 AJL14 AJJ14 AJH14 AJF14 AJD14 AJB14 AIZ14 AIX14 AIV14 AIT14 AIR14 AIP14 AIN14 AIL14 AIJ14 AIH14 AIF14 AID14 AIB14 AHZ14 AHX14 AHV14 AHT14 AHR14 AHP14 AHN14 AHL14 AHJ14 AHH14 AHF14 AHD14 AHB14 AGZ14 AGX14 AGV14 AGT14 AGR14 AGP14 AGN14 AGL14 AGJ14 AGH14 AGF14 AGD14 AGB14 AFZ14 AFX14 AFV14 AFT14 AFR14 AFP14 AFN14 AFL14 AFJ14 AFH14 AFF14 AFD14 AFB14 AEZ14 AEX14 AEV14 AET14 AER14 AEP14 AEN14 AEL14 AEJ14 AEH14 AEF14 AED14 AEB14 ADZ14 ADX14 ADV14 ADT14 ADR14 ADP14 ADN14 ADL14 ADJ14 ADH14 ADF14 ADD14 ADB14 ACZ14 ACX14 ACV14 ACT14 ACR14 ACP14 ACN14 ACL14 ACJ14 ACH14 ACF14 ACD14 ACB14 ABZ14 ABX14 ABV14 ABT14 ABR14 ABP14 ABN14 ABL14 ABJ14 ABH14 ABF14 ABD14 ABB14 AAZ14 AAX14 AAV14 AAT14 AAR14 AAP14 AAN14 AAL14 AAJ14 AAH14 AAF14 AAD14 AAB14 ZZ14 ZX14 ZV14 ZT14 ZR14 ZP14 ZN14 ZL14 ZJ14 ZH14 ZF14 ZD14 ZB14 YZ14 YX14 YV14 YT14 YR14 YP14 YN14 YL14 YJ14 YH14 YF14 YD14 YB14 XZ14 XX14 XV14 XT14 XR14 XP14 XN14 XL14 XJ14 XH14 XF14 XD14 XB14 WZ14 WX14 WV14 WT14 WR14 WP14 WN14 WL14 WJ14 WH14 WF14 WD14 WB14 VZ14 VX14 VV14 VT14 VR14 VP14 VN14 VL14 VJ14 VH14 VF14 VD14 VB14 UZ14 UX14 UV14 UT14 UR14 UP14 UN14 UL14 UJ14 UH14 UF14 UD14 UB14 TZ14 TX14 TV14 TT14 TR14 TP14 TN14 TL14 TJ14 TH14 TF14 TD14 TB14 SZ14 SX14 SV14 ST14 SR14 SP14 SN14 SL14 SJ14 SH14 SF14 SD14 SB14 RZ14 RX14 RV14 RT14 RR14 RP14 RN14 RL14 RJ14 RH14 RF14 RD14 RB14 QZ14 QX14 QV14 QT14 QR14 QP14 QN14 QL14 QJ14 QH14 QF14 QD14 QB14 PZ14 PX14 PV14 PT14 PR14 PP14 PN14 PL14 PJ14 PH14 PF14 PD14 PB14 OZ14 OX14 OV14 OT14 OR14 OP14 ON14 OL14 OJ14 OH14 OF14 OD14 OB14 NZ14 NX14 NV14 NT14 NR14 NP14 NN14 NL14 NJ14 NH14 NF14 ND14 NB14 MZ14 MX14 MV14 MT14 MR14 MP14 MN14 ML14 MJ14 MH14 MF14 MD14 MB14 LZ14 LX14 LV14 LT14 LR14 LP14 LN14 LL14 LJ14 LH14 LF14 LD14 LB14 KZ14 KX14 KV14 KT14 KR14 KP14 KN14 KL14 KJ14 KH14 KF14 KD14 KB14 JZ14 JX14 JV14 JT14 JR14 JP14 JN14 JL14 JJ14 JH14 JF14 JD14 JB14 IZ14 IX14 IV14 IT14 IR14 IP14 IN14 IL14 IJ14 IH14 IF14 ID14 IB14 HZ14 HX14 HV14 HT14 HR14 HP14 HN14 HL14 HJ14 HH14 HF14 HD14 HB14 GZ14 GX14 GV14 GT14 GR14 GP14 GN14 GL14 GJ14 GH14 GF14 GD14 GB14 FZ14 FX14 FV14 FT14 FR14 FP14 FN14 FL14 FJ14 FH14 FF14 FD14 FB14 EZ14 EX14 EV14 ET14 ER14 EP14 EN14 EL14 EJ14 EH14 EF14 ED14 EB14 DZ14 DX14 DV14 DT14 DR14 DP14 DN14 DL14 DJ14 DH14 DF14 DD14 DB14 CZ14 CX14 CV14 CT14 CR14 CP14 CN14 CL14 CJ14 CH14 CF14 CD14 CB14 BZ14 BX14 BV14 BT14 BR14 BP14 BN14 BL14 BJ14 BH14 BF14 BD14 BB14 AZ14 AX14 AV14 AT14 AR14 AP14 AN14 AL14 AJ14 AH14 AF14 AD14 AB14 Z14 X14 V14 T14 R14 P14 XEV14 XEX14 I15 G15 E15 N14" xr:uid="{B1C12925-5F65-7649-BA89-D6631AD1D42C}">
      <formula1>$A$76:$A$283</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H158"/>
  <sheetViews>
    <sheetView tabSelected="1" topLeftCell="D1" zoomScale="95" zoomScaleNormal="95" workbookViewId="0">
      <pane ySplit="1" topLeftCell="A32" activePane="bottomLeft" state="frozen"/>
      <selection pane="bottomLeft" activeCell="F44" sqref="F44"/>
    </sheetView>
  </sheetViews>
  <sheetFormatPr baseColWidth="10" defaultColWidth="11.5" defaultRowHeight="16" x14ac:dyDescent="0.2"/>
  <cols>
    <col min="1" max="1" width="40.6640625" customWidth="1"/>
    <col min="2" max="2" width="23.6640625" customWidth="1"/>
    <col min="3" max="3" width="15" hidden="1" customWidth="1"/>
    <col min="4" max="4" width="48.1640625" customWidth="1"/>
    <col min="5" max="5" width="10" customWidth="1"/>
    <col min="6" max="6" width="57.1640625" customWidth="1"/>
    <col min="7" max="7" width="24.33203125" style="82" customWidth="1"/>
    <col min="8" max="17" width="11.5" style="5"/>
    <col min="18" max="18" width="11.5" style="84"/>
    <col min="19" max="19" width="11.5" style="5"/>
    <col min="20" max="20" width="17.83203125" style="5" customWidth="1"/>
    <col min="21" max="21" width="21" customWidth="1"/>
    <col min="25" max="25" width="11.5" style="30"/>
    <col min="26" max="26" width="11.5" style="5"/>
    <col min="27" max="28" width="11.5" style="5" customWidth="1"/>
    <col min="29" max="16384" width="11.5" style="5"/>
  </cols>
  <sheetData>
    <row r="1" spans="1:86" ht="73.5" customHeight="1" x14ac:dyDescent="0.2">
      <c r="A1" s="67" t="s">
        <v>413</v>
      </c>
      <c r="B1" s="49" t="s">
        <v>410</v>
      </c>
      <c r="C1" s="47" t="s">
        <v>457</v>
      </c>
      <c r="D1" s="113" t="s">
        <v>516</v>
      </c>
      <c r="E1" s="113" t="s">
        <v>517</v>
      </c>
      <c r="F1" s="113"/>
      <c r="G1" s="134" t="s">
        <v>419</v>
      </c>
      <c r="H1" s="134"/>
      <c r="I1" s="134"/>
      <c r="J1" s="134"/>
      <c r="K1" s="134"/>
      <c r="L1" s="134"/>
      <c r="M1" s="134"/>
      <c r="N1" s="134"/>
      <c r="U1" s="49" t="s">
        <v>411</v>
      </c>
      <c r="V1" s="68" t="s">
        <v>412</v>
      </c>
      <c r="W1" s="68"/>
      <c r="X1" s="68"/>
      <c r="Y1" s="69"/>
      <c r="AB1" s="5" t="s">
        <v>519</v>
      </c>
    </row>
    <row r="2" spans="1:86" x14ac:dyDescent="0.2">
      <c r="A2" s="65" t="s">
        <v>5450</v>
      </c>
      <c r="B2" s="65" t="s">
        <v>269</v>
      </c>
      <c r="C2" s="65" t="s">
        <v>274</v>
      </c>
      <c r="D2" s="65" t="s">
        <v>364</v>
      </c>
      <c r="E2" s="65" t="s">
        <v>520</v>
      </c>
      <c r="F2" s="65" t="s">
        <v>0</v>
      </c>
      <c r="G2" s="83" t="s">
        <v>731</v>
      </c>
      <c r="H2" s="59" t="s">
        <v>275</v>
      </c>
      <c r="I2" s="59" t="s">
        <v>276</v>
      </c>
      <c r="J2" s="59" t="s">
        <v>277</v>
      </c>
      <c r="K2" s="59" t="s">
        <v>278</v>
      </c>
      <c r="L2" s="59" t="s">
        <v>279</v>
      </c>
      <c r="M2" s="59" t="s">
        <v>414</v>
      </c>
      <c r="N2" s="59" t="s">
        <v>280</v>
      </c>
      <c r="O2" s="59" t="s">
        <v>415</v>
      </c>
      <c r="P2" s="59" t="s">
        <v>416</v>
      </c>
      <c r="Q2" s="59" t="s">
        <v>417</v>
      </c>
      <c r="R2" s="60" t="s">
        <v>418</v>
      </c>
      <c r="S2" s="59" t="s">
        <v>5713</v>
      </c>
      <c r="T2" s="60" t="s">
        <v>5714</v>
      </c>
      <c r="U2" s="65" t="s">
        <v>6</v>
      </c>
      <c r="V2" s="65" t="s">
        <v>270</v>
      </c>
      <c r="W2" s="65" t="s">
        <v>271</v>
      </c>
      <c r="X2" s="65" t="s">
        <v>272</v>
      </c>
      <c r="Y2" s="66" t="s">
        <v>5</v>
      </c>
      <c r="BQ2" s="61"/>
      <c r="BR2" s="62"/>
      <c r="BS2" s="62"/>
      <c r="BT2" s="63"/>
      <c r="BU2" s="63"/>
      <c r="BV2" s="63"/>
      <c r="BW2" s="63"/>
      <c r="BX2" s="62"/>
      <c r="BY2" s="62"/>
      <c r="BZ2" s="62"/>
      <c r="CA2" s="62"/>
      <c r="CB2" s="62"/>
      <c r="CC2" s="62"/>
      <c r="CD2" s="62"/>
      <c r="CE2" s="62"/>
      <c r="CF2" s="62"/>
      <c r="CG2" s="62"/>
      <c r="CH2" s="62"/>
    </row>
    <row r="3" spans="1:86" x14ac:dyDescent="0.2">
      <c r="A3" t="s">
        <v>5663</v>
      </c>
      <c r="B3" t="s">
        <v>5637</v>
      </c>
      <c r="C3" t="str">
        <f>_xlfn.XLOOKUP(B3,Units!$A$2:$A$100,Units!$C$2:$C$100,"")</f>
        <v>Construction for the outer and inner roofs of the building</v>
      </c>
      <c r="D3" t="str">
        <f>AA3</f>
        <v>[Asphalt Roll Roofing,0.005,Oriented strand board,0.0127,Wood joist,0.254,Air,0.254,Plaster,0.013]</v>
      </c>
      <c r="E3">
        <f>IFERROR(1/AB3, "Not enough information entered")</f>
        <v>0.54421084089945537</v>
      </c>
      <c r="F3" t="str">
        <f>_xlfn.CONCAT(A3,"_",B3)</f>
        <v>MA_SFH_pre_1975_UninsulatedRoof_FlatRoof</v>
      </c>
      <c r="G3" s="29" t="s">
        <v>230</v>
      </c>
      <c r="H3">
        <v>5.0000000000000001E-3</v>
      </c>
      <c r="I3" s="29" t="s">
        <v>13</v>
      </c>
      <c r="J3">
        <v>1.2699999999999999E-2</v>
      </c>
      <c r="K3" s="29" t="s">
        <v>5722</v>
      </c>
      <c r="L3">
        <v>0.254</v>
      </c>
      <c r="M3" s="29" t="s">
        <v>716</v>
      </c>
      <c r="N3" s="5">
        <v>0.254</v>
      </c>
      <c r="O3" t="s">
        <v>17</v>
      </c>
      <c r="P3">
        <v>1.2999999999999999E-2</v>
      </c>
      <c r="Q3"/>
      <c r="R3"/>
      <c r="S3"/>
      <c r="T3"/>
      <c r="U3" t="s">
        <v>459</v>
      </c>
      <c r="V3">
        <f>H3+J3+L3+N3+P3+R3+T3</f>
        <v>0.53870000000000007</v>
      </c>
      <c r="W3">
        <v>0</v>
      </c>
      <c r="X3">
        <v>0</v>
      </c>
      <c r="Y3" s="30">
        <v>10</v>
      </c>
      <c r="AA3" s="5" t="str">
        <f t="shared" ref="AA3:AA52" si="0">_xlfn.CONCAT("[",_xlfn.TEXTJOIN(",",TRUE,G3,H3,I3,J3,K3,L3,M3,N3,O3,P3,Q3,R3),"]")</f>
        <v>[Asphalt Roll Roofing,0.005,Oriented strand board,0.0127,Wood joist,0.254,Air,0.254,Plaster,0.013]</v>
      </c>
      <c r="AB3" s="5">
        <f>IFERROR(J3/_xlfn.XLOOKUP(I3,Materials!$A$2:$A$283,Materials!$I$2:$I$283),0)+IFERROR(L3/_xlfn.XLOOKUP(K3,Materials!$A$2:$A$283,Materials!$I$2:$I$283),0)+IFERROR(N3/_xlfn.XLOOKUP(M3,Materials!$A$2:$A$283,Materials!$I$2:$I$283),0)+IFERROR(P3/_xlfn.XLOOKUP(O3,Materials!$A$2:$A$283,Materials!$I$2:$I$283),0)+IFERROR(R3/_xlfn.XLOOKUP(Q3,Materials!$A$2:$A$283,Materials!$I$2:$I$283),0)+IFERROR(H3/_xlfn.XLOOKUP(G3,Materials!$A$2:$A$283,Materials!$I$2:$I$283),0)</f>
        <v>1.837523115760116</v>
      </c>
      <c r="BQ3" s="61"/>
      <c r="BR3" s="62"/>
      <c r="BS3" s="62"/>
      <c r="BT3" s="63"/>
      <c r="BU3" s="63"/>
      <c r="BV3" s="63"/>
      <c r="BW3" s="63"/>
      <c r="BX3" s="62"/>
      <c r="BY3" s="62"/>
      <c r="BZ3" s="62"/>
      <c r="CA3" s="62"/>
      <c r="CB3" s="62"/>
      <c r="CC3" s="62"/>
      <c r="CD3" s="62"/>
      <c r="CE3" s="62"/>
      <c r="CF3" s="62"/>
      <c r="CG3" s="62"/>
      <c r="CH3" s="62"/>
    </row>
    <row r="4" spans="1:86" x14ac:dyDescent="0.2">
      <c r="A4" t="s">
        <v>5706</v>
      </c>
      <c r="B4" t="s">
        <v>5637</v>
      </c>
      <c r="C4" t="str">
        <f>_xlfn.XLOOKUP(B4,Units!$A$2:$A$100,Units!$C$2:$C$100,"")</f>
        <v>Construction for the outer and inner roofs of the building</v>
      </c>
      <c r="D4" t="str">
        <f t="shared" ref="D4:D60" si="1">AA4</f>
        <v>[Asphalt Roll Roofing,0.005,Oriented strand board,0.0127,Wood joist,0.254,Low Density Fiberglass batt,0.0889,Air,0.0889,Plaster,0.013]</v>
      </c>
      <c r="E4">
        <f t="shared" ref="E4:E67" si="2">IFERROR(1/AB4, "Not enough information entered")</f>
        <v>0.19589073148076724</v>
      </c>
      <c r="F4" t="str">
        <f t="shared" ref="F4:F60" si="3">_xlfn.CONCAT(A4,"_",B4)</f>
        <v>MA_SFH_pre_1975_InsulatedRoof_FlatRoof</v>
      </c>
      <c r="G4" s="29" t="s">
        <v>230</v>
      </c>
      <c r="H4">
        <v>5.0000000000000001E-3</v>
      </c>
      <c r="I4" s="29" t="s">
        <v>13</v>
      </c>
      <c r="J4">
        <v>1.2699999999999999E-2</v>
      </c>
      <c r="K4" s="29" t="s">
        <v>5722</v>
      </c>
      <c r="L4">
        <v>0.254</v>
      </c>
      <c r="M4" s="29" t="s">
        <v>86</v>
      </c>
      <c r="N4" s="5">
        <v>8.8900000000000007E-2</v>
      </c>
      <c r="O4" s="29" t="s">
        <v>716</v>
      </c>
      <c r="P4" s="5">
        <v>8.8900000000000007E-2</v>
      </c>
      <c r="Q4" t="s">
        <v>17</v>
      </c>
      <c r="R4">
        <v>1.2999999999999999E-2</v>
      </c>
      <c r="S4"/>
      <c r="T4"/>
      <c r="U4" t="s">
        <v>459</v>
      </c>
      <c r="V4" t="e">
        <f>H4+J4+L4+N4+R4+#REF!+T4</f>
        <v>#REF!</v>
      </c>
      <c r="W4">
        <v>0</v>
      </c>
      <c r="X4">
        <v>0</v>
      </c>
      <c r="Y4" s="30">
        <v>10</v>
      </c>
      <c r="AA4" s="5" t="str">
        <f t="shared" si="0"/>
        <v>[Asphalt Roll Roofing,0.005,Oriented strand board,0.0127,Wood joist,0.254,Low Density Fiberglass batt,0.0889,Air,0.0889,Plaster,0.013]</v>
      </c>
      <c r="AB4" s="5">
        <f>IFERROR(J4/_xlfn.XLOOKUP(I4,Materials!$A$2:$A$283,Materials!$I$2:$I$283),0)+IFERROR(L4/_xlfn.XLOOKUP(K4,Materials!$A$2:$A$283,Materials!$I$2:$I$283),0)+IFERROR(N4/_xlfn.XLOOKUP(M4,Materials!$A$2:$A$283,Materials!$I$2:$I$283),0)+IFERROR(R4/_xlfn.XLOOKUP(Q4,Materials!$A$2:$A$283,Materials!$I$2:$I$283),0)+IFERROR(#REF!/_xlfn.XLOOKUP(#REF!,Materials!$A$2:$A$283,Materials!$I$2:$I$283),0)+IFERROR(H4/_xlfn.XLOOKUP(G4,Materials!$A$2:$A$283,Materials!$I$2:$I$283),0)</f>
        <v>5.1048867521237522</v>
      </c>
      <c r="BQ4" s="61"/>
      <c r="BR4" s="62"/>
      <c r="BS4" s="62"/>
      <c r="BT4" s="63"/>
      <c r="BU4" s="63"/>
      <c r="BV4" s="63"/>
      <c r="BW4" s="63"/>
      <c r="BX4" s="62"/>
      <c r="BY4" s="62"/>
      <c r="BZ4" s="62"/>
      <c r="CA4" s="62"/>
      <c r="CB4" s="62"/>
      <c r="CC4" s="62"/>
      <c r="CD4" s="62"/>
      <c r="CE4" s="62"/>
      <c r="CF4" s="62"/>
      <c r="CG4" s="62"/>
      <c r="CH4" s="62"/>
    </row>
    <row r="5" spans="1:86" x14ac:dyDescent="0.2">
      <c r="A5" t="s">
        <v>5664</v>
      </c>
      <c r="B5" t="s">
        <v>5637</v>
      </c>
      <c r="C5" t="str">
        <f>_xlfn.XLOOKUP(B5,Units!$A$2:$A$100,Units!$C$2:$C$100,"")</f>
        <v>Construction for the outer and inner roofs of the building</v>
      </c>
      <c r="D5" t="str">
        <f t="shared" si="1"/>
        <v>[Asphalt Roll Roofing,0.005,Oriented strand board,0.0127,Wood joist,0.254,Low Density Fiberglass batt,0.2032,Polyethylene,0.0005]</v>
      </c>
      <c r="E5">
        <f t="shared" si="2"/>
        <v>0.10361278541532373</v>
      </c>
      <c r="F5" t="str">
        <f t="shared" si="3"/>
        <v>MA_SFH_pre_1975_HighlyInsulatedRoof_FlatRoof</v>
      </c>
      <c r="G5" s="29" t="s">
        <v>230</v>
      </c>
      <c r="H5">
        <v>5.0000000000000001E-3</v>
      </c>
      <c r="I5" s="29" t="s">
        <v>13</v>
      </c>
      <c r="J5">
        <v>1.2699999999999999E-2</v>
      </c>
      <c r="K5" s="29" t="s">
        <v>5722</v>
      </c>
      <c r="L5">
        <v>0.254</v>
      </c>
      <c r="M5" s="29" t="s">
        <v>86</v>
      </c>
      <c r="N5" s="5">
        <v>0.20319999999999999</v>
      </c>
      <c r="O5" t="s">
        <v>5723</v>
      </c>
      <c r="P5">
        <v>5.0000000000000001E-4</v>
      </c>
      <c r="Q5"/>
      <c r="R5"/>
      <c r="S5"/>
      <c r="T5"/>
      <c r="U5" t="s">
        <v>459</v>
      </c>
      <c r="V5">
        <f t="shared" ref="V5:V67" si="4">H5+J5+L5+N5+P5+R5+T5</f>
        <v>0.47539999999999999</v>
      </c>
      <c r="W5">
        <v>0</v>
      </c>
      <c r="X5">
        <v>0</v>
      </c>
      <c r="Y5" s="30">
        <v>10</v>
      </c>
      <c r="AA5" s="5" t="str">
        <f t="shared" si="0"/>
        <v>[Asphalt Roll Roofing,0.005,Oriented strand board,0.0127,Wood joist,0.254,Low Density Fiberglass batt,0.2032,Polyethylene,0.0005]</v>
      </c>
      <c r="AB5" s="5">
        <f>IFERROR(J5/_xlfn.XLOOKUP(I5,Materials!$A$2:$A$283,Materials!$I$2:$I$283),0)+IFERROR(L5/_xlfn.XLOOKUP(K5,Materials!$A$2:$A$283,Materials!$I$2:$I$283),0)+IFERROR(N5/_xlfn.XLOOKUP(M5,Materials!$A$2:$A$283,Materials!$I$2:$I$283),0)+IFERROR(P5/_xlfn.XLOOKUP(O5,Materials!$A$2:$A$283,Materials!$I$2:$I$283),0)+IFERROR(R5/_xlfn.XLOOKUP(Q5,Materials!$A$2:$A$283,Materials!$I$2:$I$283),0)+IFERROR(H5/_xlfn.XLOOKUP(G5,Materials!$A$2:$A$283,Materials!$I$2:$I$283),0)</f>
        <v>9.6513185703055697</v>
      </c>
      <c r="BQ5" s="61"/>
      <c r="BR5" s="62"/>
      <c r="BS5" s="62"/>
      <c r="BT5" s="63"/>
      <c r="BU5" s="63"/>
      <c r="BV5" s="63"/>
      <c r="BW5" s="63"/>
      <c r="BX5" s="62"/>
      <c r="BY5" s="62"/>
      <c r="BZ5" s="62"/>
      <c r="CA5" s="62"/>
      <c r="CB5" s="62"/>
      <c r="CC5" s="62"/>
      <c r="CD5" s="62"/>
      <c r="CE5" s="62"/>
      <c r="CF5" s="62"/>
      <c r="CG5" s="62"/>
      <c r="CH5" s="62"/>
    </row>
    <row r="6" spans="1:86" x14ac:dyDescent="0.2">
      <c r="A6" t="s">
        <v>5665</v>
      </c>
      <c r="B6" t="s">
        <v>5637</v>
      </c>
      <c r="C6" t="str">
        <f>_xlfn.XLOOKUP(B6,Units!$A$2:$A$100,Units!$C$2:$C$100,"")</f>
        <v>Construction for the outer and inner roofs of the building</v>
      </c>
      <c r="D6" t="str">
        <f t="shared" si="1"/>
        <v>[Asphalt Roll Roofing,0.005,Plywood,0.0127,Wood joist,0.254,Air,0.254,Polyethylene,0.0005,Drywall,0.013]</v>
      </c>
      <c r="E6">
        <f t="shared" si="2"/>
        <v>0.52594321141815747</v>
      </c>
      <c r="F6" t="str">
        <f t="shared" si="3"/>
        <v>MA_SFH_btw_1975_2003_UninsulatedRoof_FlatRoof</v>
      </c>
      <c r="G6" s="29" t="s">
        <v>230</v>
      </c>
      <c r="H6">
        <v>5.0000000000000001E-3</v>
      </c>
      <c r="I6" t="s">
        <v>102</v>
      </c>
      <c r="J6">
        <v>1.2699999999999999E-2</v>
      </c>
      <c r="K6" s="29" t="s">
        <v>5722</v>
      </c>
      <c r="L6">
        <v>0.254</v>
      </c>
      <c r="M6" s="29" t="s">
        <v>716</v>
      </c>
      <c r="N6" s="5">
        <v>0.254</v>
      </c>
      <c r="O6" t="s">
        <v>5723</v>
      </c>
      <c r="P6">
        <v>5.0000000000000001E-4</v>
      </c>
      <c r="Q6" s="29" t="s">
        <v>5727</v>
      </c>
      <c r="R6">
        <v>1.2999999999999999E-2</v>
      </c>
      <c r="S6"/>
      <c r="T6"/>
      <c r="U6" t="s">
        <v>459</v>
      </c>
      <c r="V6">
        <f t="shared" si="4"/>
        <v>0.53920000000000001</v>
      </c>
      <c r="AA6" s="5" t="str">
        <f t="shared" si="0"/>
        <v>[Asphalt Roll Roofing,0.005,Plywood,0.0127,Wood joist,0.254,Air,0.254,Polyethylene,0.0005,Drywall,0.013]</v>
      </c>
      <c r="AB6" s="5">
        <f>IFERROR(J6/_xlfn.XLOOKUP(I6,Materials!$A$2:$A$283,Materials!$I$2:$I$283),0)+IFERROR(L6/_xlfn.XLOOKUP(K6,Materials!$A$2:$A$283,Materials!$I$2:$I$283),0)+IFERROR(N6/_xlfn.XLOOKUP(M6,Materials!$A$2:$A$283,Materials!$I$2:$I$283),0)+IFERROR(P6/_xlfn.XLOOKUP(O6,Materials!$A$2:$A$283,Materials!$I$2:$I$283),0)+IFERROR(R6/_xlfn.XLOOKUP(Q6,Materials!$A$2:$A$283,Materials!$I$2:$I$283),0)+IFERROR(H6/_xlfn.XLOOKUP(G6,Materials!$A$2:$A$283,Materials!$I$2:$I$283),0)</f>
        <v>1.9013459595829596</v>
      </c>
      <c r="BQ6" s="61"/>
      <c r="BR6" s="62"/>
      <c r="BS6" s="62"/>
      <c r="BT6" s="63"/>
      <c r="BU6" s="63"/>
      <c r="BV6" s="63"/>
      <c r="BW6" s="63"/>
      <c r="BX6" s="62"/>
      <c r="BY6" s="62"/>
      <c r="BZ6" s="62"/>
      <c r="CA6" s="62"/>
      <c r="CB6" s="62"/>
      <c r="CC6" s="62"/>
      <c r="CD6" s="62"/>
      <c r="CE6" s="62"/>
      <c r="CF6" s="62"/>
      <c r="CG6" s="62"/>
      <c r="CH6" s="62"/>
    </row>
    <row r="7" spans="1:86" x14ac:dyDescent="0.2">
      <c r="A7" t="s">
        <v>5707</v>
      </c>
      <c r="B7" t="s">
        <v>5637</v>
      </c>
      <c r="C7" t="str">
        <f>_xlfn.XLOOKUP(B7,Units!$A$2:$A$100,Units!$C$2:$C$100,"")</f>
        <v>Construction for the outer and inner roofs of the building</v>
      </c>
      <c r="D7" t="str">
        <f t="shared" si="1"/>
        <v>[Asphalt Roll Roofing,0.005,Plywood,0.0127,Wood joist,0.254,Low Density Fiberglass batt,0.2032,Polyethylene,0.0005,Drywall,0.013]</v>
      </c>
      <c r="E7">
        <f t="shared" si="2"/>
        <v>0.10266192520677654</v>
      </c>
      <c r="F7" t="str">
        <f t="shared" si="3"/>
        <v>MA_SFH_btw_1975_2003_InsulatedRoof_FlatRoof</v>
      </c>
      <c r="G7" s="29" t="s">
        <v>230</v>
      </c>
      <c r="H7">
        <v>5.0000000000000001E-3</v>
      </c>
      <c r="I7" t="s">
        <v>102</v>
      </c>
      <c r="J7">
        <v>1.2699999999999999E-2</v>
      </c>
      <c r="K7" s="29" t="s">
        <v>5722</v>
      </c>
      <c r="L7">
        <v>0.254</v>
      </c>
      <c r="M7" s="29" t="s">
        <v>86</v>
      </c>
      <c r="N7" s="5">
        <v>0.20319999999999999</v>
      </c>
      <c r="O7" t="s">
        <v>5723</v>
      </c>
      <c r="P7">
        <v>5.0000000000000001E-4</v>
      </c>
      <c r="Q7" s="29" t="s">
        <v>5727</v>
      </c>
      <c r="R7">
        <v>1.2999999999999999E-2</v>
      </c>
      <c r="S7"/>
      <c r="T7"/>
      <c r="U7" t="s">
        <v>459</v>
      </c>
      <c r="V7">
        <f t="shared" si="4"/>
        <v>0.4884</v>
      </c>
      <c r="AA7" s="5" t="str">
        <f t="shared" si="0"/>
        <v>[Asphalt Roll Roofing,0.005,Plywood,0.0127,Wood joist,0.254,Low Density Fiberglass batt,0.2032,Polyethylene,0.0005,Drywall,0.013]</v>
      </c>
      <c r="AB7" s="5">
        <f>IFERROR(J7/_xlfn.XLOOKUP(I7,Materials!$A$2:$A$283,Materials!$I$2:$I$283),0)+IFERROR(L7/_xlfn.XLOOKUP(K7,Materials!$A$2:$A$283,Materials!$I$2:$I$283),0)+IFERROR(N7/_xlfn.XLOOKUP(M7,Materials!$A$2:$A$283,Materials!$I$2:$I$283),0)+IFERROR(P7/_xlfn.XLOOKUP(O7,Materials!$A$2:$A$283,Materials!$I$2:$I$283),0)+IFERROR(R7/_xlfn.XLOOKUP(Q7,Materials!$A$2:$A$283,Materials!$I$2:$I$283),0)+IFERROR(H7/_xlfn.XLOOKUP(G7,Materials!$A$2:$A$283,Materials!$I$2:$I$283),0)</f>
        <v>9.7407095959465959</v>
      </c>
      <c r="BQ7" s="61"/>
      <c r="BR7" s="62"/>
      <c r="BS7" s="62"/>
      <c r="BT7" s="63"/>
      <c r="BU7" s="63"/>
      <c r="BV7" s="63"/>
      <c r="BW7" s="63"/>
      <c r="BX7" s="62"/>
      <c r="BY7" s="62"/>
      <c r="BZ7" s="62"/>
      <c r="CA7" s="62"/>
      <c r="CB7" s="62"/>
      <c r="CC7" s="62"/>
      <c r="CD7" s="62"/>
      <c r="CE7" s="62"/>
      <c r="CF7" s="62"/>
      <c r="CG7" s="62"/>
      <c r="CH7" s="62"/>
    </row>
    <row r="8" spans="1:86" x14ac:dyDescent="0.2">
      <c r="A8" t="s">
        <v>5666</v>
      </c>
      <c r="B8" t="s">
        <v>5637</v>
      </c>
      <c r="C8" t="str">
        <f>_xlfn.XLOOKUP(B8,Units!$A$2:$A$100,Units!$C$2:$C$100,"")</f>
        <v>Construction for the outer and inner roofs of the building</v>
      </c>
      <c r="D8" t="str">
        <f t="shared" si="1"/>
        <v>[Asphalt Roll Roofing,0.005,Rigid foam  EPS 035,0.0508,Plywood,0.0127,Wood joist,0.3048,Low Density Fiberglass batt,0.2032,Polyethylene,0.0005]</v>
      </c>
      <c r="E8">
        <f t="shared" si="2"/>
        <v>8.3516500203187627E-2</v>
      </c>
      <c r="F8" t="str">
        <f t="shared" si="3"/>
        <v>MA_SFH_btw_1975_2003_HighlyInsulatedRoof_FlatRoof</v>
      </c>
      <c r="G8" s="29" t="s">
        <v>230</v>
      </c>
      <c r="H8">
        <v>5.0000000000000001E-3</v>
      </c>
      <c r="I8" s="29" t="s">
        <v>55</v>
      </c>
      <c r="J8">
        <v>5.0799999999999998E-2</v>
      </c>
      <c r="K8" t="s">
        <v>102</v>
      </c>
      <c r="L8">
        <v>1.2699999999999999E-2</v>
      </c>
      <c r="M8" s="29" t="s">
        <v>5722</v>
      </c>
      <c r="N8">
        <v>0.30480000000000002</v>
      </c>
      <c r="O8" s="29" t="s">
        <v>86</v>
      </c>
      <c r="P8" s="5">
        <v>0.20319999999999999</v>
      </c>
      <c r="Q8" t="s">
        <v>5723</v>
      </c>
      <c r="R8">
        <v>5.0000000000000001E-4</v>
      </c>
      <c r="S8" s="29" t="s">
        <v>5727</v>
      </c>
      <c r="T8">
        <v>1.2999999999999999E-2</v>
      </c>
      <c r="U8" t="s">
        <v>459</v>
      </c>
      <c r="V8">
        <f t="shared" si="4"/>
        <v>0.59</v>
      </c>
      <c r="AA8" s="5" t="str">
        <f t="shared" si="0"/>
        <v>[Asphalt Roll Roofing,0.005,Rigid foam  EPS 035,0.0508,Plywood,0.0127,Wood joist,0.3048,Low Density Fiberglass batt,0.2032,Polyethylene,0.0005]</v>
      </c>
      <c r="AB8" s="5">
        <f>IFERROR(J8/_xlfn.XLOOKUP(I8,Materials!$A$2:$A$283,Materials!$I$2:$I$283),0)+IFERROR(L8/_xlfn.XLOOKUP(K8,Materials!$A$2:$A$283,Materials!$I$2:$I$283),0)+IFERROR(N8/_xlfn.XLOOKUP(M8,Materials!$A$2:$A$283,Materials!$I$2:$I$283),0)+IFERROR(P8/_xlfn.XLOOKUP(O8,Materials!$A$2:$A$283,Materials!$I$2:$I$283),0)+IFERROR(R8/_xlfn.XLOOKUP(Q8,Materials!$A$2:$A$283,Materials!$I$2:$I$283),0)+IFERROR(H8/_xlfn.XLOOKUP(G8,Materials!$A$2:$A$283,Materials!$I$2:$I$283),0)</f>
        <v>11.973681818168817</v>
      </c>
      <c r="BQ8" s="61"/>
      <c r="BR8" s="62"/>
      <c r="BS8" s="62"/>
      <c r="BT8" s="63"/>
      <c r="BU8" s="63"/>
      <c r="BV8" s="63"/>
      <c r="BW8" s="63"/>
      <c r="BX8" s="62"/>
      <c r="BY8" s="62"/>
      <c r="BZ8" s="62"/>
      <c r="CA8" s="62"/>
      <c r="CB8" s="62"/>
      <c r="CC8" s="62"/>
      <c r="CD8" s="62"/>
      <c r="CE8" s="62"/>
      <c r="CF8" s="62"/>
      <c r="CG8" s="62"/>
      <c r="CH8" s="62"/>
    </row>
    <row r="9" spans="1:86" x14ac:dyDescent="0.2">
      <c r="A9" t="s">
        <v>5667</v>
      </c>
      <c r="B9" t="s">
        <v>5637</v>
      </c>
      <c r="C9" t="str">
        <f>_xlfn.XLOOKUP(B9,Units!$A$2:$A$100,Units!$C$2:$C$100,"")</f>
        <v>Construction for the outer and inner roofs of the building</v>
      </c>
      <c r="D9" t="str">
        <f t="shared" si="1"/>
        <v>[Asphalt Roll Roofing,0.005,Plywood,0.0127,Wood joist,0.3048,Air,0.254,Plaster,0.013]</v>
      </c>
      <c r="E9">
        <f t="shared" si="2"/>
        <v>0.46994990761499156</v>
      </c>
      <c r="F9" t="str">
        <f t="shared" si="3"/>
        <v>MA_SFH_post_2003_UninsulatedRoof_FlatRoof</v>
      </c>
      <c r="G9" s="29" t="s">
        <v>230</v>
      </c>
      <c r="H9">
        <v>5.0000000000000001E-3</v>
      </c>
      <c r="I9" t="s">
        <v>102</v>
      </c>
      <c r="J9">
        <v>1.2699999999999999E-2</v>
      </c>
      <c r="K9" s="29" t="s">
        <v>5722</v>
      </c>
      <c r="L9">
        <v>0.30480000000000002</v>
      </c>
      <c r="M9" s="29" t="s">
        <v>716</v>
      </c>
      <c r="N9" s="5">
        <v>0.254</v>
      </c>
      <c r="O9" t="s">
        <v>17</v>
      </c>
      <c r="P9">
        <v>1.2999999999999999E-2</v>
      </c>
      <c r="Q9"/>
      <c r="R9"/>
      <c r="S9"/>
      <c r="T9"/>
      <c r="U9" t="s">
        <v>459</v>
      </c>
      <c r="V9">
        <f t="shared" si="4"/>
        <v>0.58950000000000002</v>
      </c>
      <c r="AA9" s="5" t="str">
        <f t="shared" si="0"/>
        <v>[Asphalt Roll Roofing,0.005,Plywood,0.0127,Wood joist,0.3048,Air,0.254,Plaster,0.013]</v>
      </c>
      <c r="AB9" s="5">
        <f>IFERROR(J9/_xlfn.XLOOKUP(I9,Materials!$A$2:$A$283,Materials!$I$2:$I$283),0)+IFERROR(L9/_xlfn.XLOOKUP(K9,Materials!$A$2:$A$283,Materials!$I$2:$I$283),0)+IFERROR(N9/_xlfn.XLOOKUP(M9,Materials!$A$2:$A$283,Materials!$I$2:$I$283),0)+IFERROR(P9/_xlfn.XLOOKUP(O9,Materials!$A$2:$A$283,Materials!$I$2:$I$283),0)+IFERROR(R9/_xlfn.XLOOKUP(Q9,Materials!$A$2:$A$283,Materials!$I$2:$I$283),0)+IFERROR(H9/_xlfn.XLOOKUP(G9,Materials!$A$2:$A$283,Materials!$I$2:$I$283),0)</f>
        <v>2.1278863636233636</v>
      </c>
      <c r="BQ9" s="61"/>
      <c r="BR9" s="62"/>
      <c r="BS9" s="62"/>
      <c r="BT9" s="63"/>
      <c r="BU9" s="63"/>
      <c r="BV9" s="63"/>
      <c r="BW9" s="63"/>
      <c r="BX9" s="62"/>
      <c r="BY9" s="62"/>
      <c r="BZ9" s="62"/>
      <c r="CA9" s="62"/>
      <c r="CB9" s="62"/>
      <c r="CC9" s="62"/>
      <c r="CD9" s="62"/>
      <c r="CE9" s="62"/>
      <c r="CF9" s="62"/>
      <c r="CG9" s="62"/>
      <c r="CH9" s="62"/>
    </row>
    <row r="10" spans="1:86" x14ac:dyDescent="0.2">
      <c r="A10" t="s">
        <v>5708</v>
      </c>
      <c r="B10" t="s">
        <v>5637</v>
      </c>
      <c r="C10" t="str">
        <f>_xlfn.XLOOKUP(B10,Units!$A$2:$A$100,Units!$C$2:$C$100,"")</f>
        <v>Construction for the outer and inner roofs of the building</v>
      </c>
      <c r="D10" t="str">
        <f t="shared" si="1"/>
        <v>[Asphalt Roll Roofing,0.005,Rigid foam  EPS 035,0.0508,Plywood,0.0127,Wood joist,0.3048,Low Density Fiberglass batt,0.3048,Polyethylene,0.0005]</v>
      </c>
      <c r="E10">
        <f t="shared" si="2"/>
        <v>6.2353151243287358E-2</v>
      </c>
      <c r="F10" t="str">
        <f t="shared" si="3"/>
        <v>MA_SFH_post_2003_InsulatedRoof_FlatRoof</v>
      </c>
      <c r="G10" s="29" t="s">
        <v>230</v>
      </c>
      <c r="H10">
        <v>5.0000000000000001E-3</v>
      </c>
      <c r="I10" s="29" t="s">
        <v>55</v>
      </c>
      <c r="J10">
        <v>5.0799999999999998E-2</v>
      </c>
      <c r="K10" t="s">
        <v>102</v>
      </c>
      <c r="L10">
        <v>1.2699999999999999E-2</v>
      </c>
      <c r="M10" s="29" t="s">
        <v>5722</v>
      </c>
      <c r="N10">
        <v>0.30480000000000002</v>
      </c>
      <c r="O10" s="29" t="s">
        <v>86</v>
      </c>
      <c r="P10" s="5">
        <v>0.30480000000000002</v>
      </c>
      <c r="Q10" t="s">
        <v>5723</v>
      </c>
      <c r="R10">
        <v>5.0000000000000001E-4</v>
      </c>
      <c r="S10" s="29" t="s">
        <v>5727</v>
      </c>
      <c r="T10">
        <v>1.2999999999999999E-2</v>
      </c>
      <c r="U10" t="s">
        <v>459</v>
      </c>
      <c r="V10">
        <f t="shared" si="4"/>
        <v>0.69159999999999999</v>
      </c>
      <c r="AA10" s="5" t="str">
        <f t="shared" si="0"/>
        <v>[Asphalt Roll Roofing,0.005,Rigid foam  EPS 035,0.0508,Plywood,0.0127,Wood joist,0.3048,Low Density Fiberglass batt,0.3048,Polyethylene,0.0005]</v>
      </c>
      <c r="AB10" s="5">
        <f>IFERROR(J10/_xlfn.XLOOKUP(I10,Materials!$A$2:$A$283,Materials!$I$2:$I$283),0)+IFERROR(L10/_xlfn.XLOOKUP(K10,Materials!$A$2:$A$283,Materials!$I$2:$I$283),0)+IFERROR(N10/_xlfn.XLOOKUP(M10,Materials!$A$2:$A$283,Materials!$I$2:$I$283),0)+IFERROR(P10/_xlfn.XLOOKUP(O10,Materials!$A$2:$A$283,Materials!$I$2:$I$283),0)+IFERROR(R10/_xlfn.XLOOKUP(Q10,Materials!$A$2:$A$283,Materials!$I$2:$I$283),0)+IFERROR(H10/_xlfn.XLOOKUP(G10,Materials!$A$2:$A$283,Materials!$I$2:$I$283),0)</f>
        <v>16.037681818168817</v>
      </c>
      <c r="BQ10" s="61"/>
      <c r="BR10" s="62"/>
      <c r="BS10" s="62"/>
      <c r="BT10" s="63"/>
      <c r="BU10" s="63"/>
      <c r="BV10" s="63"/>
      <c r="BW10" s="63"/>
      <c r="BX10" s="62"/>
      <c r="BY10" s="62"/>
      <c r="BZ10" s="62"/>
      <c r="CA10" s="62"/>
      <c r="CB10" s="62"/>
      <c r="CC10" s="62"/>
      <c r="CD10" s="62"/>
      <c r="CE10" s="62"/>
      <c r="CF10" s="62"/>
      <c r="CG10" s="62"/>
      <c r="CH10" s="62"/>
    </row>
    <row r="11" spans="1:86" x14ac:dyDescent="0.2">
      <c r="A11" t="s">
        <v>5668</v>
      </c>
      <c r="B11" t="s">
        <v>5637</v>
      </c>
      <c r="C11" t="str">
        <f>_xlfn.XLOOKUP(B11,Units!$A$2:$A$100,Units!$C$2:$C$100,"")</f>
        <v>Construction for the outer and inner roofs of the building</v>
      </c>
      <c r="D11" t="str">
        <f t="shared" si="1"/>
        <v>[Asphalt Roll Roofing,0.005,Rigid foam  EPS 035,0.1016,Plywood,0.0127,Wood joist,0.3048,Spray foam,0.1651,Polyethylene,0.0005]</v>
      </c>
      <c r="E11">
        <f t="shared" si="2"/>
        <v>8.0117408420423086E-2</v>
      </c>
      <c r="F11" t="str">
        <f t="shared" si="3"/>
        <v>MA_SFH_post_2003_HighlyInsulatedRoof_FlatRoof</v>
      </c>
      <c r="G11" s="29" t="s">
        <v>230</v>
      </c>
      <c r="H11">
        <v>5.0000000000000001E-3</v>
      </c>
      <c r="I11" s="29" t="s">
        <v>55</v>
      </c>
      <c r="J11">
        <v>0.1016</v>
      </c>
      <c r="K11" t="s">
        <v>102</v>
      </c>
      <c r="L11">
        <v>1.2699999999999999E-2</v>
      </c>
      <c r="M11" s="29" t="s">
        <v>5722</v>
      </c>
      <c r="N11">
        <v>0.30480000000000002</v>
      </c>
      <c r="O11" s="29" t="s">
        <v>5607</v>
      </c>
      <c r="P11" s="5">
        <v>0.1651</v>
      </c>
      <c r="Q11" t="s">
        <v>5723</v>
      </c>
      <c r="R11">
        <v>5.0000000000000001E-4</v>
      </c>
      <c r="S11" s="29" t="s">
        <v>5727</v>
      </c>
      <c r="T11">
        <v>1.2999999999999999E-2</v>
      </c>
      <c r="U11" t="s">
        <v>459</v>
      </c>
      <c r="V11">
        <f t="shared" si="4"/>
        <v>0.60270000000000001</v>
      </c>
      <c r="AA11" s="5" t="str">
        <f t="shared" si="0"/>
        <v>[Asphalt Roll Roofing,0.005,Rigid foam  EPS 035,0.1016,Plywood,0.0127,Wood joist,0.3048,Spray foam,0.1651,Polyethylene,0.0005]</v>
      </c>
      <c r="AB11" s="5">
        <f>IFERROR(J11/_xlfn.XLOOKUP(I11,Materials!$A$2:$A$283,Materials!$I$2:$I$283),0)+IFERROR(L11/_xlfn.XLOOKUP(K11,Materials!$A$2:$A$283,Materials!$I$2:$I$283),0)+IFERROR(N11/_xlfn.XLOOKUP(M11,Materials!$A$2:$A$283,Materials!$I$2:$I$283),0)+IFERROR(P11/_xlfn.XLOOKUP(O11,Materials!$A$2:$A$283,Materials!$I$2:$I$283),0)+IFERROR(R11/_xlfn.XLOOKUP(Q11,Materials!$A$2:$A$283,Materials!$I$2:$I$283),0)+IFERROR(H11/_xlfn.XLOOKUP(G11,Materials!$A$2:$A$283,Materials!$I$2:$I$283),0)</f>
        <v>12.481681818168816</v>
      </c>
      <c r="BQ11" s="61"/>
      <c r="BR11" s="62"/>
      <c r="BS11" s="62"/>
      <c r="BT11" s="63"/>
      <c r="BU11" s="63"/>
      <c r="BV11" s="63"/>
      <c r="BW11" s="63"/>
      <c r="BX11" s="62"/>
      <c r="BY11" s="62"/>
      <c r="BZ11" s="62"/>
      <c r="CA11" s="62"/>
      <c r="CB11" s="62"/>
      <c r="CC11" s="62"/>
      <c r="CD11" s="62"/>
      <c r="CE11" s="62"/>
      <c r="CF11" s="62"/>
      <c r="CG11" s="62"/>
      <c r="CH11" s="62"/>
    </row>
    <row r="12" spans="1:86" x14ac:dyDescent="0.2">
      <c r="A12" t="s">
        <v>5669</v>
      </c>
      <c r="B12" t="s">
        <v>5637</v>
      </c>
      <c r="C12" t="str">
        <f>_xlfn.XLOOKUP(B12,Units!$A$2:$A$100,Units!$C$2:$C$100,"")</f>
        <v>Construction for the outer and inner roofs of the building</v>
      </c>
      <c r="D12" t="str">
        <f t="shared" si="1"/>
        <v>[Built-Up Roofing,0.005,Oriented strand board,0.0127,Wood joist,0.254,Air,0.254,Plaster,0.013]</v>
      </c>
      <c r="E12">
        <f t="shared" si="2"/>
        <v>0.539513098855261</v>
      </c>
      <c r="F12" t="str">
        <f t="shared" si="3"/>
        <v>MA_MFH_pre_1975_UninsulatedRoof_FlatRoof</v>
      </c>
      <c r="G12" s="29" t="s">
        <v>231</v>
      </c>
      <c r="H12">
        <v>5.0000000000000001E-3</v>
      </c>
      <c r="I12" s="29" t="s">
        <v>13</v>
      </c>
      <c r="J12">
        <v>1.2699999999999999E-2</v>
      </c>
      <c r="K12" s="29" t="s">
        <v>5722</v>
      </c>
      <c r="L12">
        <v>0.254</v>
      </c>
      <c r="M12" s="29" t="s">
        <v>716</v>
      </c>
      <c r="N12" s="5">
        <v>0.254</v>
      </c>
      <c r="O12" t="s">
        <v>17</v>
      </c>
      <c r="P12">
        <v>1.2999999999999999E-2</v>
      </c>
      <c r="Q12"/>
      <c r="R12"/>
      <c r="S12"/>
      <c r="T12"/>
      <c r="U12" t="s">
        <v>459</v>
      </c>
      <c r="V12">
        <f t="shared" si="4"/>
        <v>0.53870000000000007</v>
      </c>
      <c r="AA12" s="5" t="str">
        <f t="shared" si="0"/>
        <v>[Built-Up Roofing,0.005,Oriented strand board,0.0127,Wood joist,0.254,Air,0.254,Plaster,0.013]</v>
      </c>
      <c r="AB12" s="5">
        <f>IFERROR(J12/_xlfn.XLOOKUP(I12,Materials!$A$2:$A$283,Materials!$I$2:$I$283),0)+IFERROR(L12/_xlfn.XLOOKUP(K12,Materials!$A$2:$A$283,Materials!$I$2:$I$283),0)+IFERROR(N12/_xlfn.XLOOKUP(M12,Materials!$A$2:$A$283,Materials!$I$2:$I$283),0)+IFERROR(P12/_xlfn.XLOOKUP(O12,Materials!$A$2:$A$283,Materials!$I$2:$I$283),0)+IFERROR(R12/_xlfn.XLOOKUP(Q12,Materials!$A$2:$A$283,Materials!$I$2:$I$283),0)+IFERROR(H12/_xlfn.XLOOKUP(G12,Materials!$A$2:$A$283,Materials!$I$2:$I$283),0)</f>
        <v>1.8535231157905159</v>
      </c>
      <c r="BQ12" s="61"/>
      <c r="BR12" s="62"/>
      <c r="BS12" s="62"/>
      <c r="BT12" s="63"/>
      <c r="BU12" s="63"/>
      <c r="BV12" s="63"/>
      <c r="BW12" s="63"/>
      <c r="BX12" s="62"/>
      <c r="BY12" s="62"/>
      <c r="BZ12" s="62"/>
      <c r="CA12" s="62"/>
      <c r="CB12" s="62"/>
      <c r="CC12" s="62"/>
      <c r="CD12" s="62"/>
      <c r="CE12" s="62"/>
      <c r="CF12" s="62"/>
      <c r="CG12" s="62"/>
      <c r="CH12" s="63"/>
    </row>
    <row r="13" spans="1:86" x14ac:dyDescent="0.2">
      <c r="A13" t="s">
        <v>5709</v>
      </c>
      <c r="B13" t="s">
        <v>5637</v>
      </c>
      <c r="C13" t="str">
        <f>_xlfn.XLOOKUP(B13,Units!$A$2:$A$100,Units!$C$2:$C$100,"")</f>
        <v>Construction for the outer and inner roofs of the building</v>
      </c>
      <c r="D13" t="str">
        <f t="shared" si="1"/>
        <v>[Built-Up Roofing,0.005,Oriented strand board,0.0127,Wood joist,0.254,Low Density Fiberglass batt,0.0889,Plaster,0.013]</v>
      </c>
      <c r="E13">
        <f t="shared" si="2"/>
        <v>0.1952786789474186</v>
      </c>
      <c r="F13" t="str">
        <f t="shared" si="3"/>
        <v>MA_MFH_pre_1975_InsulatedRoof_FlatRoof</v>
      </c>
      <c r="G13" s="29" t="s">
        <v>231</v>
      </c>
      <c r="H13" s="11">
        <v>5.0000000000000001E-3</v>
      </c>
      <c r="I13" s="29" t="s">
        <v>13</v>
      </c>
      <c r="J13">
        <v>1.2699999999999999E-2</v>
      </c>
      <c r="K13" s="29" t="s">
        <v>5722</v>
      </c>
      <c r="L13">
        <v>0.254</v>
      </c>
      <c r="M13" s="29" t="s">
        <v>86</v>
      </c>
      <c r="N13" s="5">
        <v>8.8900000000000007E-2</v>
      </c>
      <c r="O13" t="s">
        <v>17</v>
      </c>
      <c r="P13">
        <v>1.2999999999999999E-2</v>
      </c>
      <c r="Q13"/>
      <c r="R13"/>
      <c r="S13"/>
      <c r="T13"/>
      <c r="U13" t="s">
        <v>459</v>
      </c>
      <c r="V13">
        <f t="shared" si="4"/>
        <v>0.37360000000000004</v>
      </c>
      <c r="AA13" s="5" t="str">
        <f t="shared" si="0"/>
        <v>[Built-Up Roofing,0.005,Oriented strand board,0.0127,Wood joist,0.254,Low Density Fiberglass batt,0.0889,Plaster,0.013]</v>
      </c>
      <c r="AB13" s="5">
        <f>IFERROR(J13/_xlfn.XLOOKUP(I13,Materials!$A$2:$A$283,Materials!$I$2:$I$283),0)+IFERROR(L13/_xlfn.XLOOKUP(K13,Materials!$A$2:$A$283,Materials!$I$2:$I$283),0)+IFERROR(N13/_xlfn.XLOOKUP(M13,Materials!$A$2:$A$283,Materials!$I$2:$I$283),0)+IFERROR(P13/_xlfn.XLOOKUP(O13,Materials!$A$2:$A$283,Materials!$I$2:$I$283),0)+IFERROR(R13/_xlfn.XLOOKUP(Q13,Materials!$A$2:$A$283,Materials!$I$2:$I$283),0)+IFERROR(H13/_xlfn.XLOOKUP(G13,Materials!$A$2:$A$283,Materials!$I$2:$I$283),0)</f>
        <v>5.1208867521541528</v>
      </c>
      <c r="BQ13" s="61"/>
      <c r="BR13" s="62"/>
      <c r="BS13" s="62"/>
      <c r="BT13" s="63"/>
      <c r="BU13" s="63"/>
      <c r="BV13" s="63"/>
      <c r="BW13" s="63"/>
      <c r="BX13" s="62"/>
      <c r="BY13" s="62"/>
      <c r="BZ13" s="62"/>
      <c r="CA13" s="62"/>
      <c r="CB13" s="62"/>
      <c r="CC13" s="62"/>
      <c r="CD13" s="62"/>
      <c r="CE13" s="62"/>
      <c r="CF13" s="62"/>
      <c r="CG13" s="62"/>
      <c r="CH13" s="62"/>
    </row>
    <row r="14" spans="1:86" x14ac:dyDescent="0.2">
      <c r="A14" t="s">
        <v>5670</v>
      </c>
      <c r="B14" t="s">
        <v>5637</v>
      </c>
      <c r="C14" t="str">
        <f>_xlfn.XLOOKUP(B14,Units!$A$2:$A$100,Units!$C$2:$C$100,"")</f>
        <v>Construction for the outer and inner roofs of the building</v>
      </c>
      <c r="D14" t="str">
        <f t="shared" si="1"/>
        <v>[Built-Up Roofing,0.005,Oriented strand board,0.0127,Wood joist,0.254,Low Density Fiberglass batt,0.2032,Polyethylene,0.0005]</v>
      </c>
      <c r="E14">
        <f t="shared" si="2"/>
        <v>0.10344129995555189</v>
      </c>
      <c r="F14" t="str">
        <f t="shared" si="3"/>
        <v>MA_MFH_pre_1975_HighlyInsulatedRoof_FlatRoof</v>
      </c>
      <c r="G14" s="29" t="s">
        <v>231</v>
      </c>
      <c r="H14" s="11">
        <v>5.0000000000000001E-3</v>
      </c>
      <c r="I14" s="29" t="s">
        <v>13</v>
      </c>
      <c r="J14">
        <v>1.2699999999999999E-2</v>
      </c>
      <c r="K14" s="29" t="s">
        <v>5722</v>
      </c>
      <c r="L14">
        <v>0.254</v>
      </c>
      <c r="M14" s="29" t="s">
        <v>86</v>
      </c>
      <c r="N14" s="5">
        <v>0.20319999999999999</v>
      </c>
      <c r="O14" t="s">
        <v>5723</v>
      </c>
      <c r="P14">
        <v>5.0000000000000001E-4</v>
      </c>
      <c r="Q14"/>
      <c r="R14"/>
      <c r="S14"/>
      <c r="T14"/>
      <c r="U14" t="s">
        <v>459</v>
      </c>
      <c r="V14">
        <f t="shared" si="4"/>
        <v>0.47539999999999999</v>
      </c>
      <c r="AA14" s="5" t="str">
        <f t="shared" si="0"/>
        <v>[Built-Up Roofing,0.005,Oriented strand board,0.0127,Wood joist,0.254,Low Density Fiberglass batt,0.2032,Polyethylene,0.0005]</v>
      </c>
      <c r="AB14" s="5">
        <f>IFERROR(J14/_xlfn.XLOOKUP(I14,Materials!$A$2:$A$283,Materials!$I$2:$I$283),0)+IFERROR(L14/_xlfn.XLOOKUP(K14,Materials!$A$2:$A$283,Materials!$I$2:$I$283),0)+IFERROR(N14/_xlfn.XLOOKUP(M14,Materials!$A$2:$A$283,Materials!$I$2:$I$283),0)+IFERROR(P14/_xlfn.XLOOKUP(O14,Materials!$A$2:$A$283,Materials!$I$2:$I$283),0)+IFERROR(R14/_xlfn.XLOOKUP(Q14,Materials!$A$2:$A$283,Materials!$I$2:$I$283),0)+IFERROR(H14/_xlfn.XLOOKUP(G14,Materials!$A$2:$A$283,Materials!$I$2:$I$283),0)</f>
        <v>9.6673185703359685</v>
      </c>
      <c r="BQ14" s="61"/>
      <c r="BR14" s="62"/>
      <c r="BS14" s="62"/>
      <c r="BT14" s="63"/>
      <c r="BU14" s="63"/>
      <c r="BV14" s="63"/>
      <c r="BW14" s="63"/>
      <c r="BX14" s="62"/>
      <c r="BY14" s="62"/>
      <c r="BZ14" s="62"/>
      <c r="CA14" s="62"/>
      <c r="CB14" s="62"/>
      <c r="CC14" s="62"/>
      <c r="CD14" s="62"/>
      <c r="CE14" s="62"/>
      <c r="CF14" s="62"/>
      <c r="CG14" s="62"/>
      <c r="CH14" s="63"/>
    </row>
    <row r="15" spans="1:86" x14ac:dyDescent="0.2">
      <c r="A15" t="s">
        <v>5671</v>
      </c>
      <c r="B15" t="s">
        <v>5637</v>
      </c>
      <c r="C15" t="str">
        <f>_xlfn.XLOOKUP(B15,Units!$A$2:$A$100,Units!$C$2:$C$100,"")</f>
        <v>Construction for the outer and inner roofs of the building</v>
      </c>
      <c r="D15" t="str">
        <f t="shared" si="1"/>
        <v>[Modified Bitumin,0.005,Plywood,0.0127,Wood joist,0.254,Air,0.254,Polyethylene,0.0005,Drywall,0.013]</v>
      </c>
      <c r="E15">
        <f t="shared" si="2"/>
        <v>0.52264463464368438</v>
      </c>
      <c r="F15" t="str">
        <f t="shared" si="3"/>
        <v>MA_MFH_btw_1975_2003_UninsulatedRoof_FlatRoof</v>
      </c>
      <c r="G15" s="29" t="s">
        <v>5726</v>
      </c>
      <c r="H15" s="11">
        <v>5.0000000000000001E-3</v>
      </c>
      <c r="I15" t="s">
        <v>102</v>
      </c>
      <c r="J15">
        <v>1.2699999999999999E-2</v>
      </c>
      <c r="K15" s="29" t="s">
        <v>5722</v>
      </c>
      <c r="L15">
        <v>0.254</v>
      </c>
      <c r="M15" s="29" t="s">
        <v>716</v>
      </c>
      <c r="N15" s="5">
        <v>0.254</v>
      </c>
      <c r="O15" t="s">
        <v>5723</v>
      </c>
      <c r="P15">
        <v>5.0000000000000001E-4</v>
      </c>
      <c r="Q15" s="29" t="s">
        <v>5727</v>
      </c>
      <c r="R15">
        <v>1.2999999999999999E-2</v>
      </c>
      <c r="S15"/>
      <c r="T15"/>
      <c r="U15" t="s">
        <v>459</v>
      </c>
      <c r="V15">
        <f t="shared" si="4"/>
        <v>0.53920000000000001</v>
      </c>
      <c r="AA15" s="5" t="str">
        <f t="shared" si="0"/>
        <v>[Modified Bitumin,0.005,Plywood,0.0127,Wood joist,0.254,Air,0.254,Polyethylene,0.0005,Drywall,0.013]</v>
      </c>
      <c r="AB15" s="5">
        <f>IFERROR(J15/_xlfn.XLOOKUP(I15,Materials!$A$2:$A$283,Materials!$I$2:$I$283),0)+IFERROR(L15/_xlfn.XLOOKUP(K15,Materials!$A$2:$A$283,Materials!$I$2:$I$283),0)+IFERROR(N15/_xlfn.XLOOKUP(M15,Materials!$A$2:$A$283,Materials!$I$2:$I$283),0)+IFERROR(P15/_xlfn.XLOOKUP(O15,Materials!$A$2:$A$283,Materials!$I$2:$I$283),0)+IFERROR(R15/_xlfn.XLOOKUP(Q15,Materials!$A$2:$A$283,Materials!$I$2:$I$283),0)+IFERROR(H15/_xlfn.XLOOKUP(G15,Materials!$A$2:$A$283,Materials!$I$2:$I$283),0)</f>
        <v>1.9133459595959594</v>
      </c>
      <c r="BQ15" s="61"/>
      <c r="BR15" s="62"/>
      <c r="BS15" s="62"/>
      <c r="BT15" s="63"/>
      <c r="BU15" s="63"/>
      <c r="BV15" s="63"/>
      <c r="BW15" s="63"/>
      <c r="BX15" s="62"/>
      <c r="BY15" s="62"/>
      <c r="BZ15" s="62"/>
      <c r="CA15" s="62"/>
      <c r="CB15" s="62"/>
      <c r="CC15" s="62"/>
      <c r="CD15" s="62"/>
      <c r="CE15" s="62"/>
      <c r="CF15" s="62"/>
      <c r="CG15" s="62"/>
      <c r="CH15" s="63"/>
    </row>
    <row r="16" spans="1:86" x14ac:dyDescent="0.2">
      <c r="A16" t="s">
        <v>5710</v>
      </c>
      <c r="B16" t="s">
        <v>5637</v>
      </c>
      <c r="C16" t="str">
        <f>_xlfn.XLOOKUP(B16,Units!$A$2:$A$100,Units!$C$2:$C$100,"")</f>
        <v>Construction for the outer and inner roofs of the building</v>
      </c>
      <c r="D16" t="str">
        <f t="shared" si="1"/>
        <v>[Modified Bitumin,0.005,Plywood,0.0127,Wood joist,0.254,Low Density Fiberglass batt,0.2032,Polyethylene,0.0005,Drywall,0.013]</v>
      </c>
      <c r="E16">
        <f t="shared" si="2"/>
        <v>0.10253560717262465</v>
      </c>
      <c r="F16" t="str">
        <f t="shared" si="3"/>
        <v>MA_MFH_btw_1975_2003_InsulatedRoof_FlatRoof</v>
      </c>
      <c r="G16" s="29" t="s">
        <v>5726</v>
      </c>
      <c r="H16" s="11">
        <v>5.0000000000000001E-3</v>
      </c>
      <c r="I16" t="s">
        <v>102</v>
      </c>
      <c r="J16">
        <v>1.2699999999999999E-2</v>
      </c>
      <c r="K16" s="29" t="s">
        <v>5722</v>
      </c>
      <c r="L16">
        <v>0.254</v>
      </c>
      <c r="M16" s="29" t="s">
        <v>86</v>
      </c>
      <c r="N16" s="5">
        <v>0.20319999999999999</v>
      </c>
      <c r="O16" t="s">
        <v>5723</v>
      </c>
      <c r="P16">
        <v>5.0000000000000001E-4</v>
      </c>
      <c r="Q16" s="29" t="s">
        <v>5727</v>
      </c>
      <c r="R16">
        <v>1.2999999999999999E-2</v>
      </c>
      <c r="S16"/>
      <c r="T16"/>
      <c r="U16" t="s">
        <v>459</v>
      </c>
      <c r="V16">
        <f t="shared" si="4"/>
        <v>0.4884</v>
      </c>
      <c r="AA16" s="5" t="str">
        <f t="shared" si="0"/>
        <v>[Modified Bitumin,0.005,Plywood,0.0127,Wood joist,0.254,Low Density Fiberglass batt,0.2032,Polyethylene,0.0005,Drywall,0.013]</v>
      </c>
      <c r="AB16" s="5">
        <f>IFERROR(J16/_xlfn.XLOOKUP(I16,Materials!$A$2:$A$283,Materials!$I$2:$I$283),0)+IFERROR(L16/_xlfn.XLOOKUP(K16,Materials!$A$2:$A$283,Materials!$I$2:$I$283),0)+IFERROR(N16/_xlfn.XLOOKUP(M16,Materials!$A$2:$A$283,Materials!$I$2:$I$283),0)+IFERROR(P16/_xlfn.XLOOKUP(O16,Materials!$A$2:$A$283,Materials!$I$2:$I$283),0)+IFERROR(R16/_xlfn.XLOOKUP(Q16,Materials!$A$2:$A$283,Materials!$I$2:$I$283),0)+IFERROR(H16/_xlfn.XLOOKUP(G16,Materials!$A$2:$A$283,Materials!$I$2:$I$283),0)</f>
        <v>9.7527095959595957</v>
      </c>
      <c r="BQ16" s="61"/>
      <c r="BR16" s="62"/>
      <c r="BS16" s="62"/>
      <c r="BT16" s="63"/>
      <c r="BU16" s="63"/>
      <c r="BV16" s="63"/>
      <c r="BW16" s="63"/>
      <c r="BX16" s="62"/>
      <c r="BY16" s="62"/>
      <c r="BZ16" s="62"/>
      <c r="CA16" s="62"/>
      <c r="CB16" s="62"/>
      <c r="CC16" s="62"/>
      <c r="CD16" s="62"/>
      <c r="CE16" s="62"/>
      <c r="CF16" s="62"/>
      <c r="CG16" s="62"/>
      <c r="CH16" s="62"/>
    </row>
    <row r="17" spans="1:86" x14ac:dyDescent="0.2">
      <c r="A17" t="s">
        <v>5672</v>
      </c>
      <c r="B17" t="s">
        <v>5637</v>
      </c>
      <c r="C17" t="str">
        <f>_xlfn.XLOOKUP(B17,Units!$A$2:$A$100,Units!$C$2:$C$100,"")</f>
        <v>Construction for the outer and inner roofs of the building</v>
      </c>
      <c r="D17" t="str">
        <f t="shared" si="1"/>
        <v>[Modified Bitumin,0.005,Rigid foam  EPS 035,0.0508,Plywood,0.0127,Wood joist,0.3048,Low Density Fiberglass batt,0.2032,Polyethylene,0.0005]</v>
      </c>
      <c r="E17">
        <f t="shared" si="2"/>
        <v>8.343288393348125E-2</v>
      </c>
      <c r="F17" t="str">
        <f t="shared" si="3"/>
        <v>MA_MFH_btw_1975_2003_HighlyInsulatedRoof_FlatRoof</v>
      </c>
      <c r="G17" s="29" t="s">
        <v>5726</v>
      </c>
      <c r="H17">
        <v>5.0000000000000001E-3</v>
      </c>
      <c r="I17" s="29" t="s">
        <v>55</v>
      </c>
      <c r="J17">
        <v>5.0799999999999998E-2</v>
      </c>
      <c r="K17" t="s">
        <v>102</v>
      </c>
      <c r="L17">
        <v>1.2699999999999999E-2</v>
      </c>
      <c r="M17" s="29" t="s">
        <v>5722</v>
      </c>
      <c r="N17">
        <v>0.30480000000000002</v>
      </c>
      <c r="O17" s="29" t="s">
        <v>86</v>
      </c>
      <c r="P17" s="5">
        <v>0.20319999999999999</v>
      </c>
      <c r="Q17" t="s">
        <v>5723</v>
      </c>
      <c r="R17">
        <v>5.0000000000000001E-4</v>
      </c>
      <c r="S17" s="29" t="s">
        <v>5727</v>
      </c>
      <c r="T17">
        <v>1.2999999999999999E-2</v>
      </c>
      <c r="U17" t="s">
        <v>459</v>
      </c>
      <c r="V17">
        <f t="shared" si="4"/>
        <v>0.59</v>
      </c>
      <c r="AA17" s="5" t="str">
        <f t="shared" si="0"/>
        <v>[Modified Bitumin,0.005,Rigid foam  EPS 035,0.0508,Plywood,0.0127,Wood joist,0.3048,Low Density Fiberglass batt,0.2032,Polyethylene,0.0005]</v>
      </c>
      <c r="AB17" s="5">
        <f>IFERROR(J17/_xlfn.XLOOKUP(I17,Materials!$A$2:$A$283,Materials!$I$2:$I$283),0)+IFERROR(L17/_xlfn.XLOOKUP(K17,Materials!$A$2:$A$283,Materials!$I$2:$I$283),0)+IFERROR(N17/_xlfn.XLOOKUP(M17,Materials!$A$2:$A$283,Materials!$I$2:$I$283),0)+IFERROR(P17/_xlfn.XLOOKUP(O17,Materials!$A$2:$A$283,Materials!$I$2:$I$283),0)+IFERROR(R17/_xlfn.XLOOKUP(Q17,Materials!$A$2:$A$283,Materials!$I$2:$I$283),0)+IFERROR(H17/_xlfn.XLOOKUP(G17,Materials!$A$2:$A$283,Materials!$I$2:$I$283),0)</f>
        <v>11.985681818181817</v>
      </c>
      <c r="BQ17" s="61"/>
      <c r="BR17" s="62"/>
      <c r="BS17" s="62"/>
      <c r="BT17" s="63"/>
      <c r="BU17" s="63"/>
      <c r="BV17" s="63"/>
      <c r="BW17" s="63"/>
      <c r="BX17" s="62"/>
      <c r="BY17" s="62"/>
      <c r="BZ17" s="62"/>
      <c r="CA17" s="62"/>
      <c r="CB17" s="62"/>
      <c r="CC17" s="62"/>
      <c r="CD17" s="62"/>
      <c r="CE17" s="62"/>
      <c r="CF17" s="62"/>
      <c r="CG17" s="62"/>
      <c r="CH17" s="62"/>
    </row>
    <row r="18" spans="1:86" x14ac:dyDescent="0.2">
      <c r="A18" t="s">
        <v>5673</v>
      </c>
      <c r="B18" t="s">
        <v>5637</v>
      </c>
      <c r="C18" t="str">
        <f>_xlfn.XLOOKUP(B18,Units!$A$2:$A$100,Units!$C$2:$C$100,"")</f>
        <v>Construction for the outer and inner roofs of the building</v>
      </c>
      <c r="D18" t="str">
        <f t="shared" si="1"/>
        <v>[EPDM,0.005,Plywood,0.0127,Wood joist,0.3048,Air,0.254,Plaster,0.013]</v>
      </c>
      <c r="E18">
        <f t="shared" si="2"/>
        <v>0.4684090062277107</v>
      </c>
      <c r="F18" t="str">
        <f t="shared" si="3"/>
        <v>MA_MFH_post_2003_UninsulatedRoof_FlatRoof</v>
      </c>
      <c r="G18" s="29" t="s">
        <v>5725</v>
      </c>
      <c r="H18">
        <v>5.0000000000000001E-3</v>
      </c>
      <c r="I18" t="s">
        <v>102</v>
      </c>
      <c r="J18">
        <v>1.2699999999999999E-2</v>
      </c>
      <c r="K18" s="29" t="s">
        <v>5722</v>
      </c>
      <c r="L18">
        <v>0.30480000000000002</v>
      </c>
      <c r="M18" s="29" t="s">
        <v>716</v>
      </c>
      <c r="N18" s="5">
        <v>0.254</v>
      </c>
      <c r="O18" t="s">
        <v>17</v>
      </c>
      <c r="P18">
        <v>1.2999999999999999E-2</v>
      </c>
      <c r="Q18"/>
      <c r="R18"/>
      <c r="S18"/>
      <c r="T18"/>
      <c r="U18" t="s">
        <v>459</v>
      </c>
      <c r="V18">
        <f t="shared" si="4"/>
        <v>0.58950000000000002</v>
      </c>
      <c r="AA18" s="5" t="str">
        <f t="shared" si="0"/>
        <v>[EPDM,0.005,Plywood,0.0127,Wood joist,0.3048,Air,0.254,Plaster,0.013]</v>
      </c>
      <c r="AB18" s="5">
        <f>IFERROR(J18/_xlfn.XLOOKUP(I18,Materials!$A$2:$A$283,Materials!$I$2:$I$283),0)+IFERROR(L18/_xlfn.XLOOKUP(K18,Materials!$A$2:$A$283,Materials!$I$2:$I$283),0)+IFERROR(N18/_xlfn.XLOOKUP(M18,Materials!$A$2:$A$283,Materials!$I$2:$I$283),0)+IFERROR(P18/_xlfn.XLOOKUP(O18,Materials!$A$2:$A$283,Materials!$I$2:$I$283),0)+IFERROR(R18/_xlfn.XLOOKUP(Q18,Materials!$A$2:$A$283,Materials!$I$2:$I$283),0)+IFERROR(H18/_xlfn.XLOOKUP(G18,Materials!$A$2:$A$283,Materials!$I$2:$I$283),0)</f>
        <v>2.1348863636363635</v>
      </c>
      <c r="BQ18" s="61"/>
      <c r="BR18" s="62"/>
      <c r="BS18" s="62"/>
      <c r="BT18" s="63"/>
      <c r="BU18" s="63"/>
      <c r="BV18" s="63"/>
      <c r="BW18" s="63"/>
      <c r="BX18" s="62"/>
      <c r="BY18" s="62"/>
      <c r="BZ18" s="62"/>
      <c r="CA18" s="62"/>
      <c r="CB18" s="62"/>
      <c r="CC18" s="62"/>
      <c r="CD18" s="62"/>
      <c r="CE18" s="62"/>
      <c r="CF18" s="62"/>
      <c r="CG18" s="62"/>
      <c r="CH18" s="62"/>
    </row>
    <row r="19" spans="1:86" x14ac:dyDescent="0.2">
      <c r="A19" t="s">
        <v>5711</v>
      </c>
      <c r="B19" t="s">
        <v>5637</v>
      </c>
      <c r="C19" t="str">
        <f>_xlfn.XLOOKUP(B19,Units!$A$2:$A$100,Units!$C$2:$C$100,"")</f>
        <v>Construction for the outer and inner roofs of the building</v>
      </c>
      <c r="D19" t="str">
        <f t="shared" si="1"/>
        <v>[EPDM,0.005,Rigid foam  EPS 035,0.0508,Plywood,0.0127,Wood joist,0.3048,Low Density Fiberglass batt,0.3048,Polyethylene,0.0005]</v>
      </c>
      <c r="E19">
        <f t="shared" si="2"/>
        <v>6.2325947708529873E-2</v>
      </c>
      <c r="F19" t="str">
        <f t="shared" si="3"/>
        <v>MA_MFH_post_2003_InsulatedRoof_FlatRoof</v>
      </c>
      <c r="G19" s="29" t="s">
        <v>5725</v>
      </c>
      <c r="H19">
        <v>5.0000000000000001E-3</v>
      </c>
      <c r="I19" s="29" t="s">
        <v>55</v>
      </c>
      <c r="J19">
        <v>5.0799999999999998E-2</v>
      </c>
      <c r="K19" t="s">
        <v>102</v>
      </c>
      <c r="L19">
        <v>1.2699999999999999E-2</v>
      </c>
      <c r="M19" s="29" t="s">
        <v>5722</v>
      </c>
      <c r="N19">
        <v>0.30480000000000002</v>
      </c>
      <c r="O19" s="29" t="s">
        <v>86</v>
      </c>
      <c r="P19" s="5">
        <v>0.30480000000000002</v>
      </c>
      <c r="Q19" t="s">
        <v>5723</v>
      </c>
      <c r="R19">
        <v>5.0000000000000001E-4</v>
      </c>
      <c r="S19" s="29" t="s">
        <v>5727</v>
      </c>
      <c r="T19">
        <v>1.2999999999999999E-2</v>
      </c>
      <c r="U19" t="s">
        <v>459</v>
      </c>
      <c r="V19">
        <f t="shared" si="4"/>
        <v>0.69159999999999999</v>
      </c>
      <c r="AA19" s="5" t="str">
        <f t="shared" si="0"/>
        <v>[EPDM,0.005,Rigid foam  EPS 035,0.0508,Plywood,0.0127,Wood joist,0.3048,Low Density Fiberglass batt,0.3048,Polyethylene,0.0005]</v>
      </c>
      <c r="AB19" s="5">
        <f>IFERROR(J19/_xlfn.XLOOKUP(I19,Materials!$A$2:$A$283,Materials!$I$2:$I$283),0)+IFERROR(L19/_xlfn.XLOOKUP(K19,Materials!$A$2:$A$283,Materials!$I$2:$I$283),0)+IFERROR(N19/_xlfn.XLOOKUP(M19,Materials!$A$2:$A$283,Materials!$I$2:$I$283),0)+IFERROR(P19/_xlfn.XLOOKUP(O19,Materials!$A$2:$A$283,Materials!$I$2:$I$283),0)+IFERROR(R19/_xlfn.XLOOKUP(Q19,Materials!$A$2:$A$283,Materials!$I$2:$I$283),0)+IFERROR(H19/_xlfn.XLOOKUP(G19,Materials!$A$2:$A$283,Materials!$I$2:$I$283),0)</f>
        <v>16.044681818181818</v>
      </c>
      <c r="BQ19" s="61"/>
      <c r="BR19" s="62"/>
      <c r="BS19" s="62"/>
      <c r="BT19" s="63"/>
      <c r="BU19" s="63"/>
      <c r="BV19" s="63"/>
      <c r="BW19" s="63"/>
      <c r="BX19" s="62"/>
      <c r="BY19" s="62"/>
      <c r="BZ19" s="62"/>
      <c r="CA19" s="62"/>
      <c r="CB19" s="62"/>
      <c r="CC19" s="62"/>
      <c r="CD19" s="62"/>
      <c r="CE19" s="62"/>
      <c r="CF19" s="62"/>
      <c r="CG19" s="62"/>
      <c r="CH19" s="63"/>
    </row>
    <row r="20" spans="1:86" x14ac:dyDescent="0.2">
      <c r="A20" t="s">
        <v>5674</v>
      </c>
      <c r="B20" t="s">
        <v>5637</v>
      </c>
      <c r="C20" t="str">
        <f>_xlfn.XLOOKUP(B20,Units!$A$2:$A$100,Units!$C$2:$C$100,"")</f>
        <v>Construction for the outer and inner roofs of the building</v>
      </c>
      <c r="D20" t="str">
        <f t="shared" si="1"/>
        <v>[EPDM,0.005,Rigid foam  EPS 035,0.1016,Plywood,0.0127,Wood rafter,0.3048,Spray foam,0.1651,Polyethylene,0.0005]</v>
      </c>
      <c r="E20">
        <f t="shared" si="2"/>
        <v>8.007250201091172E-2</v>
      </c>
      <c r="F20" t="str">
        <f t="shared" si="3"/>
        <v>MA_MFH_post_2003_HighlyInsulatedRoof_FlatRoof</v>
      </c>
      <c r="G20" s="29" t="s">
        <v>5725</v>
      </c>
      <c r="H20" s="11">
        <v>5.0000000000000001E-3</v>
      </c>
      <c r="I20" s="29" t="s">
        <v>55</v>
      </c>
      <c r="J20">
        <v>0.1016</v>
      </c>
      <c r="K20" t="s">
        <v>102</v>
      </c>
      <c r="L20">
        <v>1.2699999999999999E-2</v>
      </c>
      <c r="M20" s="29" t="s">
        <v>5712</v>
      </c>
      <c r="N20">
        <v>0.30480000000000002</v>
      </c>
      <c r="O20" s="29" t="s">
        <v>5607</v>
      </c>
      <c r="P20" s="5">
        <v>0.1651</v>
      </c>
      <c r="Q20" t="s">
        <v>5723</v>
      </c>
      <c r="R20">
        <v>5.0000000000000001E-4</v>
      </c>
      <c r="S20" s="29" t="s">
        <v>5727</v>
      </c>
      <c r="T20">
        <v>1.2999999999999999E-2</v>
      </c>
      <c r="U20" t="s">
        <v>459</v>
      </c>
      <c r="V20">
        <f t="shared" si="4"/>
        <v>0.60270000000000001</v>
      </c>
      <c r="AA20" s="5" t="str">
        <f t="shared" si="0"/>
        <v>[EPDM,0.005,Rigid foam  EPS 035,0.1016,Plywood,0.0127,Wood rafter,0.3048,Spray foam,0.1651,Polyethylene,0.0005]</v>
      </c>
      <c r="AB20" s="5">
        <f>IFERROR(J20/_xlfn.XLOOKUP(I20,Materials!$A$2:$A$283,Materials!$I$2:$I$283),0)+IFERROR(L20/_xlfn.XLOOKUP(K20,Materials!$A$2:$A$283,Materials!$I$2:$I$283),0)+IFERROR(N20/_xlfn.XLOOKUP(M20,Materials!$A$2:$A$283,Materials!$I$2:$I$283),0)+IFERROR(P20/_xlfn.XLOOKUP(O20,Materials!$A$2:$A$283,Materials!$I$2:$I$283),0)+IFERROR(R20/_xlfn.XLOOKUP(Q20,Materials!$A$2:$A$283,Materials!$I$2:$I$283),0)+IFERROR(H20/_xlfn.XLOOKUP(G20,Materials!$A$2:$A$283,Materials!$I$2:$I$283),0)</f>
        <v>12.488681818181815</v>
      </c>
      <c r="BQ20" s="61"/>
      <c r="BR20" s="62"/>
      <c r="BS20" s="62"/>
      <c r="BT20" s="63"/>
      <c r="BU20" s="63"/>
      <c r="BV20" s="63"/>
      <c r="BW20" s="63"/>
      <c r="BX20" s="62"/>
      <c r="BY20" s="62"/>
      <c r="BZ20" s="62"/>
      <c r="CA20" s="62"/>
      <c r="CB20" s="62"/>
      <c r="CC20" s="62"/>
      <c r="CD20" s="63"/>
      <c r="CE20" s="62"/>
      <c r="CF20" s="62"/>
      <c r="CG20" s="62"/>
      <c r="CH20" s="63"/>
    </row>
    <row r="21" spans="1:86" x14ac:dyDescent="0.2">
      <c r="A21" t="s">
        <v>5663</v>
      </c>
      <c r="B21" t="s">
        <v>5640</v>
      </c>
      <c r="C21" t="str">
        <f>_xlfn.XLOOKUP(B21,Units!$A$2:$A$100,Units!$C$2:$C$100,"")</f>
        <v/>
      </c>
      <c r="D21" t="str">
        <f t="shared" si="1"/>
        <v>[Asphalt Shingles,0.00635,Roof felt,0.000762,Oriented strand board,0.0254,Wood rafter,0.1524,Air,0.1524,Gypsum Board,0.013]</v>
      </c>
      <c r="E21">
        <f t="shared" si="2"/>
        <v>0.70792296790829434</v>
      </c>
      <c r="F21" t="str">
        <f t="shared" si="3"/>
        <v>MA_SFH_pre_1975_UninsulatedRoof_AtticRoof</v>
      </c>
      <c r="G21" t="s">
        <v>20</v>
      </c>
      <c r="H21">
        <v>6.3499999999999997E-3</v>
      </c>
      <c r="I21" t="s">
        <v>5724</v>
      </c>
      <c r="J21">
        <v>7.6199999999999998E-4</v>
      </c>
      <c r="K21" s="29" t="s">
        <v>13</v>
      </c>
      <c r="L21">
        <v>2.5399999999999999E-2</v>
      </c>
      <c r="M21" s="29" t="s">
        <v>5712</v>
      </c>
      <c r="N21">
        <v>0.15240000000000001</v>
      </c>
      <c r="O21" t="s">
        <v>716</v>
      </c>
      <c r="P21">
        <v>0.15240000000000001</v>
      </c>
      <c r="Q21" t="s">
        <v>14</v>
      </c>
      <c r="R21">
        <v>1.2999999999999999E-2</v>
      </c>
      <c r="S21"/>
      <c r="T21"/>
      <c r="U21" t="s">
        <v>459</v>
      </c>
      <c r="V21">
        <f t="shared" si="4"/>
        <v>0.35031200000000007</v>
      </c>
      <c r="AA21" s="5" t="str">
        <f t="shared" si="0"/>
        <v>[Asphalt Shingles,0.00635,Roof felt,0.000762,Oriented strand board,0.0254,Wood rafter,0.1524,Air,0.1524,Gypsum Board,0.013]</v>
      </c>
      <c r="AB21" s="5">
        <f>IFERROR(J21/_xlfn.XLOOKUP(I21,Materials!$A$2:$A$283,Materials!$I$2:$I$283),0)+IFERROR(L21/_xlfn.XLOOKUP(K21,Materials!$A$2:$A$283,Materials!$I$2:$I$283),0)+IFERROR(N21/_xlfn.XLOOKUP(M21,Materials!$A$2:$A$283,Materials!$I$2:$I$283),0)+IFERROR(P21/_xlfn.XLOOKUP(O21,Materials!$A$2:$A$283,Materials!$I$2:$I$283),0)+IFERROR(R21/_xlfn.XLOOKUP(Q21,Materials!$A$2:$A$283,Materials!$I$2:$I$283),0)+IFERROR(H21/_xlfn.XLOOKUP(G21,Materials!$A$2:$A$283,Materials!$I$2:$I$283),0)</f>
        <v>1.4125830709444391</v>
      </c>
      <c r="BQ21" s="61"/>
      <c r="BR21" s="62"/>
      <c r="BS21" s="62"/>
      <c r="BT21" s="63"/>
      <c r="BU21" s="63"/>
      <c r="BV21" s="63"/>
      <c r="BW21" s="63"/>
      <c r="BX21" s="62"/>
      <c r="BY21" s="62"/>
      <c r="BZ21" s="62"/>
      <c r="CA21" s="62"/>
      <c r="CB21" s="62"/>
      <c r="CC21" s="62"/>
      <c r="CD21" s="63"/>
      <c r="CE21" s="62"/>
      <c r="CF21" s="62"/>
      <c r="CG21" s="62"/>
      <c r="CH21" s="63"/>
    </row>
    <row r="22" spans="1:86" x14ac:dyDescent="0.2">
      <c r="A22" t="s">
        <v>5706</v>
      </c>
      <c r="B22" t="s">
        <v>5640</v>
      </c>
      <c r="C22" t="str">
        <f>_xlfn.XLOOKUP(B22,Units!$A$2:$A$100,Units!$C$2:$C$100,"")</f>
        <v/>
      </c>
      <c r="D22" t="str">
        <f t="shared" si="1"/>
        <v>[Asphalt Shingles,0.00635,Roof felt,0.000762,Oriented strand board,0.0254,Wood rafter,0.1524,Low Density Fiberglass batt,0.15,Gypsum Board,0.013]</v>
      </c>
      <c r="E22">
        <f t="shared" si="2"/>
        <v>0.13813297054343976</v>
      </c>
      <c r="F22" t="str">
        <f t="shared" si="3"/>
        <v>MA_SFH_pre_1975_InsulatedRoof_AtticRoof</v>
      </c>
      <c r="G22" t="s">
        <v>20</v>
      </c>
      <c r="H22">
        <v>6.3499999999999997E-3</v>
      </c>
      <c r="I22" t="s">
        <v>5724</v>
      </c>
      <c r="J22">
        <v>7.6199999999999998E-4</v>
      </c>
      <c r="K22" s="29" t="s">
        <v>13</v>
      </c>
      <c r="L22">
        <v>2.5399999999999999E-2</v>
      </c>
      <c r="M22" s="29" t="s">
        <v>5712</v>
      </c>
      <c r="N22">
        <v>0.15240000000000001</v>
      </c>
      <c r="O22" t="s">
        <v>86</v>
      </c>
      <c r="P22">
        <v>0.15</v>
      </c>
      <c r="Q22" t="s">
        <v>14</v>
      </c>
      <c r="R22">
        <v>1.2999999999999999E-2</v>
      </c>
      <c r="S22"/>
      <c r="T22"/>
      <c r="U22" t="s">
        <v>459</v>
      </c>
      <c r="V22">
        <f t="shared" si="4"/>
        <v>0.347912</v>
      </c>
      <c r="AA22" s="5" t="str">
        <f t="shared" si="0"/>
        <v>[Asphalt Shingles,0.00635,Roof felt,0.000762,Oriented strand board,0.0254,Wood rafter,0.1524,Low Density Fiberglass batt,0.15,Gypsum Board,0.013]</v>
      </c>
      <c r="AB22" s="5">
        <f>IFERROR(J22/_xlfn.XLOOKUP(I22,Materials!$A$2:$A$283,Materials!$I$2:$I$283),0)+IFERROR(L22/_xlfn.XLOOKUP(K22,Materials!$A$2:$A$283,Materials!$I$2:$I$283),0)+IFERROR(N22/_xlfn.XLOOKUP(M22,Materials!$A$2:$A$283,Materials!$I$2:$I$283),0)+IFERROR(P22/_xlfn.XLOOKUP(O22,Materials!$A$2:$A$283,Materials!$I$2:$I$283),0)+IFERROR(R22/_xlfn.XLOOKUP(Q22,Materials!$A$2:$A$283,Materials!$I$2:$I$283),0)+IFERROR(H22/_xlfn.XLOOKUP(G22,Materials!$A$2:$A$283,Materials!$I$2:$I$283),0)</f>
        <v>7.2394012527626206</v>
      </c>
      <c r="BQ22" s="61"/>
      <c r="BR22" s="62"/>
      <c r="BS22" s="62"/>
      <c r="BT22" s="63"/>
      <c r="BU22" s="63"/>
      <c r="BV22" s="63"/>
      <c r="BW22" s="63"/>
      <c r="BX22" s="62"/>
      <c r="BY22" s="62"/>
      <c r="BZ22" s="62"/>
      <c r="CA22" s="62"/>
      <c r="CB22" s="62"/>
      <c r="CC22" s="62"/>
      <c r="CD22" s="63"/>
      <c r="CE22" s="62"/>
      <c r="CF22" s="62"/>
      <c r="CG22" s="62"/>
      <c r="CH22" s="63"/>
    </row>
    <row r="23" spans="1:86" x14ac:dyDescent="0.2">
      <c r="A23" t="s">
        <v>5664</v>
      </c>
      <c r="B23" t="s">
        <v>5640</v>
      </c>
      <c r="C23" t="str">
        <f>_xlfn.XLOOKUP(B23,Units!$A$2:$A$100,Units!$C$2:$C$100,"")</f>
        <v/>
      </c>
      <c r="D23" t="str">
        <f t="shared" si="1"/>
        <v>[Asphalt Shingles,0.00635,Roof felt,0.000762,Oriented strand board,0.0254,Wood rafter,0.2032,Low Density Fiberglass batt,0.25,Vapor Retarder,0.0005]</v>
      </c>
      <c r="E23">
        <f t="shared" si="2"/>
        <v>8.788354656521323E-2</v>
      </c>
      <c r="F23" t="str">
        <f t="shared" si="3"/>
        <v>MA_SFH_pre_1975_HighlyInsulatedRoof_AtticRoof</v>
      </c>
      <c r="G23" t="s">
        <v>20</v>
      </c>
      <c r="H23">
        <v>6.3499999999999997E-3</v>
      </c>
      <c r="I23" t="s">
        <v>5724</v>
      </c>
      <c r="J23">
        <v>7.6199999999999998E-4</v>
      </c>
      <c r="K23" s="29" t="s">
        <v>13</v>
      </c>
      <c r="L23">
        <v>2.5399999999999999E-2</v>
      </c>
      <c r="M23" s="29" t="s">
        <v>5712</v>
      </c>
      <c r="N23">
        <v>0.20319999999999999</v>
      </c>
      <c r="O23" t="s">
        <v>86</v>
      </c>
      <c r="P23">
        <v>0.25</v>
      </c>
      <c r="Q23" t="s">
        <v>5729</v>
      </c>
      <c r="R23">
        <v>5.0000000000000001E-4</v>
      </c>
      <c r="S23" t="s">
        <v>14</v>
      </c>
      <c r="T23">
        <v>1.2999999999999999E-2</v>
      </c>
      <c r="U23" t="s">
        <v>459</v>
      </c>
      <c r="V23">
        <f t="shared" si="4"/>
        <v>0.49921199999999999</v>
      </c>
      <c r="AA23" s="5" t="str">
        <f t="shared" si="0"/>
        <v>[Asphalt Shingles,0.00635,Roof felt,0.000762,Oriented strand board,0.0254,Wood rafter,0.2032,Low Density Fiberglass batt,0.25,Vapor Retarder,0.0005]</v>
      </c>
      <c r="AB23" s="5">
        <f>IFERROR(J23/_xlfn.XLOOKUP(I23,Materials!$A$2:$A$283,Materials!$I$2:$I$283),0)+IFERROR(L23/_xlfn.XLOOKUP(K23,Materials!$A$2:$A$283,Materials!$I$2:$I$283),0)+IFERROR(N23/_xlfn.XLOOKUP(M23,Materials!$A$2:$A$283,Materials!$I$2:$I$283),0)+IFERROR(P23/_xlfn.XLOOKUP(O23,Materials!$A$2:$A$283,Materials!$I$2:$I$283),0)+IFERROR(R23/_xlfn.XLOOKUP(Q23,Materials!$A$2:$A$283,Materials!$I$2:$I$283),0)+IFERROR(H23/_xlfn.XLOOKUP(G23,Materials!$A$2:$A$283,Materials!$I$2:$I$283),0)</f>
        <v>11.378694182055552</v>
      </c>
      <c r="BQ23" s="61"/>
      <c r="BR23" s="62"/>
      <c r="BS23" s="62"/>
      <c r="BT23" s="63"/>
      <c r="BU23" s="63"/>
      <c r="BV23" s="63"/>
      <c r="BW23" s="63"/>
      <c r="BX23" s="62"/>
      <c r="BY23" s="62"/>
      <c r="BZ23" s="62"/>
      <c r="CA23" s="62"/>
      <c r="CB23" s="62"/>
      <c r="CC23" s="62"/>
      <c r="CD23" s="63"/>
      <c r="CE23" s="62"/>
      <c r="CF23" s="62"/>
      <c r="CG23" s="62"/>
      <c r="CH23" s="63"/>
    </row>
    <row r="24" spans="1:86" x14ac:dyDescent="0.2">
      <c r="A24" t="s">
        <v>5665</v>
      </c>
      <c r="B24" t="s">
        <v>5640</v>
      </c>
      <c r="C24" t="str">
        <f>_xlfn.XLOOKUP(B24,Units!$A$2:$A$100,Units!$C$2:$C$100,"")</f>
        <v/>
      </c>
      <c r="D24" t="str">
        <f t="shared" si="1"/>
        <v>[Asphalt Shingles,0.00635,Roof felt,0.000762,Plywood,0.0127,Wood rafter,0.2032,Air,0.2032,Gypsum Board,0.013]</v>
      </c>
      <c r="E24">
        <f t="shared" si="2"/>
        <v>0.60132967804021176</v>
      </c>
      <c r="F24" t="str">
        <f t="shared" si="3"/>
        <v>MA_SFH_btw_1975_2003_UninsulatedRoof_AtticRoof</v>
      </c>
      <c r="G24" t="s">
        <v>20</v>
      </c>
      <c r="H24">
        <v>6.3499999999999997E-3</v>
      </c>
      <c r="I24" t="s">
        <v>5724</v>
      </c>
      <c r="J24">
        <v>7.6199999999999998E-4</v>
      </c>
      <c r="K24" t="s">
        <v>102</v>
      </c>
      <c r="L24">
        <v>1.2699999999999999E-2</v>
      </c>
      <c r="M24" s="29" t="s">
        <v>5712</v>
      </c>
      <c r="N24">
        <v>0.20319999999999999</v>
      </c>
      <c r="O24" t="s">
        <v>716</v>
      </c>
      <c r="P24">
        <v>0.20319999999999999</v>
      </c>
      <c r="Q24" t="s">
        <v>14</v>
      </c>
      <c r="R24">
        <v>1.2999999999999999E-2</v>
      </c>
      <c r="S24"/>
      <c r="T24"/>
      <c r="U24" t="s">
        <v>459</v>
      </c>
      <c r="V24">
        <f t="shared" si="4"/>
        <v>0.43921199999999999</v>
      </c>
      <c r="AA24" s="5" t="str">
        <f t="shared" si="0"/>
        <v>[Asphalt Shingles,0.00635,Roof felt,0.000762,Plywood,0.0127,Wood rafter,0.2032,Air,0.2032,Gypsum Board,0.013]</v>
      </c>
      <c r="AB24" s="5">
        <f>IFERROR(J24/_xlfn.XLOOKUP(I24,Materials!$A$2:$A$283,Materials!$I$2:$I$283),0)+IFERROR(L24/_xlfn.XLOOKUP(K24,Materials!$A$2:$A$283,Materials!$I$2:$I$283),0)+IFERROR(N24/_xlfn.XLOOKUP(M24,Materials!$A$2:$A$283,Materials!$I$2:$I$283),0)+IFERROR(P24/_xlfn.XLOOKUP(O24,Materials!$A$2:$A$283,Materials!$I$2:$I$283),0)+IFERROR(R24/_xlfn.XLOOKUP(Q24,Materials!$A$2:$A$283,Materials!$I$2:$I$283),0)+IFERROR(H24/_xlfn.XLOOKUP(G24,Materials!$A$2:$A$283,Materials!$I$2:$I$283),0)</f>
        <v>1.6629812838426521</v>
      </c>
      <c r="BQ24" s="61"/>
      <c r="BR24" s="62"/>
      <c r="BS24" s="62"/>
      <c r="BT24" s="63"/>
      <c r="BU24" s="63"/>
      <c r="BV24" s="63"/>
      <c r="BW24" s="63"/>
      <c r="BX24" s="62"/>
      <c r="BY24" s="62"/>
      <c r="BZ24" s="62"/>
      <c r="CA24" s="62"/>
      <c r="CB24" s="62"/>
      <c r="CC24" s="62"/>
      <c r="CD24" s="63"/>
      <c r="CE24" s="62"/>
      <c r="CF24" s="62"/>
      <c r="CG24" s="62"/>
      <c r="CH24" s="63"/>
    </row>
    <row r="25" spans="1:86" x14ac:dyDescent="0.2">
      <c r="A25" t="s">
        <v>5707</v>
      </c>
      <c r="B25" t="s">
        <v>5640</v>
      </c>
      <c r="C25" t="str">
        <f>_xlfn.XLOOKUP(B25,Units!$A$2:$A$100,Units!$C$2:$C$100,"")</f>
        <v/>
      </c>
      <c r="D25" t="str">
        <f t="shared" si="1"/>
        <v>[Asphalt Shingles,0.00635,Roof felt,0.000762,Plywood,0.0127,Wood rafter,0.2032,Low Density Fiberglass batt,0.2,Gypsum Board,0.013]</v>
      </c>
      <c r="E25">
        <f t="shared" si="2"/>
        <v>0.10602124109579998</v>
      </c>
      <c r="F25" t="str">
        <f t="shared" si="3"/>
        <v>MA_SFH_btw_1975_2003_InsulatedRoof_AtticRoof</v>
      </c>
      <c r="G25" t="s">
        <v>20</v>
      </c>
      <c r="H25">
        <v>6.3499999999999997E-3</v>
      </c>
      <c r="I25" t="s">
        <v>5724</v>
      </c>
      <c r="J25">
        <v>7.6199999999999998E-4</v>
      </c>
      <c r="K25" t="s">
        <v>102</v>
      </c>
      <c r="L25">
        <v>1.2699999999999999E-2</v>
      </c>
      <c r="M25" s="29" t="s">
        <v>5712</v>
      </c>
      <c r="N25">
        <v>0.20319999999999999</v>
      </c>
      <c r="O25" t="s">
        <v>86</v>
      </c>
      <c r="P25">
        <v>0.2</v>
      </c>
      <c r="Q25" t="s">
        <v>14</v>
      </c>
      <c r="R25">
        <v>1.2999999999999999E-2</v>
      </c>
      <c r="S25"/>
      <c r="T25"/>
      <c r="U25" t="s">
        <v>459</v>
      </c>
      <c r="V25">
        <f t="shared" si="4"/>
        <v>0.43601200000000001</v>
      </c>
      <c r="AA25" s="5" t="str">
        <f t="shared" si="0"/>
        <v>[Asphalt Shingles,0.00635,Roof felt,0.000762,Plywood,0.0127,Wood rafter,0.2032,Low Density Fiberglass batt,0.2,Gypsum Board,0.013]</v>
      </c>
      <c r="AB25" s="5">
        <f>IFERROR(J25/_xlfn.XLOOKUP(I25,Materials!$A$2:$A$283,Materials!$I$2:$I$283),0)+IFERROR(L25/_xlfn.XLOOKUP(K25,Materials!$A$2:$A$283,Materials!$I$2:$I$283),0)+IFERROR(N25/_xlfn.XLOOKUP(M25,Materials!$A$2:$A$283,Materials!$I$2:$I$283),0)+IFERROR(P25/_xlfn.XLOOKUP(O25,Materials!$A$2:$A$283,Materials!$I$2:$I$283),0)+IFERROR(R25/_xlfn.XLOOKUP(Q25,Materials!$A$2:$A$283,Materials!$I$2:$I$283),0)+IFERROR(H25/_xlfn.XLOOKUP(G25,Materials!$A$2:$A$283,Materials!$I$2:$I$283),0)</f>
        <v>9.4320721929335622</v>
      </c>
      <c r="BQ25" s="61"/>
      <c r="BR25" s="62"/>
      <c r="BS25" s="62"/>
      <c r="BT25" s="63"/>
      <c r="BU25" s="63"/>
      <c r="BV25" s="63"/>
      <c r="BW25" s="63"/>
      <c r="BX25" s="62"/>
      <c r="BY25" s="62"/>
      <c r="BZ25" s="62"/>
      <c r="CA25" s="62"/>
      <c r="CB25" s="62"/>
      <c r="CC25" s="62"/>
      <c r="CD25" s="64"/>
      <c r="CE25" s="62"/>
      <c r="CF25" s="62"/>
      <c r="CG25" s="62"/>
      <c r="CH25" s="63"/>
    </row>
    <row r="26" spans="1:86" x14ac:dyDescent="0.2">
      <c r="A26" t="s">
        <v>5666</v>
      </c>
      <c r="B26" t="s">
        <v>5640</v>
      </c>
      <c r="C26" t="str">
        <f>_xlfn.XLOOKUP(B26,Units!$A$2:$A$100,Units!$C$2:$C$100,"")</f>
        <v/>
      </c>
      <c r="D26" t="str">
        <f t="shared" si="1"/>
        <v>[Asphalt Shingles,0.00635,Roof felt,0.000762,Plywood,0.0127,Wood rafter,0.2032,Low Density Fiberglass batt,0.3,Vapor Retarder,0.0005]</v>
      </c>
      <c r="E26">
        <f t="shared" si="2"/>
        <v>7.5249397762114437E-2</v>
      </c>
      <c r="F26" t="str">
        <f t="shared" si="3"/>
        <v>MA_SFH_btw_1975_2003_HighlyInsulatedRoof_AtticRoof</v>
      </c>
      <c r="G26" t="s">
        <v>20</v>
      </c>
      <c r="H26">
        <v>6.3499999999999997E-3</v>
      </c>
      <c r="I26" t="s">
        <v>5724</v>
      </c>
      <c r="J26">
        <v>7.6199999999999998E-4</v>
      </c>
      <c r="K26" t="s">
        <v>102</v>
      </c>
      <c r="L26">
        <v>1.2699999999999999E-2</v>
      </c>
      <c r="M26" s="29" t="s">
        <v>5712</v>
      </c>
      <c r="N26">
        <v>0.20319999999999999</v>
      </c>
      <c r="O26" t="s">
        <v>86</v>
      </c>
      <c r="P26">
        <v>0.3</v>
      </c>
      <c r="Q26" t="s">
        <v>5729</v>
      </c>
      <c r="R26">
        <v>5.0000000000000001E-4</v>
      </c>
      <c r="S26" t="s">
        <v>14</v>
      </c>
      <c r="T26">
        <v>1.2999999999999999E-2</v>
      </c>
      <c r="U26" t="s">
        <v>459</v>
      </c>
      <c r="V26">
        <f t="shared" si="4"/>
        <v>0.53651199999999999</v>
      </c>
      <c r="AA26" s="5" t="str">
        <f t="shared" si="0"/>
        <v>[Asphalt Shingles,0.00635,Roof felt,0.000762,Plywood,0.0127,Wood rafter,0.2032,Low Density Fiberglass batt,0.3,Vapor Retarder,0.0005]</v>
      </c>
      <c r="AB26" s="5">
        <f>IFERROR(J26/_xlfn.XLOOKUP(I26,Materials!$A$2:$A$283,Materials!$I$2:$I$283),0)+IFERROR(L26/_xlfn.XLOOKUP(K26,Materials!$A$2:$A$283,Materials!$I$2:$I$283),0)+IFERROR(N26/_xlfn.XLOOKUP(M26,Materials!$A$2:$A$283,Materials!$I$2:$I$283),0)+IFERROR(P26/_xlfn.XLOOKUP(O26,Materials!$A$2:$A$283,Materials!$I$2:$I$283),0)+IFERROR(R26/_xlfn.XLOOKUP(Q26,Materials!$A$2:$A$283,Materials!$I$2:$I$283),0)+IFERROR(H26/_xlfn.XLOOKUP(G26,Materials!$A$2:$A$283,Materials!$I$2:$I$283),0)</f>
        <v>13.289142900004267</v>
      </c>
      <c r="BQ26" s="61"/>
      <c r="BR26" s="62"/>
      <c r="BS26" s="62"/>
      <c r="BT26" s="63"/>
      <c r="BU26" s="63"/>
      <c r="BV26" s="63"/>
      <c r="BW26" s="63"/>
      <c r="BX26" s="62"/>
      <c r="BY26" s="62"/>
      <c r="BZ26" s="62"/>
      <c r="CA26" s="62"/>
      <c r="CB26" s="62"/>
      <c r="CC26" s="62"/>
      <c r="CD26" s="64"/>
      <c r="CE26" s="62"/>
      <c r="CF26" s="62"/>
      <c r="CG26" s="62"/>
      <c r="CH26" s="63"/>
    </row>
    <row r="27" spans="1:86" x14ac:dyDescent="0.2">
      <c r="A27" t="s">
        <v>5667</v>
      </c>
      <c r="B27" t="s">
        <v>5640</v>
      </c>
      <c r="C27" t="str">
        <f>_xlfn.XLOOKUP(B27,Units!$A$2:$A$100,Units!$C$2:$C$100,"")</f>
        <v/>
      </c>
      <c r="D27" t="str">
        <f t="shared" si="1"/>
        <v>[Asphalt Shingles,0.00635,Synthetic felt,0.000762,Plywood,0.015875,Wood rafter,0.254,Air,0.254,Gypsum Board,0.013]</v>
      </c>
      <c r="E27">
        <f t="shared" si="2"/>
        <v>0.5298822335535156</v>
      </c>
      <c r="F27" t="str">
        <f t="shared" si="3"/>
        <v>MA_SFH_post_2003_UninsulatedRoof_AtticRoof</v>
      </c>
      <c r="G27" t="s">
        <v>20</v>
      </c>
      <c r="H27">
        <v>6.3499999999999997E-3</v>
      </c>
      <c r="I27" t="s">
        <v>5728</v>
      </c>
      <c r="J27">
        <v>7.6199999999999998E-4</v>
      </c>
      <c r="K27" t="s">
        <v>102</v>
      </c>
      <c r="L27">
        <v>1.5875E-2</v>
      </c>
      <c r="M27" s="29" t="s">
        <v>5712</v>
      </c>
      <c r="N27">
        <v>0.254</v>
      </c>
      <c r="O27" t="s">
        <v>716</v>
      </c>
      <c r="P27">
        <v>0.254</v>
      </c>
      <c r="Q27" t="s">
        <v>5729</v>
      </c>
      <c r="R27">
        <v>5.0000000000000001E-4</v>
      </c>
      <c r="S27" t="s">
        <v>14</v>
      </c>
      <c r="T27">
        <v>1.2999999999999999E-2</v>
      </c>
      <c r="U27" t="s">
        <v>459</v>
      </c>
      <c r="V27">
        <f t="shared" si="4"/>
        <v>0.54448699999999994</v>
      </c>
      <c r="AA27" s="5" t="str">
        <f>_xlfn.CONCAT("[",_xlfn.TEXTJOIN(",",TRUE,G27,H27,I27,J27,K27,L27,M27,N27,O27,P27,S27,T27),"]")</f>
        <v>[Asphalt Shingles,0.00635,Synthetic felt,0.000762,Plywood,0.015875,Wood rafter,0.254,Air,0.254,Gypsum Board,0.013]</v>
      </c>
      <c r="AB27" s="5">
        <f>IFERROR(J27/_xlfn.XLOOKUP(I27,Materials!$A$2:$A$283,Materials!$I$2:$I$283),0)+IFERROR(L27/_xlfn.XLOOKUP(K27,Materials!$A$2:$A$283,Materials!$I$2:$I$283),0)+IFERROR(N27/_xlfn.XLOOKUP(M27,Materials!$A$2:$A$283,Materials!$I$2:$I$283),0)+IFERROR(P27/_xlfn.XLOOKUP(O27,Materials!$A$2:$A$283,Materials!$I$2:$I$283),0)+IFERROR(R27/_xlfn.XLOOKUP(Q27,Materials!$A$2:$A$283,Materials!$I$2:$I$283),0)+IFERROR(H27/_xlfn.XLOOKUP(G27,Materials!$A$2:$A$283,Materials!$I$2:$I$283),0)</f>
        <v>1.887211792880398</v>
      </c>
      <c r="BQ27" s="61"/>
      <c r="BR27" s="62"/>
      <c r="BS27" s="62"/>
      <c r="BT27" s="63"/>
      <c r="BU27" s="63"/>
      <c r="BV27" s="63"/>
      <c r="BW27" s="63"/>
      <c r="BX27" s="62"/>
      <c r="BY27" s="62"/>
      <c r="BZ27" s="62"/>
      <c r="CA27" s="62"/>
      <c r="CB27" s="62"/>
      <c r="CC27" s="62"/>
      <c r="CD27" s="64"/>
      <c r="CE27" s="62"/>
      <c r="CF27" s="62"/>
      <c r="CG27" s="62"/>
      <c r="CH27" s="63"/>
    </row>
    <row r="28" spans="1:86" s="104" customFormat="1" x14ac:dyDescent="0.2">
      <c r="A28" t="s">
        <v>5708</v>
      </c>
      <c r="B28" t="s">
        <v>5640</v>
      </c>
      <c r="C28" t="str">
        <f>_xlfn.XLOOKUP(B28,Units!$A$2:$A$100,Units!$C$2:$C$100,"")</f>
        <v/>
      </c>
      <c r="D28" t="str">
        <f t="shared" si="1"/>
        <v>[Asphalt Shingles,0.00635,Synthetic felt,0.000762,Plywood,0.015875,Wood rafter,0.254,Low Density Fiberglass batt,0.2,Vapor Retarder,0.0005]</v>
      </c>
      <c r="E28">
        <f t="shared" si="2"/>
        <v>0.10418212654278823</v>
      </c>
      <c r="F28" t="str">
        <f t="shared" si="3"/>
        <v>MA_SFH_post_2003_InsulatedRoof_AtticRoof</v>
      </c>
      <c r="G28" t="s">
        <v>20</v>
      </c>
      <c r="H28">
        <v>6.3499999999999997E-3</v>
      </c>
      <c r="I28" t="s">
        <v>5728</v>
      </c>
      <c r="J28">
        <v>7.6199999999999998E-4</v>
      </c>
      <c r="K28" t="s">
        <v>102</v>
      </c>
      <c r="L28">
        <v>1.5875E-2</v>
      </c>
      <c r="M28" s="29" t="s">
        <v>5712</v>
      </c>
      <c r="N28">
        <v>0.254</v>
      </c>
      <c r="O28" t="s">
        <v>86</v>
      </c>
      <c r="P28">
        <v>0.2</v>
      </c>
      <c r="Q28" t="s">
        <v>5729</v>
      </c>
      <c r="R28">
        <v>5.0000000000000001E-4</v>
      </c>
      <c r="S28" t="s">
        <v>14</v>
      </c>
      <c r="T28">
        <v>1.2999999999999999E-2</v>
      </c>
      <c r="U28" t="s">
        <v>459</v>
      </c>
      <c r="V28">
        <f t="shared" si="4"/>
        <v>0.49048700000000001</v>
      </c>
      <c r="Y28" s="105"/>
      <c r="AA28" s="5" t="str">
        <f t="shared" si="0"/>
        <v>[Asphalt Shingles,0.00635,Synthetic felt,0.000762,Plywood,0.015875,Wood rafter,0.254,Low Density Fiberglass batt,0.2,Vapor Retarder,0.0005]</v>
      </c>
      <c r="AB28" s="5">
        <f>IFERROR(J28/_xlfn.XLOOKUP(I28,Materials!$A$2:$A$283,Materials!$I$2:$I$283),0)+IFERROR(L28/_xlfn.XLOOKUP(K28,Materials!$A$2:$A$283,Materials!$I$2:$I$283),0)+IFERROR(N28/_xlfn.XLOOKUP(M28,Materials!$A$2:$A$283,Materials!$I$2:$I$283),0)+IFERROR(P28/_xlfn.XLOOKUP(O28,Materials!$A$2:$A$283,Materials!$I$2:$I$283),0)+IFERROR(R28/_xlfn.XLOOKUP(Q28,Materials!$A$2:$A$283,Materials!$I$2:$I$283),0)+IFERROR(H28/_xlfn.XLOOKUP(G28,Materials!$A$2:$A$283,Materials!$I$2:$I$283),0)</f>
        <v>9.5985754292440362</v>
      </c>
      <c r="BQ28" s="106"/>
      <c r="BR28" s="107"/>
      <c r="BS28" s="107"/>
      <c r="BT28" s="108"/>
      <c r="BU28" s="108"/>
      <c r="BV28" s="108"/>
      <c r="BW28" s="108"/>
      <c r="BX28" s="107"/>
      <c r="BY28" s="107"/>
      <c r="BZ28" s="107"/>
      <c r="CA28" s="107"/>
      <c r="CB28" s="107"/>
      <c r="CC28" s="107"/>
      <c r="CD28" s="109"/>
      <c r="CE28" s="107"/>
      <c r="CF28" s="107"/>
      <c r="CG28" s="107"/>
      <c r="CH28" s="108"/>
    </row>
    <row r="29" spans="1:86" x14ac:dyDescent="0.2">
      <c r="A29" t="s">
        <v>5668</v>
      </c>
      <c r="B29" t="s">
        <v>5640</v>
      </c>
      <c r="C29" t="str">
        <f>_xlfn.XLOOKUP(B29,Units!$A$2:$A$100,Units!$C$2:$C$100,"")</f>
        <v/>
      </c>
      <c r="D29" t="str">
        <f t="shared" si="1"/>
        <v>[Asphalt Shingles,0.00635,Synthetic felt,0.000762,Plywood,0.015875,Wood rafter,0.254,Low Density Fiberglass batt,0.3,Gypsum Board,0.013]</v>
      </c>
      <c r="E29">
        <f t="shared" si="2"/>
        <v>7.277223420710234E-2</v>
      </c>
      <c r="F29" t="str">
        <f t="shared" si="3"/>
        <v>MA_SFH_post_2003_HighlyInsulatedRoof_AtticRoof</v>
      </c>
      <c r="G29" t="s">
        <v>20</v>
      </c>
      <c r="H29">
        <v>6.3499999999999997E-3</v>
      </c>
      <c r="I29" t="s">
        <v>5728</v>
      </c>
      <c r="J29">
        <v>7.6199999999999998E-4</v>
      </c>
      <c r="K29" t="s">
        <v>102</v>
      </c>
      <c r="L29">
        <v>1.5875E-2</v>
      </c>
      <c r="M29" s="29" t="s">
        <v>5712</v>
      </c>
      <c r="N29">
        <v>0.254</v>
      </c>
      <c r="O29" t="s">
        <v>86</v>
      </c>
      <c r="P29">
        <v>0.3</v>
      </c>
      <c r="Q29" t="s">
        <v>14</v>
      </c>
      <c r="R29">
        <v>1.2999999999999999E-2</v>
      </c>
      <c r="S29"/>
      <c r="T29"/>
      <c r="U29" t="s">
        <v>459</v>
      </c>
      <c r="V29">
        <f t="shared" si="4"/>
        <v>0.58998699999999993</v>
      </c>
      <c r="AA29" s="5" t="str">
        <f t="shared" si="0"/>
        <v>[Asphalt Shingles,0.00635,Synthetic felt,0.000762,Plywood,0.015875,Wood rafter,0.254,Low Density Fiberglass batt,0.3,Gypsum Board,0.013]</v>
      </c>
      <c r="AB29" s="5">
        <f>IFERROR(J29/_xlfn.XLOOKUP(I29,Materials!$A$2:$A$283,Materials!$I$2:$I$283),0)+IFERROR(L29/_xlfn.XLOOKUP(K29,Materials!$A$2:$A$283,Materials!$I$2:$I$283),0)+IFERROR(N29/_xlfn.XLOOKUP(M29,Materials!$A$2:$A$283,Materials!$I$2:$I$283),0)+IFERROR(P29/_xlfn.XLOOKUP(O29,Materials!$A$2:$A$283,Materials!$I$2:$I$283),0)+IFERROR(R29/_xlfn.XLOOKUP(Q29,Materials!$A$2:$A$283,Materials!$I$2:$I$283),0)+IFERROR(H29/_xlfn.XLOOKUP(G29,Materials!$A$2:$A$283,Materials!$I$2:$I$283),0)</f>
        <v>13.741504722173326</v>
      </c>
      <c r="BQ29" s="61"/>
      <c r="BR29" s="62"/>
      <c r="BS29" s="62"/>
      <c r="BT29" s="63"/>
      <c r="BU29" s="63"/>
      <c r="BV29" s="63"/>
      <c r="BW29" s="63"/>
      <c r="BX29" s="62"/>
      <c r="BY29" s="62"/>
      <c r="BZ29" s="62"/>
      <c r="CA29" s="62"/>
      <c r="CB29" s="62"/>
      <c r="CC29" s="62"/>
      <c r="CD29" s="64"/>
      <c r="CE29" s="62"/>
      <c r="CF29" s="62"/>
      <c r="CG29" s="62"/>
      <c r="CH29" s="63"/>
    </row>
    <row r="30" spans="1:86" s="104" customFormat="1" x14ac:dyDescent="0.2">
      <c r="A30" t="s">
        <v>5669</v>
      </c>
      <c r="B30" t="s">
        <v>5640</v>
      </c>
      <c r="C30" t="str">
        <f>_xlfn.XLOOKUP(B30,Units!$A$2:$A$100,Units!$C$2:$C$100,"")</f>
        <v/>
      </c>
      <c r="D30" t="str">
        <f t="shared" si="1"/>
        <v>[Asphalt Shingles,0.00635,Roof felt,0.000762,Oriented strand board,0.0254,Wood rafter,0.1524,Air,0.1524,Gypsum Board,0.013]</v>
      </c>
      <c r="E30">
        <f t="shared" si="2"/>
        <v>0.70792296790829434</v>
      </c>
      <c r="F30" t="str">
        <f t="shared" si="3"/>
        <v>MA_MFH_pre_1975_UninsulatedRoof_AtticRoof</v>
      </c>
      <c r="G30" t="s">
        <v>20</v>
      </c>
      <c r="H30">
        <v>6.3499999999999997E-3</v>
      </c>
      <c r="I30" t="s">
        <v>5724</v>
      </c>
      <c r="J30">
        <v>7.6199999999999998E-4</v>
      </c>
      <c r="K30" t="s">
        <v>13</v>
      </c>
      <c r="L30">
        <v>2.5399999999999999E-2</v>
      </c>
      <c r="M30" s="29" t="s">
        <v>5712</v>
      </c>
      <c r="N30">
        <v>0.15240000000000001</v>
      </c>
      <c r="O30" t="s">
        <v>716</v>
      </c>
      <c r="P30">
        <v>0.15240000000000001</v>
      </c>
      <c r="Q30" t="s">
        <v>14</v>
      </c>
      <c r="R30">
        <v>1.2999999999999999E-2</v>
      </c>
      <c r="S30"/>
      <c r="T30"/>
      <c r="U30" t="s">
        <v>459</v>
      </c>
      <c r="V30">
        <f t="shared" si="4"/>
        <v>0.35031200000000007</v>
      </c>
      <c r="Y30" s="105"/>
      <c r="AA30" s="5" t="str">
        <f t="shared" si="0"/>
        <v>[Asphalt Shingles,0.00635,Roof felt,0.000762,Oriented strand board,0.0254,Wood rafter,0.1524,Air,0.1524,Gypsum Board,0.013]</v>
      </c>
      <c r="AB30" s="5">
        <f>IFERROR(J30/_xlfn.XLOOKUP(I30,Materials!$A$2:$A$283,Materials!$I$2:$I$283),0)+IFERROR(L30/_xlfn.XLOOKUP(K30,Materials!$A$2:$A$283,Materials!$I$2:$I$283),0)+IFERROR(N30/_xlfn.XLOOKUP(M30,Materials!$A$2:$A$283,Materials!$I$2:$I$283),0)+IFERROR(P30/_xlfn.XLOOKUP(O30,Materials!$A$2:$A$283,Materials!$I$2:$I$283),0)+IFERROR(R30/_xlfn.XLOOKUP(Q30,Materials!$A$2:$A$283,Materials!$I$2:$I$283),0)+IFERROR(H30/_xlfn.XLOOKUP(G30,Materials!$A$2:$A$283,Materials!$I$2:$I$283),0)</f>
        <v>1.4125830709444391</v>
      </c>
      <c r="BQ30" s="106"/>
      <c r="BR30" s="107"/>
      <c r="BS30" s="107"/>
      <c r="BT30" s="108"/>
      <c r="BU30" s="108"/>
      <c r="BV30" s="108"/>
      <c r="BW30" s="108"/>
      <c r="BX30" s="107"/>
      <c r="BY30" s="107"/>
      <c r="BZ30" s="107"/>
      <c r="CA30" s="107"/>
      <c r="CB30" s="107"/>
      <c r="CC30" s="107"/>
      <c r="CD30" s="109"/>
      <c r="CE30" s="107"/>
      <c r="CF30" s="107"/>
      <c r="CG30" s="107"/>
      <c r="CH30" s="108"/>
    </row>
    <row r="31" spans="1:86" x14ac:dyDescent="0.2">
      <c r="A31" t="s">
        <v>5709</v>
      </c>
      <c r="B31" t="s">
        <v>5640</v>
      </c>
      <c r="C31" t="str">
        <f>_xlfn.XLOOKUP(B31,Units!$A$2:$A$100,Units!$C$2:$C$100,"")</f>
        <v/>
      </c>
      <c r="D31" t="str">
        <f t="shared" si="1"/>
        <v>[Asphalt Shingles,0.00635,Roof felt,0.000762,Oriented strand board,0.0254,Wood rafter,0.1524,Low Density Fiberglass batt,0.15,Gypsum Board,0.013]</v>
      </c>
      <c r="E31">
        <f t="shared" si="2"/>
        <v>0.13813297054343976</v>
      </c>
      <c r="F31" t="str">
        <f t="shared" si="3"/>
        <v>MA_MFH_pre_1975_InsulatedRoof_AtticRoof</v>
      </c>
      <c r="G31" t="s">
        <v>20</v>
      </c>
      <c r="H31">
        <v>6.3499999999999997E-3</v>
      </c>
      <c r="I31" t="s">
        <v>5724</v>
      </c>
      <c r="J31">
        <v>7.6199999999999998E-4</v>
      </c>
      <c r="K31" t="s">
        <v>13</v>
      </c>
      <c r="L31">
        <v>2.5399999999999999E-2</v>
      </c>
      <c r="M31" s="29" t="s">
        <v>5712</v>
      </c>
      <c r="N31">
        <v>0.15240000000000001</v>
      </c>
      <c r="O31" t="s">
        <v>86</v>
      </c>
      <c r="P31">
        <v>0.15</v>
      </c>
      <c r="Q31" t="s">
        <v>14</v>
      </c>
      <c r="R31">
        <v>1.2999999999999999E-2</v>
      </c>
      <c r="S31"/>
      <c r="T31"/>
      <c r="U31" t="s">
        <v>459</v>
      </c>
      <c r="V31">
        <f t="shared" si="4"/>
        <v>0.347912</v>
      </c>
      <c r="AA31" s="5" t="str">
        <f t="shared" si="0"/>
        <v>[Asphalt Shingles,0.00635,Roof felt,0.000762,Oriented strand board,0.0254,Wood rafter,0.1524,Low Density Fiberglass batt,0.15,Gypsum Board,0.013]</v>
      </c>
      <c r="AB31" s="5">
        <f>IFERROR(J31/_xlfn.XLOOKUP(I31,Materials!$A$2:$A$283,Materials!$I$2:$I$283),0)+IFERROR(L31/_xlfn.XLOOKUP(K31,Materials!$A$2:$A$283,Materials!$I$2:$I$283),0)+IFERROR(N31/_xlfn.XLOOKUP(M31,Materials!$A$2:$A$283,Materials!$I$2:$I$283),0)+IFERROR(P31/_xlfn.XLOOKUP(O31,Materials!$A$2:$A$283,Materials!$I$2:$I$283),0)+IFERROR(R31/_xlfn.XLOOKUP(Q31,Materials!$A$2:$A$283,Materials!$I$2:$I$283),0)+IFERROR(H31/_xlfn.XLOOKUP(G31,Materials!$A$2:$A$283,Materials!$I$2:$I$283),0)</f>
        <v>7.2394012527626206</v>
      </c>
      <c r="BQ31" s="61"/>
      <c r="BR31" s="62"/>
      <c r="BS31" s="62"/>
      <c r="BT31" s="63"/>
      <c r="BU31" s="63"/>
      <c r="BV31" s="63"/>
      <c r="BW31" s="63"/>
      <c r="BX31" s="62"/>
      <c r="BY31" s="62"/>
      <c r="BZ31" s="62"/>
      <c r="CA31" s="62"/>
      <c r="CB31" s="62"/>
      <c r="CC31" s="62"/>
      <c r="CD31" s="63"/>
      <c r="CE31" s="62"/>
      <c r="CF31" s="62"/>
      <c r="CG31" s="62"/>
      <c r="CH31" s="63"/>
    </row>
    <row r="32" spans="1:86" x14ac:dyDescent="0.2">
      <c r="A32" t="s">
        <v>5670</v>
      </c>
      <c r="B32" t="s">
        <v>5640</v>
      </c>
      <c r="C32" t="str">
        <f>_xlfn.XLOOKUP(B32,Units!$A$2:$A$100,Units!$C$2:$C$100,"")</f>
        <v/>
      </c>
      <c r="D32" t="str">
        <f t="shared" si="1"/>
        <v>[Asphalt Shingles,0.00635,Roof felt,0.000762,Oriented strand board,0.0254,Wood rafter,0.2032,Low Density Fiberglass batt,0.25,Vapor Retarder,0.0005]</v>
      </c>
      <c r="E32">
        <f t="shared" si="2"/>
        <v>8.788354656521323E-2</v>
      </c>
      <c r="F32" t="str">
        <f t="shared" si="3"/>
        <v>MA_MFH_pre_1975_HighlyInsulatedRoof_AtticRoof</v>
      </c>
      <c r="G32" t="s">
        <v>20</v>
      </c>
      <c r="H32">
        <v>6.3499999999999997E-3</v>
      </c>
      <c r="I32" t="s">
        <v>5724</v>
      </c>
      <c r="J32">
        <v>7.6199999999999998E-4</v>
      </c>
      <c r="K32" t="s">
        <v>13</v>
      </c>
      <c r="L32">
        <v>2.5399999999999999E-2</v>
      </c>
      <c r="M32" s="29" t="s">
        <v>5712</v>
      </c>
      <c r="N32">
        <v>0.20319999999999999</v>
      </c>
      <c r="O32" t="s">
        <v>86</v>
      </c>
      <c r="P32">
        <v>0.25</v>
      </c>
      <c r="Q32" t="s">
        <v>5729</v>
      </c>
      <c r="R32">
        <v>5.0000000000000001E-4</v>
      </c>
      <c r="S32" t="s">
        <v>14</v>
      </c>
      <c r="T32">
        <v>1.2999999999999999E-2</v>
      </c>
      <c r="U32" t="s">
        <v>459</v>
      </c>
      <c r="V32">
        <f t="shared" si="4"/>
        <v>0.49921199999999999</v>
      </c>
      <c r="AA32" s="5" t="str">
        <f t="shared" si="0"/>
        <v>[Asphalt Shingles,0.00635,Roof felt,0.000762,Oriented strand board,0.0254,Wood rafter,0.2032,Low Density Fiberglass batt,0.25,Vapor Retarder,0.0005]</v>
      </c>
      <c r="AB32" s="5">
        <f>IFERROR(J32/_xlfn.XLOOKUP(I32,Materials!$A$2:$A$283,Materials!$I$2:$I$283),0)+IFERROR(L32/_xlfn.XLOOKUP(K32,Materials!$A$2:$A$283,Materials!$I$2:$I$283),0)+IFERROR(N32/_xlfn.XLOOKUP(M32,Materials!$A$2:$A$283,Materials!$I$2:$I$283),0)+IFERROR(P32/_xlfn.XLOOKUP(O32,Materials!$A$2:$A$283,Materials!$I$2:$I$283),0)+IFERROR(R32/_xlfn.XLOOKUP(Q32,Materials!$A$2:$A$283,Materials!$I$2:$I$283),0)+IFERROR(H32/_xlfn.XLOOKUP(G32,Materials!$A$2:$A$283,Materials!$I$2:$I$283),0)</f>
        <v>11.378694182055552</v>
      </c>
      <c r="BQ32" s="61"/>
      <c r="BR32" s="62"/>
      <c r="BS32" s="62"/>
      <c r="BT32" s="63"/>
      <c r="BU32" s="63"/>
      <c r="BV32" s="63"/>
      <c r="BW32" s="63"/>
      <c r="BX32" s="62"/>
      <c r="BY32" s="62"/>
      <c r="BZ32" s="62"/>
      <c r="CA32" s="62"/>
      <c r="CB32" s="62"/>
      <c r="CC32" s="62"/>
      <c r="CD32" s="63"/>
      <c r="CE32" s="62"/>
      <c r="CF32" s="62"/>
      <c r="CG32" s="62"/>
      <c r="CH32" s="63"/>
    </row>
    <row r="33" spans="1:86" x14ac:dyDescent="0.2">
      <c r="A33" t="s">
        <v>5671</v>
      </c>
      <c r="B33" t="s">
        <v>5640</v>
      </c>
      <c r="C33" t="str">
        <f>_xlfn.XLOOKUP(B33,Units!$A$2:$A$100,Units!$C$2:$C$100,"")</f>
        <v/>
      </c>
      <c r="D33" t="str">
        <f t="shared" si="1"/>
        <v>[Asphalt Shingles,0.00635,Roof felt,0.000762,Plywood,0.0127,Wood rafter,0.2032,Air,0.2032,Gypsum Board,0.013]</v>
      </c>
      <c r="E33">
        <f t="shared" si="2"/>
        <v>0.60132967804021176</v>
      </c>
      <c r="F33" t="str">
        <f t="shared" si="3"/>
        <v>MA_MFH_btw_1975_2003_UninsulatedRoof_AtticRoof</v>
      </c>
      <c r="G33" t="s">
        <v>20</v>
      </c>
      <c r="H33">
        <v>6.3499999999999997E-3</v>
      </c>
      <c r="I33" t="s">
        <v>5724</v>
      </c>
      <c r="J33">
        <v>7.6199999999999998E-4</v>
      </c>
      <c r="K33" t="s">
        <v>102</v>
      </c>
      <c r="L33">
        <v>1.2699999999999999E-2</v>
      </c>
      <c r="M33" s="29" t="s">
        <v>5712</v>
      </c>
      <c r="N33">
        <v>0.20319999999999999</v>
      </c>
      <c r="O33" t="s">
        <v>716</v>
      </c>
      <c r="P33">
        <v>0.20319999999999999</v>
      </c>
      <c r="Q33" t="s">
        <v>14</v>
      </c>
      <c r="R33">
        <v>1.2999999999999999E-2</v>
      </c>
      <c r="S33"/>
      <c r="T33"/>
      <c r="U33" t="s">
        <v>459</v>
      </c>
      <c r="V33">
        <f t="shared" si="4"/>
        <v>0.43921199999999999</v>
      </c>
      <c r="AA33" s="5" t="str">
        <f t="shared" si="0"/>
        <v>[Asphalt Shingles,0.00635,Roof felt,0.000762,Plywood,0.0127,Wood rafter,0.2032,Air,0.2032,Gypsum Board,0.013]</v>
      </c>
      <c r="AB33" s="5">
        <f>IFERROR(J33/_xlfn.XLOOKUP(I33,Materials!$A$2:$A$283,Materials!$I$2:$I$283),0)+IFERROR(L33/_xlfn.XLOOKUP(K33,Materials!$A$2:$A$283,Materials!$I$2:$I$283),0)+IFERROR(N33/_xlfn.XLOOKUP(M33,Materials!$A$2:$A$283,Materials!$I$2:$I$283),0)+IFERROR(P33/_xlfn.XLOOKUP(O33,Materials!$A$2:$A$283,Materials!$I$2:$I$283),0)+IFERROR(R33/_xlfn.XLOOKUP(Q33,Materials!$A$2:$A$283,Materials!$I$2:$I$283),0)+IFERROR(H33/_xlfn.XLOOKUP(G33,Materials!$A$2:$A$283,Materials!$I$2:$I$283),0)</f>
        <v>1.6629812838426521</v>
      </c>
      <c r="BQ33" s="61"/>
      <c r="BR33" s="62"/>
      <c r="BS33" s="62"/>
      <c r="BT33" s="63"/>
      <c r="BU33" s="63"/>
      <c r="BV33" s="63"/>
      <c r="BW33" s="63"/>
      <c r="BX33" s="62"/>
      <c r="BY33" s="62"/>
      <c r="BZ33" s="62"/>
      <c r="CA33" s="62"/>
      <c r="CB33" s="62"/>
      <c r="CC33" s="62"/>
      <c r="CD33" s="63"/>
      <c r="CE33" s="62"/>
      <c r="CF33" s="62"/>
      <c r="CG33" s="62"/>
      <c r="CH33" s="63"/>
    </row>
    <row r="34" spans="1:86" x14ac:dyDescent="0.2">
      <c r="A34" t="s">
        <v>5710</v>
      </c>
      <c r="B34" t="s">
        <v>5640</v>
      </c>
      <c r="C34" t="str">
        <f>_xlfn.XLOOKUP(B34,Units!$A$2:$A$100,Units!$C$2:$C$100,"")</f>
        <v/>
      </c>
      <c r="D34" t="str">
        <f t="shared" si="1"/>
        <v>[Asphalt Shingles,0.00635,Roof felt,0.000762,Plywood,0.0127,Wood rafter,0.2032,Low Density Fiberglass batt,0.2,Gypsum Board,0.013]</v>
      </c>
      <c r="E34">
        <f t="shared" si="2"/>
        <v>0.10602124109579998</v>
      </c>
      <c r="F34" t="str">
        <f t="shared" si="3"/>
        <v>MA_MFH_btw_1975_2003_InsulatedRoof_AtticRoof</v>
      </c>
      <c r="G34" t="s">
        <v>20</v>
      </c>
      <c r="H34">
        <v>6.3499999999999997E-3</v>
      </c>
      <c r="I34" t="s">
        <v>5724</v>
      </c>
      <c r="J34">
        <v>7.6199999999999998E-4</v>
      </c>
      <c r="K34" t="s">
        <v>102</v>
      </c>
      <c r="L34">
        <v>1.2699999999999999E-2</v>
      </c>
      <c r="M34" s="29" t="s">
        <v>5712</v>
      </c>
      <c r="N34">
        <v>0.20319999999999999</v>
      </c>
      <c r="O34" t="s">
        <v>86</v>
      </c>
      <c r="P34">
        <v>0.2</v>
      </c>
      <c r="Q34" t="s">
        <v>14</v>
      </c>
      <c r="R34">
        <v>1.2999999999999999E-2</v>
      </c>
      <c r="S34"/>
      <c r="T34"/>
      <c r="U34" t="s">
        <v>459</v>
      </c>
      <c r="V34">
        <f t="shared" si="4"/>
        <v>0.43601200000000001</v>
      </c>
      <c r="AA34" s="5" t="str">
        <f t="shared" si="0"/>
        <v>[Asphalt Shingles,0.00635,Roof felt,0.000762,Plywood,0.0127,Wood rafter,0.2032,Low Density Fiberglass batt,0.2,Gypsum Board,0.013]</v>
      </c>
      <c r="AB34" s="5">
        <f>IFERROR(J34/_xlfn.XLOOKUP(I34,Materials!$A$2:$A$283,Materials!$I$2:$I$283),0)+IFERROR(L34/_xlfn.XLOOKUP(K34,Materials!$A$2:$A$283,Materials!$I$2:$I$283),0)+IFERROR(N34/_xlfn.XLOOKUP(M34,Materials!$A$2:$A$283,Materials!$I$2:$I$283),0)+IFERROR(P34/_xlfn.XLOOKUP(O34,Materials!$A$2:$A$283,Materials!$I$2:$I$283),0)+IFERROR(R34/_xlfn.XLOOKUP(Q34,Materials!$A$2:$A$283,Materials!$I$2:$I$283),0)+IFERROR(H34/_xlfn.XLOOKUP(G34,Materials!$A$2:$A$283,Materials!$I$2:$I$283),0)</f>
        <v>9.4320721929335622</v>
      </c>
      <c r="BQ34" s="61"/>
      <c r="BR34" s="62"/>
      <c r="BS34" s="62"/>
      <c r="BT34" s="63"/>
      <c r="BU34" s="63"/>
      <c r="BV34" s="63"/>
      <c r="BW34" s="63"/>
      <c r="BX34" s="62"/>
      <c r="BY34" s="62"/>
      <c r="BZ34" s="62"/>
      <c r="CA34" s="62"/>
      <c r="CB34" s="62"/>
      <c r="CC34" s="62"/>
      <c r="CD34" s="63"/>
      <c r="CE34" s="62"/>
      <c r="CF34" s="62"/>
      <c r="CG34" s="62"/>
      <c r="CH34" s="63"/>
    </row>
    <row r="35" spans="1:86" x14ac:dyDescent="0.2">
      <c r="A35" t="s">
        <v>5672</v>
      </c>
      <c r="B35" t="s">
        <v>5640</v>
      </c>
      <c r="C35" t="str">
        <f>_xlfn.XLOOKUP(B35,Units!$A$2:$A$100,Units!$C$2:$C$100,"")</f>
        <v/>
      </c>
      <c r="D35" t="str">
        <f t="shared" si="1"/>
        <v>[Asphalt Shingles,0.00635,Roof felt,0.000762,Plywood,0.0127,Wood rafter,0.2032,Low Density Fiberglass batt,0.3,Vapor Retarder,0.0005]</v>
      </c>
      <c r="E35">
        <f t="shared" si="2"/>
        <v>7.5249397762114437E-2</v>
      </c>
      <c r="F35" t="str">
        <f t="shared" si="3"/>
        <v>MA_MFH_btw_1975_2003_HighlyInsulatedRoof_AtticRoof</v>
      </c>
      <c r="G35" t="s">
        <v>20</v>
      </c>
      <c r="H35">
        <v>6.3499999999999997E-3</v>
      </c>
      <c r="I35" t="s">
        <v>5724</v>
      </c>
      <c r="J35">
        <v>7.6199999999999998E-4</v>
      </c>
      <c r="K35" t="s">
        <v>102</v>
      </c>
      <c r="L35">
        <v>1.2699999999999999E-2</v>
      </c>
      <c r="M35" s="29" t="s">
        <v>5712</v>
      </c>
      <c r="N35">
        <v>0.20319999999999999</v>
      </c>
      <c r="O35" t="s">
        <v>86</v>
      </c>
      <c r="P35">
        <v>0.3</v>
      </c>
      <c r="Q35" t="s">
        <v>5729</v>
      </c>
      <c r="R35">
        <v>5.0000000000000001E-4</v>
      </c>
      <c r="S35" t="s">
        <v>14</v>
      </c>
      <c r="T35">
        <v>1.2999999999999999E-2</v>
      </c>
      <c r="U35" t="s">
        <v>459</v>
      </c>
      <c r="V35">
        <f t="shared" si="4"/>
        <v>0.53651199999999999</v>
      </c>
      <c r="AA35" s="5" t="str">
        <f t="shared" si="0"/>
        <v>[Asphalt Shingles,0.00635,Roof felt,0.000762,Plywood,0.0127,Wood rafter,0.2032,Low Density Fiberglass batt,0.3,Vapor Retarder,0.0005]</v>
      </c>
      <c r="AB35" s="5">
        <f>IFERROR(J35/_xlfn.XLOOKUP(I35,Materials!$A$2:$A$283,Materials!$I$2:$I$283),0)+IFERROR(L35/_xlfn.XLOOKUP(K35,Materials!$A$2:$A$283,Materials!$I$2:$I$283),0)+IFERROR(N35/_xlfn.XLOOKUP(M35,Materials!$A$2:$A$283,Materials!$I$2:$I$283),0)+IFERROR(P35/_xlfn.XLOOKUP(O35,Materials!$A$2:$A$283,Materials!$I$2:$I$283),0)+IFERROR(R35/_xlfn.XLOOKUP(Q35,Materials!$A$2:$A$283,Materials!$I$2:$I$283),0)+IFERROR(H35/_xlfn.XLOOKUP(G35,Materials!$A$2:$A$283,Materials!$I$2:$I$283),0)</f>
        <v>13.289142900004267</v>
      </c>
      <c r="BQ35" s="61"/>
      <c r="BR35" s="62"/>
      <c r="BS35" s="62"/>
      <c r="BT35" s="63"/>
      <c r="BU35" s="63"/>
      <c r="BV35" s="63"/>
      <c r="BW35" s="63"/>
      <c r="BX35" s="62"/>
      <c r="BY35" s="62"/>
      <c r="BZ35" s="62"/>
      <c r="CA35" s="62"/>
      <c r="CB35" s="62"/>
      <c r="CC35" s="62"/>
      <c r="CD35" s="63"/>
      <c r="CE35" s="62"/>
      <c r="CF35" s="62"/>
      <c r="CG35" s="62"/>
      <c r="CH35" s="63"/>
    </row>
    <row r="36" spans="1:86" x14ac:dyDescent="0.2">
      <c r="A36" t="s">
        <v>5673</v>
      </c>
      <c r="B36" t="s">
        <v>5640</v>
      </c>
      <c r="C36" t="str">
        <f>_xlfn.XLOOKUP(B36,Units!$A$2:$A$100,Units!$C$2:$C$100,"")</f>
        <v/>
      </c>
      <c r="D36" t="str">
        <f t="shared" si="1"/>
        <v>[Asphalt Shingles,0.00635,Synthetic felt,0.000762,Plywood,0.015875,Wood rafter,0.254,Air,0.254,Gypsum Board,0.013]</v>
      </c>
      <c r="E36">
        <f t="shared" si="2"/>
        <v>0.5298822335535156</v>
      </c>
      <c r="F36" t="str">
        <f t="shared" si="3"/>
        <v>MA_MFH_post_2003_UninsulatedRoof_AtticRoof</v>
      </c>
      <c r="G36" t="s">
        <v>20</v>
      </c>
      <c r="H36">
        <v>6.3499999999999997E-3</v>
      </c>
      <c r="I36" t="s">
        <v>5728</v>
      </c>
      <c r="J36">
        <v>7.6199999999999998E-4</v>
      </c>
      <c r="K36" t="s">
        <v>102</v>
      </c>
      <c r="L36">
        <v>1.5875E-2</v>
      </c>
      <c r="M36" s="29" t="s">
        <v>5712</v>
      </c>
      <c r="N36">
        <v>0.254</v>
      </c>
      <c r="O36" t="s">
        <v>716</v>
      </c>
      <c r="P36">
        <v>0.254</v>
      </c>
      <c r="Q36" t="s">
        <v>5729</v>
      </c>
      <c r="R36">
        <v>5.0000000000000001E-4</v>
      </c>
      <c r="S36" t="s">
        <v>14</v>
      </c>
      <c r="T36">
        <v>1.2999999999999999E-2</v>
      </c>
      <c r="U36" t="s">
        <v>459</v>
      </c>
      <c r="V36">
        <f t="shared" si="4"/>
        <v>0.54448699999999994</v>
      </c>
      <c r="AA36" s="5" t="str">
        <f>_xlfn.CONCAT("[",_xlfn.TEXTJOIN(",",TRUE,G36,H36,I36,J36,K36,L36,M36,N36,O36,P36,S36,T36),"]")</f>
        <v>[Asphalt Shingles,0.00635,Synthetic felt,0.000762,Plywood,0.015875,Wood rafter,0.254,Air,0.254,Gypsum Board,0.013]</v>
      </c>
      <c r="AB36" s="5">
        <f>IFERROR(J36/_xlfn.XLOOKUP(I36,Materials!$A$2:$A$283,Materials!$I$2:$I$283),0)+IFERROR(L36/_xlfn.XLOOKUP(K36,Materials!$A$2:$A$283,Materials!$I$2:$I$283),0)+IFERROR(N36/_xlfn.XLOOKUP(M36,Materials!$A$2:$A$283,Materials!$I$2:$I$283),0)+IFERROR(P36/_xlfn.XLOOKUP(O36,Materials!$A$2:$A$283,Materials!$I$2:$I$283),0)+IFERROR(R36/_xlfn.XLOOKUP(Q36,Materials!$A$2:$A$283,Materials!$I$2:$I$283),0)+IFERROR(H36/_xlfn.XLOOKUP(G36,Materials!$A$2:$A$283,Materials!$I$2:$I$283),0)</f>
        <v>1.887211792880398</v>
      </c>
      <c r="BQ36" s="61"/>
      <c r="BR36" s="62"/>
      <c r="BS36" s="62"/>
      <c r="BT36" s="63"/>
      <c r="BU36" s="63"/>
      <c r="BV36" s="63"/>
      <c r="BW36" s="63"/>
      <c r="BX36" s="62"/>
      <c r="BY36" s="62"/>
      <c r="BZ36" s="62"/>
      <c r="CA36" s="62"/>
      <c r="CB36" s="62"/>
      <c r="CC36" s="62"/>
      <c r="CD36" s="63"/>
      <c r="CE36" s="62"/>
      <c r="CF36" s="62"/>
      <c r="CG36" s="62"/>
      <c r="CH36" s="63"/>
    </row>
    <row r="37" spans="1:86" x14ac:dyDescent="0.2">
      <c r="A37" t="s">
        <v>5711</v>
      </c>
      <c r="B37" t="s">
        <v>5640</v>
      </c>
      <c r="C37" t="str">
        <f>_xlfn.XLOOKUP(B37,Units!$A$2:$A$100,Units!$C$2:$C$100,"")</f>
        <v/>
      </c>
      <c r="D37" t="str">
        <f t="shared" si="1"/>
        <v>[Asphalt Shingles,0.00635,Synthetic felt,0.000762,Plywood,0.015875,Wood rafter,0.254,Low Density Fiberglass batt,0.2,Vapor Retarder,0.0005]</v>
      </c>
      <c r="E37">
        <f t="shared" si="2"/>
        <v>0.10418212654278823</v>
      </c>
      <c r="F37" t="str">
        <f t="shared" si="3"/>
        <v>MA_MFH_post_2003_InsulatedRoof_AtticRoof</v>
      </c>
      <c r="G37" t="s">
        <v>20</v>
      </c>
      <c r="H37">
        <v>6.3499999999999997E-3</v>
      </c>
      <c r="I37" t="s">
        <v>5728</v>
      </c>
      <c r="J37">
        <v>7.6199999999999998E-4</v>
      </c>
      <c r="K37" t="s">
        <v>102</v>
      </c>
      <c r="L37">
        <v>1.5875E-2</v>
      </c>
      <c r="M37" s="29" t="s">
        <v>5712</v>
      </c>
      <c r="N37">
        <v>0.254</v>
      </c>
      <c r="O37" t="s">
        <v>86</v>
      </c>
      <c r="P37">
        <v>0.2</v>
      </c>
      <c r="Q37" t="s">
        <v>5729</v>
      </c>
      <c r="R37">
        <v>5.0000000000000001E-4</v>
      </c>
      <c r="S37" t="s">
        <v>14</v>
      </c>
      <c r="T37">
        <v>1.2999999999999999E-2</v>
      </c>
      <c r="U37" t="s">
        <v>459</v>
      </c>
      <c r="V37">
        <f t="shared" si="4"/>
        <v>0.49048700000000001</v>
      </c>
      <c r="AA37" s="5" t="str">
        <f t="shared" si="0"/>
        <v>[Asphalt Shingles,0.00635,Synthetic felt,0.000762,Plywood,0.015875,Wood rafter,0.254,Low Density Fiberglass batt,0.2,Vapor Retarder,0.0005]</v>
      </c>
      <c r="AB37" s="5">
        <f>IFERROR(J37/_xlfn.XLOOKUP(I37,Materials!$A$2:$A$283,Materials!$I$2:$I$283),0)+IFERROR(L37/_xlfn.XLOOKUP(K37,Materials!$A$2:$A$283,Materials!$I$2:$I$283),0)+IFERROR(N37/_xlfn.XLOOKUP(M37,Materials!$A$2:$A$283,Materials!$I$2:$I$283),0)+IFERROR(P37/_xlfn.XLOOKUP(O37,Materials!$A$2:$A$283,Materials!$I$2:$I$283),0)+IFERROR(R37/_xlfn.XLOOKUP(Q37,Materials!$A$2:$A$283,Materials!$I$2:$I$283),0)+IFERROR(H37/_xlfn.XLOOKUP(G37,Materials!$A$2:$A$283,Materials!$I$2:$I$283),0)</f>
        <v>9.5985754292440362</v>
      </c>
      <c r="BQ37" s="61"/>
      <c r="BR37" s="62"/>
      <c r="BS37" s="62"/>
      <c r="BT37" s="63"/>
      <c r="BU37" s="63"/>
      <c r="BV37" s="63"/>
      <c r="BW37" s="63"/>
      <c r="BX37" s="62"/>
      <c r="BY37" s="62"/>
      <c r="BZ37" s="62"/>
      <c r="CA37" s="62"/>
      <c r="CB37" s="62"/>
      <c r="CC37" s="62"/>
      <c r="CD37" s="63"/>
      <c r="CE37" s="62"/>
      <c r="CF37" s="62"/>
      <c r="CG37" s="62"/>
      <c r="CH37" s="63"/>
    </row>
    <row r="38" spans="1:86" x14ac:dyDescent="0.2">
      <c r="A38" t="s">
        <v>5674</v>
      </c>
      <c r="B38" t="s">
        <v>5640</v>
      </c>
      <c r="C38" t="str">
        <f>_xlfn.XLOOKUP(B38,Units!$A$2:$A$100,Units!$C$2:$C$100,"")</f>
        <v/>
      </c>
      <c r="D38" t="str">
        <f t="shared" si="1"/>
        <v>[Asphalt Shingles,0.00635,Synthetic felt,0.000762,Plywood,0.015875,Wood rafter,0.254,Low Density Fiberglass batt,0.3,Gypsum Board,0.013]</v>
      </c>
      <c r="E38">
        <f t="shared" si="2"/>
        <v>7.277223420710234E-2</v>
      </c>
      <c r="F38" t="str">
        <f t="shared" si="3"/>
        <v>MA_MFH_post_2003_HighlyInsulatedRoof_AtticRoof</v>
      </c>
      <c r="G38" t="s">
        <v>20</v>
      </c>
      <c r="H38">
        <v>6.3499999999999997E-3</v>
      </c>
      <c r="I38" t="s">
        <v>5728</v>
      </c>
      <c r="J38">
        <v>7.6199999999999998E-4</v>
      </c>
      <c r="K38" t="s">
        <v>102</v>
      </c>
      <c r="L38">
        <v>1.5875E-2</v>
      </c>
      <c r="M38" s="29" t="s">
        <v>5712</v>
      </c>
      <c r="N38">
        <v>0.254</v>
      </c>
      <c r="O38" t="s">
        <v>86</v>
      </c>
      <c r="P38">
        <v>0.3</v>
      </c>
      <c r="Q38" t="s">
        <v>14</v>
      </c>
      <c r="R38">
        <v>1.2999999999999999E-2</v>
      </c>
      <c r="S38"/>
      <c r="T38"/>
      <c r="U38" t="s">
        <v>459</v>
      </c>
      <c r="V38">
        <f t="shared" si="4"/>
        <v>0.58998699999999993</v>
      </c>
      <c r="AA38" s="5" t="str">
        <f t="shared" si="0"/>
        <v>[Asphalt Shingles,0.00635,Synthetic felt,0.000762,Plywood,0.015875,Wood rafter,0.254,Low Density Fiberglass batt,0.3,Gypsum Board,0.013]</v>
      </c>
      <c r="AB38" s="5">
        <f>IFERROR(J38/_xlfn.XLOOKUP(I38,Materials!$A$2:$A$283,Materials!$I$2:$I$283),0)+IFERROR(L38/_xlfn.XLOOKUP(K38,Materials!$A$2:$A$283,Materials!$I$2:$I$283),0)+IFERROR(N38/_xlfn.XLOOKUP(M38,Materials!$A$2:$A$283,Materials!$I$2:$I$283),0)+IFERROR(P38/_xlfn.XLOOKUP(O38,Materials!$A$2:$A$283,Materials!$I$2:$I$283),0)+IFERROR(R38/_xlfn.XLOOKUP(Q38,Materials!$A$2:$A$283,Materials!$I$2:$I$283),0)+IFERROR(H38/_xlfn.XLOOKUP(G38,Materials!$A$2:$A$283,Materials!$I$2:$I$283),0)</f>
        <v>13.741504722173326</v>
      </c>
      <c r="BQ38" s="61"/>
      <c r="BR38" s="62"/>
      <c r="BS38" s="62"/>
      <c r="BT38" s="63"/>
      <c r="BU38" s="63"/>
      <c r="BV38" s="63"/>
      <c r="BW38" s="63"/>
      <c r="BX38" s="62"/>
      <c r="BY38" s="62"/>
      <c r="BZ38" s="62"/>
      <c r="CA38" s="62"/>
      <c r="CB38" s="62"/>
      <c r="CC38" s="62"/>
      <c r="CD38" s="63"/>
      <c r="CE38" s="62"/>
      <c r="CF38" s="62"/>
      <c r="CG38" s="62"/>
      <c r="CH38" s="63"/>
    </row>
    <row r="39" spans="1:86" x14ac:dyDescent="0.2">
      <c r="A39" t="s">
        <v>707</v>
      </c>
      <c r="B39" t="s">
        <v>262</v>
      </c>
      <c r="C39" t="str">
        <f>_xlfn.XLOOKUP(B39,Units!$A$2:$A$100,Units!$C$2:$C$100,"")</f>
        <v>Construction for the inner partitions/walls of the building</v>
      </c>
      <c r="D39" t="str">
        <f t="shared" si="1"/>
        <v>[Concrete,0.102,Carpet,0.01]</v>
      </c>
      <c r="E39">
        <f t="shared" si="2"/>
        <v>4.5941807044410412</v>
      </c>
      <c r="F39" t="str">
        <f t="shared" si="3"/>
        <v>MA_SFH_Partition</v>
      </c>
      <c r="G39" s="29" t="s">
        <v>10</v>
      </c>
      <c r="H39">
        <v>0.10199999999999999</v>
      </c>
      <c r="I39" t="s">
        <v>25</v>
      </c>
      <c r="J39">
        <v>0.01</v>
      </c>
      <c r="K39"/>
      <c r="L39"/>
      <c r="M39"/>
      <c r="N39"/>
      <c r="O39"/>
      <c r="P39"/>
      <c r="Q39"/>
      <c r="R39" s="30"/>
      <c r="S39"/>
      <c r="T39"/>
      <c r="U39" t="s">
        <v>459</v>
      </c>
      <c r="V39">
        <f t="shared" si="4"/>
        <v>0.11199999999999999</v>
      </c>
      <c r="AA39" s="5" t="str">
        <f t="shared" si="0"/>
        <v>[Concrete,0.102,Carpet,0.01]</v>
      </c>
      <c r="AB39" s="5">
        <f>IFERROR(J39/_xlfn.XLOOKUP(I39,Materials!$A$2:$A$283,Materials!$I$2:$I$283),0)+IFERROR(L39/_xlfn.XLOOKUP(K39,Materials!$A$2:$A$283,Materials!$I$2:$I$283),0)+IFERROR(N39/_xlfn.XLOOKUP(M39,Materials!$A$2:$A$283,Materials!$I$2:$I$283),0)+IFERROR(P39/_xlfn.XLOOKUP(O39,Materials!$A$2:$A$283,Materials!$I$2:$I$283),0)+IFERROR(R39/_xlfn.XLOOKUP(Q39,Materials!$A$2:$A$283,Materials!$I$2:$I$283),0)+IFERROR(H39/_xlfn.XLOOKUP(G39,Materials!$A$2:$A$283,Materials!$I$2:$I$283),0)</f>
        <v>0.21766666666666667</v>
      </c>
      <c r="BQ39" s="61"/>
      <c r="BR39" s="62"/>
      <c r="BS39" s="62"/>
      <c r="BT39" s="63"/>
      <c r="BU39" s="63"/>
      <c r="BV39" s="63"/>
      <c r="BW39" s="63"/>
      <c r="BX39" s="62"/>
      <c r="BY39" s="62"/>
      <c r="BZ39" s="62"/>
      <c r="CA39" s="62"/>
      <c r="CB39" s="62"/>
      <c r="CC39" s="62"/>
      <c r="CD39" s="62"/>
      <c r="CE39" s="62"/>
      <c r="CF39" s="62"/>
      <c r="CG39" s="62"/>
      <c r="CH39" s="63"/>
    </row>
    <row r="40" spans="1:86" x14ac:dyDescent="0.2">
      <c r="A40" t="s">
        <v>745</v>
      </c>
      <c r="B40" t="s">
        <v>262</v>
      </c>
      <c r="C40" t="str">
        <f>_xlfn.XLOOKUP(B40,Units!$A$2:$A$100,Units!$C$2:$C$100,"")</f>
        <v>Construction for the inner partitions/walls of the building</v>
      </c>
      <c r="D40" t="str">
        <f t="shared" si="1"/>
        <v>[Concrete,0.102,Carpet,0.01]</v>
      </c>
      <c r="E40">
        <f t="shared" si="2"/>
        <v>4.5941807044410412</v>
      </c>
      <c r="F40" t="str">
        <f t="shared" si="3"/>
        <v>MA_MFH_Partition</v>
      </c>
      <c r="G40" s="29" t="s">
        <v>10</v>
      </c>
      <c r="H40">
        <v>0.10199999999999999</v>
      </c>
      <c r="I40" t="s">
        <v>25</v>
      </c>
      <c r="J40">
        <v>0.01</v>
      </c>
      <c r="K40"/>
      <c r="L40"/>
      <c r="M40"/>
      <c r="N40"/>
      <c r="O40"/>
      <c r="P40"/>
      <c r="Q40"/>
      <c r="R40" s="30"/>
      <c r="S40"/>
      <c r="T40"/>
      <c r="U40" t="s">
        <v>459</v>
      </c>
      <c r="V40">
        <f t="shared" si="4"/>
        <v>0.11199999999999999</v>
      </c>
      <c r="AA40" s="5" t="str">
        <f t="shared" si="0"/>
        <v>[Concrete,0.102,Carpet,0.01]</v>
      </c>
      <c r="AB40" s="5">
        <f>IFERROR(J40/_xlfn.XLOOKUP(I40,Materials!$A$2:$A$283,Materials!$I$2:$I$283),0)+IFERROR(L40/_xlfn.XLOOKUP(K40,Materials!$A$2:$A$283,Materials!$I$2:$I$283),0)+IFERROR(N40/_xlfn.XLOOKUP(M40,Materials!$A$2:$A$283,Materials!$I$2:$I$283),0)+IFERROR(P40/_xlfn.XLOOKUP(O40,Materials!$A$2:$A$283,Materials!$I$2:$I$283),0)+IFERROR(R40/_xlfn.XLOOKUP(Q40,Materials!$A$2:$A$283,Materials!$I$2:$I$283),0)+IFERROR(H40/_xlfn.XLOOKUP(G40,Materials!$A$2:$A$283,Materials!$I$2:$I$283),0)</f>
        <v>0.21766666666666667</v>
      </c>
      <c r="BQ40" s="61"/>
      <c r="BR40" s="62"/>
      <c r="BS40" s="62"/>
      <c r="BT40" s="63"/>
      <c r="BU40" s="63"/>
      <c r="BV40" s="63"/>
      <c r="BW40" s="63"/>
      <c r="BX40" s="62"/>
      <c r="BY40" s="62"/>
      <c r="BZ40" s="62"/>
      <c r="CA40" s="62"/>
      <c r="CB40" s="62"/>
      <c r="CC40" s="62"/>
      <c r="CD40" s="62"/>
      <c r="CE40" s="62"/>
      <c r="CF40" s="62"/>
      <c r="CG40" s="62"/>
      <c r="CH40" s="63"/>
    </row>
    <row r="41" spans="1:86" x14ac:dyDescent="0.2">
      <c r="A41" t="s">
        <v>5675</v>
      </c>
      <c r="B41" t="s">
        <v>736</v>
      </c>
      <c r="C41" t="str">
        <f>_xlfn.XLOOKUP(B41,Units!$A$2:$A$100,Units!$C$2:$C$100,"")</f>
        <v/>
      </c>
      <c r="D41" t="str">
        <f t="shared" si="1"/>
        <v>[Concrete,0.102,Plywood,0.0127]</v>
      </c>
      <c r="E41">
        <f t="shared" si="2"/>
        <v>6.3761955366631247</v>
      </c>
      <c r="F41" t="str">
        <f t="shared" si="3"/>
        <v>MA_SFH_UninsulatedWalls_GroundWall</v>
      </c>
      <c r="G41" s="29" t="s">
        <v>10</v>
      </c>
      <c r="H41">
        <v>0.10199999999999999</v>
      </c>
      <c r="I41" t="s">
        <v>102</v>
      </c>
      <c r="J41">
        <v>1.2699999999999999E-2</v>
      </c>
      <c r="K41"/>
      <c r="L41"/>
      <c r="M41"/>
      <c r="N41"/>
      <c r="O41"/>
      <c r="P41"/>
      <c r="Q41"/>
      <c r="R41" s="30"/>
      <c r="S41"/>
      <c r="T41"/>
      <c r="U41" t="s">
        <v>459</v>
      </c>
      <c r="V41">
        <f t="shared" si="4"/>
        <v>0.1147</v>
      </c>
      <c r="AA41" s="5" t="str">
        <f t="shared" si="0"/>
        <v>[Concrete,0.102,Plywood,0.0127]</v>
      </c>
      <c r="AB41" s="5">
        <f>IFERROR(J41/_xlfn.XLOOKUP(I41,Materials!$A$2:$A$283,Materials!$I$2:$I$283),0)+IFERROR(L41/_xlfn.XLOOKUP(K41,Materials!$A$2:$A$283,Materials!$I$2:$I$283),0)+IFERROR(N41/_xlfn.XLOOKUP(M41,Materials!$A$2:$A$283,Materials!$I$2:$I$283),0)+IFERROR(P41/_xlfn.XLOOKUP(O41,Materials!$A$2:$A$283,Materials!$I$2:$I$283),0)+IFERROR(R41/_xlfn.XLOOKUP(Q41,Materials!$A$2:$A$283,Materials!$I$2:$I$283),0)+IFERROR(H41/_xlfn.XLOOKUP(G41,Materials!$A$2:$A$283,Materials!$I$2:$I$283),0)</f>
        <v>0.15683333333333332</v>
      </c>
      <c r="BQ41" s="61"/>
      <c r="BR41" s="62"/>
      <c r="BS41" s="62"/>
      <c r="BT41" s="63"/>
      <c r="BU41" s="63"/>
      <c r="BV41" s="63"/>
      <c r="BW41" s="63"/>
      <c r="BX41" s="62"/>
      <c r="BY41" s="62"/>
      <c r="BZ41" s="62"/>
      <c r="CA41" s="62"/>
      <c r="CB41" s="62"/>
      <c r="CC41" s="62"/>
      <c r="CD41" s="62"/>
      <c r="CE41" s="62"/>
      <c r="CF41" s="62"/>
      <c r="CG41" s="62"/>
      <c r="CH41" s="63"/>
    </row>
    <row r="42" spans="1:86" x14ac:dyDescent="0.2">
      <c r="A42" t="s">
        <v>5676</v>
      </c>
      <c r="B42" t="s">
        <v>736</v>
      </c>
      <c r="C42" t="str">
        <f>_xlfn.XLOOKUP(B42,Units!$A$2:$A$100,Units!$C$2:$C$100,"")</f>
        <v/>
      </c>
      <c r="D42" t="str">
        <f t="shared" si="1"/>
        <v>[Concrete,0.102,XPS Board,0.05,Gypsum Board,0.0127]</v>
      </c>
      <c r="E42">
        <f t="shared" si="2"/>
        <v>0.60143164316628217</v>
      </c>
      <c r="F42" t="str">
        <f t="shared" si="3"/>
        <v>MA_SFH_InsulatedWalls_GroundWall</v>
      </c>
      <c r="G42" s="29" t="s">
        <v>10</v>
      </c>
      <c r="H42">
        <v>0.10199999999999999</v>
      </c>
      <c r="I42" t="s">
        <v>26</v>
      </c>
      <c r="J42">
        <v>0.05</v>
      </c>
      <c r="K42" t="s">
        <v>14</v>
      </c>
      <c r="L42">
        <v>1.2699999999999999E-2</v>
      </c>
      <c r="M42"/>
      <c r="N42"/>
      <c r="O42"/>
      <c r="P42"/>
      <c r="Q42"/>
      <c r="R42" s="30"/>
      <c r="S42"/>
      <c r="T42"/>
      <c r="U42" t="s">
        <v>459</v>
      </c>
      <c r="V42">
        <f t="shared" si="4"/>
        <v>0.16469999999999999</v>
      </c>
      <c r="AA42" s="5" t="str">
        <f t="shared" si="0"/>
        <v>[Concrete,0.102,XPS Board,0.05,Gypsum Board,0.0127]</v>
      </c>
      <c r="AB42" s="5">
        <f>IFERROR(J42/_xlfn.XLOOKUP(I42,Materials!$A$2:$A$283,Materials!$I$2:$I$283),0)+IFERROR(L42/_xlfn.XLOOKUP(K42,Materials!$A$2:$A$283,Materials!$I$2:$I$283),0)+IFERROR(N42/_xlfn.XLOOKUP(M42,Materials!$A$2:$A$283,Materials!$I$2:$I$283),0)+IFERROR(P42/_xlfn.XLOOKUP(O42,Materials!$A$2:$A$283,Materials!$I$2:$I$283),0)+IFERROR(R42/_xlfn.XLOOKUP(Q42,Materials!$A$2:$A$283,Materials!$I$2:$I$283),0)+IFERROR(H42/_xlfn.XLOOKUP(G42,Materials!$A$2:$A$283,Materials!$I$2:$I$283),0)</f>
        <v>1.6626993464052287</v>
      </c>
      <c r="BQ42" s="61"/>
      <c r="BR42" s="62"/>
      <c r="BS42" s="62"/>
      <c r="BT42" s="63"/>
      <c r="BU42" s="63"/>
      <c r="BV42" s="63"/>
      <c r="BW42" s="63"/>
      <c r="BX42" s="62"/>
      <c r="BY42" s="62"/>
      <c r="BZ42" s="62"/>
      <c r="CA42" s="62"/>
      <c r="CB42" s="62"/>
      <c r="CC42" s="62"/>
      <c r="CD42" s="62"/>
      <c r="CE42" s="62"/>
      <c r="CF42" s="62"/>
      <c r="CG42" s="62"/>
      <c r="CH42" s="63"/>
    </row>
    <row r="43" spans="1:86" x14ac:dyDescent="0.2">
      <c r="A43" t="s">
        <v>5677</v>
      </c>
      <c r="B43" t="s">
        <v>736</v>
      </c>
      <c r="C43" t="str">
        <f>_xlfn.XLOOKUP(B43,Units!$A$2:$A$100,Units!$C$2:$C$100,"")</f>
        <v/>
      </c>
      <c r="D43" t="str">
        <f t="shared" si="1"/>
        <v>[Concrete,0.102,Plywood,0.0127]</v>
      </c>
      <c r="E43">
        <f t="shared" si="2"/>
        <v>6.3761955366631247</v>
      </c>
      <c r="F43" t="str">
        <f t="shared" si="3"/>
        <v>MA_MFH_UninsulatedWalls_GroundWall</v>
      </c>
      <c r="G43" s="29" t="s">
        <v>10</v>
      </c>
      <c r="H43">
        <v>0.10199999999999999</v>
      </c>
      <c r="I43" t="s">
        <v>102</v>
      </c>
      <c r="J43">
        <v>1.2699999999999999E-2</v>
      </c>
      <c r="K43"/>
      <c r="L43"/>
      <c r="M43"/>
      <c r="N43"/>
      <c r="O43"/>
      <c r="P43"/>
      <c r="Q43"/>
      <c r="R43" s="30"/>
      <c r="S43"/>
      <c r="T43"/>
      <c r="U43" t="s">
        <v>459</v>
      </c>
      <c r="V43">
        <f t="shared" si="4"/>
        <v>0.1147</v>
      </c>
      <c r="AA43" s="5" t="str">
        <f t="shared" si="0"/>
        <v>[Concrete,0.102,Plywood,0.0127]</v>
      </c>
      <c r="AB43" s="5">
        <f>IFERROR(J43/_xlfn.XLOOKUP(I43,Materials!$A$2:$A$283,Materials!$I$2:$I$283),0)+IFERROR(L43/_xlfn.XLOOKUP(K43,Materials!$A$2:$A$283,Materials!$I$2:$I$283),0)+IFERROR(N43/_xlfn.XLOOKUP(M43,Materials!$A$2:$A$283,Materials!$I$2:$I$283),0)+IFERROR(P43/_xlfn.XLOOKUP(O43,Materials!$A$2:$A$283,Materials!$I$2:$I$283),0)+IFERROR(R43/_xlfn.XLOOKUP(Q43,Materials!$A$2:$A$283,Materials!$I$2:$I$283),0)+IFERROR(H43/_xlfn.XLOOKUP(G43,Materials!$A$2:$A$283,Materials!$I$2:$I$283),0)</f>
        <v>0.15683333333333332</v>
      </c>
      <c r="BQ43" s="61"/>
      <c r="BR43" s="62"/>
      <c r="BS43" s="62"/>
      <c r="BT43" s="63"/>
      <c r="BU43" s="63"/>
      <c r="BV43" s="63"/>
      <c r="BW43" s="63"/>
      <c r="BX43" s="62"/>
      <c r="BY43" s="62"/>
      <c r="BZ43" s="62"/>
      <c r="CA43" s="62"/>
      <c r="CB43" s="62"/>
      <c r="CC43" s="62"/>
      <c r="CD43" s="62"/>
      <c r="CE43" s="62"/>
      <c r="CF43" s="62"/>
      <c r="CG43" s="62"/>
      <c r="CH43" s="63"/>
    </row>
    <row r="44" spans="1:86" x14ac:dyDescent="0.2">
      <c r="A44" t="s">
        <v>5678</v>
      </c>
      <c r="B44" t="s">
        <v>736</v>
      </c>
      <c r="C44" t="str">
        <f>_xlfn.XLOOKUP(B44,Units!$A$2:$A$100,Units!$C$2:$C$100,"")</f>
        <v/>
      </c>
      <c r="D44" t="str">
        <f t="shared" si="1"/>
        <v>[Concrete,0.102,XPS Board,0.05,Gypsum Board,0.0127]</v>
      </c>
      <c r="E44">
        <f t="shared" si="2"/>
        <v>0.60143164316628217</v>
      </c>
      <c r="F44" t="str">
        <f t="shared" si="3"/>
        <v>MA_MFH_InsulatedWalls_GroundWall</v>
      </c>
      <c r="G44" s="29" t="s">
        <v>10</v>
      </c>
      <c r="H44">
        <v>0.10199999999999999</v>
      </c>
      <c r="I44" t="s">
        <v>26</v>
      </c>
      <c r="J44">
        <v>0.05</v>
      </c>
      <c r="K44" t="s">
        <v>14</v>
      </c>
      <c r="L44">
        <v>1.2699999999999999E-2</v>
      </c>
      <c r="M44"/>
      <c r="N44"/>
      <c r="O44"/>
      <c r="P44"/>
      <c r="Q44"/>
      <c r="R44" s="30"/>
      <c r="S44"/>
      <c r="T44"/>
      <c r="U44" t="s">
        <v>459</v>
      </c>
      <c r="V44">
        <f t="shared" si="4"/>
        <v>0.16469999999999999</v>
      </c>
      <c r="AA44" s="5" t="str">
        <f t="shared" si="0"/>
        <v>[Concrete,0.102,XPS Board,0.05,Gypsum Board,0.0127]</v>
      </c>
      <c r="AB44" s="5">
        <f>IFERROR(J44/_xlfn.XLOOKUP(I44,Materials!$A$2:$A$283,Materials!$I$2:$I$283),0)+IFERROR(L44/_xlfn.XLOOKUP(K44,Materials!$A$2:$A$283,Materials!$I$2:$I$283),0)+IFERROR(N44/_xlfn.XLOOKUP(M44,Materials!$A$2:$A$283,Materials!$I$2:$I$283),0)+IFERROR(P44/_xlfn.XLOOKUP(O44,Materials!$A$2:$A$283,Materials!$I$2:$I$283),0)+IFERROR(R44/_xlfn.XLOOKUP(Q44,Materials!$A$2:$A$283,Materials!$I$2:$I$283),0)+IFERROR(H44/_xlfn.XLOOKUP(G44,Materials!$A$2:$A$283,Materials!$I$2:$I$283),0)</f>
        <v>1.6626993464052287</v>
      </c>
      <c r="BQ44" s="61"/>
      <c r="BR44" s="62"/>
      <c r="BS44" s="62"/>
      <c r="BT44" s="63"/>
      <c r="BU44" s="63"/>
      <c r="BV44" s="63"/>
      <c r="BW44" s="63"/>
      <c r="BX44" s="62"/>
      <c r="BY44" s="62"/>
      <c r="BZ44" s="62"/>
      <c r="CA44" s="62"/>
      <c r="CB44" s="62"/>
      <c r="CC44" s="62"/>
      <c r="CD44" s="62"/>
      <c r="CE44" s="62"/>
      <c r="CF44" s="62"/>
      <c r="CG44" s="62"/>
      <c r="CH44" s="63"/>
    </row>
    <row r="45" spans="1:86" x14ac:dyDescent="0.2">
      <c r="A45" t="s">
        <v>5679</v>
      </c>
      <c r="B45" t="s">
        <v>5480</v>
      </c>
      <c r="C45" t="str">
        <f>_xlfn.XLOOKUP(B45,Units!$A$2:$A$100,Units!$C$2:$C$100,"")</f>
        <v/>
      </c>
      <c r="D45" t="str">
        <f t="shared" si="1"/>
        <v>[Concrete,0.12,Carpet,0.12]</v>
      </c>
      <c r="E45">
        <f t="shared" si="2"/>
        <v>0.4854368932038835</v>
      </c>
      <c r="F45" t="str">
        <f t="shared" si="3"/>
        <v>MA_SFH_UninsulatedGroundSlab_GroundSlab</v>
      </c>
      <c r="G45" s="110" t="s">
        <v>10</v>
      </c>
      <c r="H45" s="11">
        <v>0.12</v>
      </c>
      <c r="I45" s="11" t="s">
        <v>25</v>
      </c>
      <c r="J45">
        <v>0.12</v>
      </c>
      <c r="K45"/>
      <c r="L45"/>
      <c r="M45"/>
      <c r="N45"/>
      <c r="O45"/>
      <c r="P45"/>
      <c r="Q45"/>
      <c r="R45" s="30"/>
      <c r="S45"/>
      <c r="T45"/>
      <c r="U45" t="s">
        <v>459</v>
      </c>
      <c r="V45">
        <f t="shared" si="4"/>
        <v>0.24</v>
      </c>
      <c r="AA45" s="5" t="str">
        <f t="shared" si="0"/>
        <v>[Concrete,0.12,Carpet,0.12]</v>
      </c>
      <c r="AB45" s="5">
        <f>IFERROR(J45/_xlfn.XLOOKUP(I45,Materials!$A$2:$A$283,Materials!$I$2:$I$283),0)+IFERROR(L45/_xlfn.XLOOKUP(K45,Materials!$A$2:$A$283,Materials!$I$2:$I$283),0)+IFERROR(N45/_xlfn.XLOOKUP(M45,Materials!$A$2:$A$283,Materials!$I$2:$I$283),0)+IFERROR(P45/_xlfn.XLOOKUP(O45,Materials!$A$2:$A$283,Materials!$I$2:$I$283),0)+IFERROR(R45/_xlfn.XLOOKUP(Q45,Materials!$A$2:$A$283,Materials!$I$2:$I$283),0)+IFERROR(H45/_xlfn.XLOOKUP(G45,Materials!$A$2:$A$283,Materials!$I$2:$I$283),0)</f>
        <v>2.06</v>
      </c>
      <c r="BQ45" s="61"/>
      <c r="BR45" s="62"/>
      <c r="BS45" s="62"/>
      <c r="BT45" s="63"/>
      <c r="BU45" s="63"/>
      <c r="BV45" s="63"/>
      <c r="BW45" s="63"/>
      <c r="BX45" s="62"/>
      <c r="BY45" s="62"/>
      <c r="BZ45" s="62"/>
      <c r="CA45" s="62"/>
      <c r="CB45" s="62"/>
      <c r="CC45" s="62"/>
      <c r="CD45" s="62"/>
      <c r="CE45" s="62"/>
      <c r="CF45" s="62"/>
      <c r="CG45" s="62"/>
      <c r="CH45" s="63"/>
    </row>
    <row r="46" spans="1:86" x14ac:dyDescent="0.2">
      <c r="A46" t="s">
        <v>5680</v>
      </c>
      <c r="B46" t="s">
        <v>5480</v>
      </c>
      <c r="C46" t="str">
        <f>_xlfn.XLOOKUP(B46,Units!$A$2:$A$100,Units!$C$2:$C$100,"")</f>
        <v/>
      </c>
      <c r="D46" t="str">
        <f t="shared" si="1"/>
        <v>[Concrete,0.12,Carpet,0.12]</v>
      </c>
      <c r="E46">
        <f t="shared" si="2"/>
        <v>0.4854368932038835</v>
      </c>
      <c r="F46" t="str">
        <f t="shared" si="3"/>
        <v>MA_SFH_InsulatedGroundSlab_GroundSlab</v>
      </c>
      <c r="G46" s="110" t="s">
        <v>10</v>
      </c>
      <c r="H46" s="11">
        <v>0.12</v>
      </c>
      <c r="I46" s="11" t="s">
        <v>25</v>
      </c>
      <c r="J46" s="11">
        <v>0.12</v>
      </c>
      <c r="K46" s="11"/>
      <c r="L46" s="11"/>
      <c r="M46"/>
      <c r="N46"/>
      <c r="O46"/>
      <c r="P46"/>
      <c r="Q46"/>
      <c r="R46" s="30"/>
      <c r="S46"/>
      <c r="T46"/>
      <c r="U46" t="s">
        <v>459</v>
      </c>
      <c r="V46">
        <f t="shared" si="4"/>
        <v>0.24</v>
      </c>
      <c r="AA46" s="5" t="str">
        <f t="shared" si="0"/>
        <v>[Concrete,0.12,Carpet,0.12]</v>
      </c>
      <c r="AB46" s="5">
        <f>IFERROR(J46/_xlfn.XLOOKUP(I46,Materials!$A$2:$A$283,Materials!$I$2:$I$283),0)+IFERROR(L46/_xlfn.XLOOKUP(K46,Materials!$A$2:$A$283,Materials!$I$2:$I$283),0)+IFERROR(N46/_xlfn.XLOOKUP(M46,Materials!$A$2:$A$283,Materials!$I$2:$I$283),0)+IFERROR(P46/_xlfn.XLOOKUP(O46,Materials!$A$2:$A$283,Materials!$I$2:$I$283),0)+IFERROR(R46/_xlfn.XLOOKUP(Q46,Materials!$A$2:$A$283,Materials!$I$2:$I$283),0)+IFERROR(H46/_xlfn.XLOOKUP(G46,Materials!$A$2:$A$283,Materials!$I$2:$I$283),0)</f>
        <v>2.06</v>
      </c>
      <c r="BQ46" s="61"/>
      <c r="BR46" s="62"/>
      <c r="BS46" s="62"/>
      <c r="BT46" s="63"/>
      <c r="BU46" s="63"/>
      <c r="BV46" s="63"/>
      <c r="BW46" s="63"/>
      <c r="BX46" s="62"/>
      <c r="BY46" s="62"/>
      <c r="BZ46" s="62"/>
      <c r="CA46" s="62"/>
      <c r="CB46" s="62"/>
      <c r="CC46" s="62"/>
      <c r="CD46" s="62"/>
      <c r="CE46" s="62"/>
      <c r="CF46" s="62"/>
      <c r="CG46" s="62"/>
      <c r="CH46" s="63"/>
    </row>
    <row r="47" spans="1:86" x14ac:dyDescent="0.2">
      <c r="A47" t="s">
        <v>5681</v>
      </c>
      <c r="B47" t="s">
        <v>5480</v>
      </c>
      <c r="C47" t="str">
        <f>_xlfn.XLOOKUP(B47,Units!$A$2:$A$100,Units!$C$2:$C$100,"")</f>
        <v/>
      </c>
      <c r="D47" t="str">
        <f t="shared" si="1"/>
        <v>[Concrete,0.12,XPS Board,0.02,Plywood,0.015,Carpet,0.012]</v>
      </c>
      <c r="E47">
        <f t="shared" si="2"/>
        <v>1.0275007555152613</v>
      </c>
      <c r="F47" t="str">
        <f t="shared" si="3"/>
        <v>MA_MFH_UninsulatedGroundSlab_GroundSlab</v>
      </c>
      <c r="G47" s="29" t="s">
        <v>10</v>
      </c>
      <c r="H47">
        <v>0.12</v>
      </c>
      <c r="I47" t="s">
        <v>26</v>
      </c>
      <c r="J47">
        <v>0.02</v>
      </c>
      <c r="K47" s="5" t="s">
        <v>102</v>
      </c>
      <c r="L47" s="5">
        <v>1.4999999999999999E-2</v>
      </c>
      <c r="M47" t="s">
        <v>25</v>
      </c>
      <c r="N47">
        <v>1.2E-2</v>
      </c>
      <c r="O47"/>
      <c r="P47"/>
      <c r="Q47"/>
      <c r="R47" s="30"/>
      <c r="S47"/>
      <c r="T47"/>
      <c r="U47" t="s">
        <v>459</v>
      </c>
      <c r="V47">
        <f t="shared" si="4"/>
        <v>0.16699999999999998</v>
      </c>
      <c r="AA47" s="5" t="str">
        <f t="shared" si="0"/>
        <v>[Concrete,0.12,XPS Board,0.02,Plywood,0.015,Carpet,0.012]</v>
      </c>
      <c r="AB47" s="5">
        <f>IFERROR(J47/_xlfn.XLOOKUP(I47,Materials!$A$2:$A$283,Materials!$I$2:$I$283),0)+IFERROR(L47/_xlfn.XLOOKUP(K47,Materials!$A$2:$A$283,Materials!$I$2:$I$283),0)+IFERROR(N47/_xlfn.XLOOKUP(M47,Materials!$A$2:$A$283,Materials!$I$2:$I$283),0)+IFERROR(P47/_xlfn.XLOOKUP(O47,Materials!$A$2:$A$283,Materials!$I$2:$I$283),0)+IFERROR(R47/_xlfn.XLOOKUP(Q47,Materials!$A$2:$A$283,Materials!$I$2:$I$283),0)+IFERROR(H47/_xlfn.XLOOKUP(G47,Materials!$A$2:$A$283,Materials!$I$2:$I$283),0)</f>
        <v>0.9732352941176472</v>
      </c>
      <c r="BQ47" s="61"/>
      <c r="BR47" s="62"/>
      <c r="BS47" s="62"/>
      <c r="BT47" s="63"/>
      <c r="BU47" s="63"/>
      <c r="BV47" s="63"/>
      <c r="BW47" s="63"/>
      <c r="BX47" s="62"/>
      <c r="BY47" s="62"/>
      <c r="BZ47" s="62"/>
      <c r="CA47" s="62"/>
      <c r="CB47" s="62"/>
      <c r="CC47" s="62"/>
      <c r="CD47" s="62"/>
      <c r="CE47" s="62"/>
      <c r="CF47" s="62"/>
      <c r="CG47" s="62"/>
      <c r="CH47" s="63"/>
    </row>
    <row r="48" spans="1:86" x14ac:dyDescent="0.2">
      <c r="A48" t="s">
        <v>5682</v>
      </c>
      <c r="B48" t="s">
        <v>5480</v>
      </c>
      <c r="C48" t="str">
        <f>_xlfn.XLOOKUP(B48,Units!$A$2:$A$100,Units!$C$2:$C$100,"")</f>
        <v/>
      </c>
      <c r="D48" t="str">
        <f t="shared" si="1"/>
        <v>[Concrete,0.12,Carpet,0.012,Carpet,0.012]</v>
      </c>
      <c r="E48">
        <f t="shared" si="2"/>
        <v>2.1739130434782608</v>
      </c>
      <c r="F48" t="str">
        <f t="shared" si="3"/>
        <v>MA_MFH_InsulatedGroundSlab_GroundSlab</v>
      </c>
      <c r="G48" s="29" t="s">
        <v>10</v>
      </c>
      <c r="H48">
        <v>0.12</v>
      </c>
      <c r="I48" t="s">
        <v>25</v>
      </c>
      <c r="J48">
        <v>1.2E-2</v>
      </c>
      <c r="K48" t="s">
        <v>25</v>
      </c>
      <c r="L48">
        <v>1.2E-2</v>
      </c>
      <c r="M48"/>
      <c r="N48"/>
      <c r="O48"/>
      <c r="P48"/>
      <c r="Q48"/>
      <c r="R48" s="30"/>
      <c r="S48"/>
      <c r="T48"/>
      <c r="U48" t="s">
        <v>459</v>
      </c>
      <c r="V48">
        <f t="shared" si="4"/>
        <v>0.14400000000000002</v>
      </c>
      <c r="AA48" s="5" t="str">
        <f t="shared" si="0"/>
        <v>[Concrete,0.12,Carpet,0.012,Carpet,0.012]</v>
      </c>
      <c r="AB48" s="5">
        <f>IFERROR(J48/_xlfn.XLOOKUP(I48,Materials!$A$2:$A$283,Materials!$I$2:$I$283),0)+IFERROR(L48/_xlfn.XLOOKUP(K48,Materials!$A$2:$A$283,Materials!$I$2:$I$283),0)+IFERROR(N48/_xlfn.XLOOKUP(M48,Materials!$A$2:$A$283,Materials!$I$2:$I$283),0)+IFERROR(P48/_xlfn.XLOOKUP(O48,Materials!$A$2:$A$283,Materials!$I$2:$I$283),0)+IFERROR(R48/_xlfn.XLOOKUP(Q48,Materials!$A$2:$A$283,Materials!$I$2:$I$283),0)+IFERROR(H48/_xlfn.XLOOKUP(G48,Materials!$A$2:$A$283,Materials!$I$2:$I$283),0)</f>
        <v>0.46</v>
      </c>
      <c r="BQ48" s="61"/>
      <c r="BR48" s="62"/>
      <c r="BS48" s="62"/>
      <c r="BT48" s="63"/>
      <c r="BU48" s="63"/>
      <c r="BV48" s="63"/>
      <c r="BW48" s="63"/>
      <c r="BX48" s="62"/>
      <c r="BY48" s="62"/>
      <c r="BZ48" s="62"/>
      <c r="CA48" s="62"/>
      <c r="CB48" s="62"/>
      <c r="CC48" s="62"/>
      <c r="CD48" s="62"/>
      <c r="CE48" s="62"/>
      <c r="CF48" s="62"/>
      <c r="CG48" s="62"/>
      <c r="CH48" s="63"/>
    </row>
    <row r="49" spans="1:86" x14ac:dyDescent="0.2">
      <c r="A49" t="s">
        <v>5683</v>
      </c>
      <c r="B49" t="s">
        <v>5638</v>
      </c>
      <c r="C49" t="str">
        <f>_xlfn.XLOOKUP(B49,Units!$A$2:$A$100,Units!$C$2:$C$100,"")</f>
        <v/>
      </c>
      <c r="D49" t="e">
        <f t="shared" si="1"/>
        <v>#REF!</v>
      </c>
      <c r="E49">
        <f t="shared" si="2"/>
        <v>2.5974025974025974</v>
      </c>
      <c r="F49" t="str">
        <f t="shared" ref="F49" si="5">_xlfn.CONCAT(A49,"_",B49)</f>
        <v>MA_SFH_UninsulatedCeiling_BasementCeiling</v>
      </c>
      <c r="G49" s="29" t="s">
        <v>10</v>
      </c>
      <c r="H49">
        <v>0.12</v>
      </c>
      <c r="I49" s="5" t="s">
        <v>102</v>
      </c>
      <c r="J49" s="5">
        <v>1.4999999999999999E-2</v>
      </c>
      <c r="K49" t="s">
        <v>25</v>
      </c>
      <c r="L49">
        <v>1.2E-2</v>
      </c>
      <c r="O49"/>
      <c r="P49"/>
      <c r="Q49"/>
      <c r="R49" s="30"/>
      <c r="S49"/>
      <c r="T49"/>
      <c r="U49" t="s">
        <v>459</v>
      </c>
      <c r="V49" t="e">
        <f>H49+#REF!+J49+L49+P49+R49+T49</f>
        <v>#REF!</v>
      </c>
      <c r="AA49" s="5" t="e">
        <f>_xlfn.CONCAT("[",_xlfn.TEXTJOIN(",",TRUE,G49,H49,#REF!,#REF!,I49,J49,K49,L49,O49,P49,Q49,R49),"]")</f>
        <v>#REF!</v>
      </c>
      <c r="AB49" s="5">
        <f>IFERROR(#REF!/_xlfn.XLOOKUP(#REF!,Materials!$A$2:$A$283,Materials!$I$2:$I$283),0)+IFERROR(J49/_xlfn.XLOOKUP(I49,Materials!$A$2:$A$283,Materials!$I$2:$I$283),0)+IFERROR(L49/_xlfn.XLOOKUP(K49,Materials!$A$2:$A$283,Materials!$I$2:$I$283),0)+IFERROR(P49/_xlfn.XLOOKUP(O49,Materials!$A$2:$A$283,Materials!$I$2:$I$283),0)+IFERROR(R49/_xlfn.XLOOKUP(Q49,Materials!$A$2:$A$283,Materials!$I$2:$I$283),0)+IFERROR(H49/_xlfn.XLOOKUP(G49,Materials!$A$2:$A$283,Materials!$I$2:$I$283),0)</f>
        <v>0.38500000000000001</v>
      </c>
      <c r="BQ49" s="61"/>
      <c r="BR49" s="62"/>
      <c r="BS49" s="62"/>
      <c r="BT49" s="63"/>
      <c r="BU49" s="63"/>
      <c r="BV49" s="63"/>
      <c r="BW49" s="63"/>
      <c r="BX49" s="62"/>
      <c r="BY49" s="62"/>
      <c r="BZ49" s="62"/>
      <c r="CA49" s="62"/>
      <c r="CB49" s="62"/>
      <c r="CC49" s="62"/>
      <c r="CD49" s="62"/>
      <c r="CE49" s="62"/>
      <c r="CF49" s="62"/>
      <c r="CG49" s="62"/>
      <c r="CH49" s="63"/>
    </row>
    <row r="50" spans="1:86" x14ac:dyDescent="0.2">
      <c r="A50" t="s">
        <v>5684</v>
      </c>
      <c r="B50" t="s">
        <v>5638</v>
      </c>
      <c r="D50" t="str">
        <f t="shared" si="1"/>
        <v>[Concrete,0.12,XPS Board,0.02,Plywood,0.015,Carpet,0.012]</v>
      </c>
      <c r="E50">
        <f t="shared" si="2"/>
        <v>1.0275007555152613</v>
      </c>
      <c r="F50" t="str">
        <f t="shared" ref="F50:F52" si="6">_xlfn.CONCAT(A50,"_",B50)</f>
        <v>MA_SFH_InsulatedCeiling_BasementCeiling</v>
      </c>
      <c r="G50" s="29" t="s">
        <v>10</v>
      </c>
      <c r="H50">
        <v>0.12</v>
      </c>
      <c r="I50" t="s">
        <v>26</v>
      </c>
      <c r="J50">
        <v>0.02</v>
      </c>
      <c r="K50" s="5" t="s">
        <v>102</v>
      </c>
      <c r="L50" s="5">
        <v>1.4999999999999999E-2</v>
      </c>
      <c r="M50" t="s">
        <v>25</v>
      </c>
      <c r="N50">
        <v>1.2E-2</v>
      </c>
      <c r="O50"/>
      <c r="P50"/>
      <c r="Q50"/>
      <c r="R50" s="30"/>
      <c r="S50"/>
      <c r="T50"/>
      <c r="V50">
        <f t="shared" si="4"/>
        <v>0.16699999999999998</v>
      </c>
      <c r="AA50" s="5" t="str">
        <f t="shared" si="0"/>
        <v>[Concrete,0.12,XPS Board,0.02,Plywood,0.015,Carpet,0.012]</v>
      </c>
      <c r="AB50" s="5">
        <f>IFERROR(J50/_xlfn.XLOOKUP(I50,Materials!$A$2:$A$283,Materials!$I$2:$I$283),0)+IFERROR(L50/_xlfn.XLOOKUP(K50,Materials!$A$2:$A$283,Materials!$I$2:$I$283),0)+IFERROR(N50/_xlfn.XLOOKUP(M50,Materials!$A$2:$A$283,Materials!$I$2:$I$283),0)+IFERROR(P50/_xlfn.XLOOKUP(O50,Materials!$A$2:$A$283,Materials!$I$2:$I$283),0)+IFERROR(R50/_xlfn.XLOOKUP(Q50,Materials!$A$2:$A$283,Materials!$I$2:$I$283),0)+IFERROR(H50/_xlfn.XLOOKUP(G50,Materials!$A$2:$A$283,Materials!$I$2:$I$283),0)</f>
        <v>0.9732352941176472</v>
      </c>
      <c r="BQ50" s="61"/>
      <c r="BR50" s="62"/>
      <c r="BS50" s="62"/>
      <c r="BT50" s="63"/>
      <c r="BU50" s="63"/>
      <c r="BV50" s="63"/>
      <c r="BW50" s="63"/>
      <c r="BX50" s="62"/>
      <c r="BY50" s="62"/>
      <c r="BZ50" s="62"/>
      <c r="CA50" s="62"/>
      <c r="CB50" s="62"/>
      <c r="CC50" s="62"/>
      <c r="CD50" s="62"/>
      <c r="CE50" s="62"/>
      <c r="CF50" s="62"/>
      <c r="CG50" s="62"/>
      <c r="CH50" s="63"/>
    </row>
    <row r="51" spans="1:86" x14ac:dyDescent="0.2">
      <c r="A51" t="s">
        <v>5685</v>
      </c>
      <c r="B51" t="s">
        <v>5638</v>
      </c>
      <c r="D51" t="e">
        <f t="shared" si="1"/>
        <v>#REF!</v>
      </c>
      <c r="E51">
        <f t="shared" si="2"/>
        <v>2.5974025974025974</v>
      </c>
      <c r="F51" t="str">
        <f t="shared" si="6"/>
        <v>MA_MFH_UninsulatedCeiling_BasementCeiling</v>
      </c>
      <c r="G51" s="29" t="s">
        <v>10</v>
      </c>
      <c r="H51">
        <v>0.12</v>
      </c>
      <c r="I51" s="5" t="s">
        <v>102</v>
      </c>
      <c r="J51" s="5">
        <v>1.4999999999999999E-2</v>
      </c>
      <c r="K51" t="s">
        <v>25</v>
      </c>
      <c r="L51">
        <v>1.2E-2</v>
      </c>
      <c r="O51"/>
      <c r="P51"/>
      <c r="Q51"/>
      <c r="R51" s="30"/>
      <c r="S51"/>
      <c r="T51"/>
      <c r="V51" t="e">
        <f>H51+#REF!+J51+L51+P51+R51+T51</f>
        <v>#REF!</v>
      </c>
      <c r="AA51" s="5" t="e">
        <f>_xlfn.CONCAT("[",_xlfn.TEXTJOIN(",",TRUE,G51,H51,#REF!,#REF!,I51,J51,K51,L51,O51,P51,Q51,R51),"]")</f>
        <v>#REF!</v>
      </c>
      <c r="AB51" s="5">
        <f>IFERROR(#REF!/_xlfn.XLOOKUP(#REF!,Materials!$A$2:$A$283,Materials!$I$2:$I$283),0)+IFERROR(J51/_xlfn.XLOOKUP(I51,Materials!$A$2:$A$283,Materials!$I$2:$I$283),0)+IFERROR(L51/_xlfn.XLOOKUP(K51,Materials!$A$2:$A$283,Materials!$I$2:$I$283),0)+IFERROR(P51/_xlfn.XLOOKUP(O51,Materials!$A$2:$A$283,Materials!$I$2:$I$283),0)+IFERROR(R51/_xlfn.XLOOKUP(Q51,Materials!$A$2:$A$283,Materials!$I$2:$I$283),0)+IFERROR(H51/_xlfn.XLOOKUP(G51,Materials!$A$2:$A$283,Materials!$I$2:$I$283),0)</f>
        <v>0.38500000000000001</v>
      </c>
      <c r="BQ51" s="61"/>
      <c r="BR51" s="62"/>
      <c r="BS51" s="62"/>
      <c r="BT51" s="63"/>
      <c r="BU51" s="63"/>
      <c r="BV51" s="63"/>
      <c r="BW51" s="63"/>
      <c r="BX51" s="62"/>
      <c r="BY51" s="62"/>
      <c r="BZ51" s="62"/>
      <c r="CA51" s="62"/>
      <c r="CB51" s="62"/>
      <c r="CC51" s="62"/>
      <c r="CD51" s="62"/>
      <c r="CE51" s="62"/>
      <c r="CF51" s="62"/>
      <c r="CG51" s="62"/>
      <c r="CH51" s="63"/>
    </row>
    <row r="52" spans="1:86" ht="31" customHeight="1" x14ac:dyDescent="0.2">
      <c r="A52" t="s">
        <v>5686</v>
      </c>
      <c r="B52" t="s">
        <v>5638</v>
      </c>
      <c r="D52" t="str">
        <f t="shared" si="1"/>
        <v>[Concrete,0.12,XPS Board,0.02,Plywood,0.015,Carpet,0.012]</v>
      </c>
      <c r="E52">
        <f t="shared" si="2"/>
        <v>1.0275007555152613</v>
      </c>
      <c r="F52" t="str">
        <f t="shared" si="6"/>
        <v>MA_MFH_InsulatedCeiling_BasementCeiling</v>
      </c>
      <c r="G52" s="29" t="s">
        <v>10</v>
      </c>
      <c r="H52">
        <v>0.12</v>
      </c>
      <c r="I52" t="s">
        <v>26</v>
      </c>
      <c r="J52">
        <v>0.02</v>
      </c>
      <c r="K52" s="5" t="s">
        <v>102</v>
      </c>
      <c r="L52" s="5">
        <v>1.4999999999999999E-2</v>
      </c>
      <c r="M52" t="s">
        <v>25</v>
      </c>
      <c r="N52">
        <v>1.2E-2</v>
      </c>
      <c r="O52"/>
      <c r="P52"/>
      <c r="Q52"/>
      <c r="R52" s="30"/>
      <c r="S52"/>
      <c r="T52"/>
      <c r="V52">
        <f t="shared" si="4"/>
        <v>0.16699999999999998</v>
      </c>
      <c r="AA52" s="5" t="str">
        <f t="shared" si="0"/>
        <v>[Concrete,0.12,XPS Board,0.02,Plywood,0.015,Carpet,0.012]</v>
      </c>
      <c r="AB52" s="5">
        <f>IFERROR(J52/_xlfn.XLOOKUP(I52,Materials!$A$2:$A$283,Materials!$I$2:$I$283),0)+IFERROR(L52/_xlfn.XLOOKUP(K52,Materials!$A$2:$A$283,Materials!$I$2:$I$283),0)+IFERROR(N52/_xlfn.XLOOKUP(M52,Materials!$A$2:$A$283,Materials!$I$2:$I$283),0)+IFERROR(P52/_xlfn.XLOOKUP(O52,Materials!$A$2:$A$283,Materials!$I$2:$I$283),0)+IFERROR(R52/_xlfn.XLOOKUP(Q52,Materials!$A$2:$A$283,Materials!$I$2:$I$283),0)+IFERROR(H52/_xlfn.XLOOKUP(G52,Materials!$A$2:$A$283,Materials!$I$2:$I$283),0)</f>
        <v>0.9732352941176472</v>
      </c>
      <c r="BQ52" s="61"/>
      <c r="BR52" s="62"/>
      <c r="BS52" s="62"/>
      <c r="BT52" s="63"/>
      <c r="BU52" s="63"/>
      <c r="BV52" s="63"/>
      <c r="BW52" s="63"/>
      <c r="BX52" s="62"/>
      <c r="BY52" s="62"/>
      <c r="BZ52" s="62"/>
      <c r="CA52" s="62"/>
      <c r="CB52" s="62"/>
      <c r="CC52" s="62"/>
      <c r="CD52" s="62"/>
      <c r="CE52" s="62"/>
      <c r="CF52" s="62"/>
      <c r="CG52" s="62"/>
      <c r="CH52" s="63"/>
    </row>
    <row r="53" spans="1:86" x14ac:dyDescent="0.2">
      <c r="A53" t="s">
        <v>5715</v>
      </c>
      <c r="B53" t="s">
        <v>5639</v>
      </c>
      <c r="C53" t="str">
        <f>_xlfn.XLOOKUP(B53,Units!$A$2:$A$100,Units!$C$2:$C$100,"")</f>
        <v/>
      </c>
      <c r="D53" t="str">
        <f t="shared" si="1"/>
        <v>[Gypsum Board,0.013,Wood joist,0.2032]</v>
      </c>
      <c r="E53">
        <f t="shared" si="2"/>
        <v>0.78534031413612571</v>
      </c>
      <c r="F53" t="str">
        <f t="shared" si="3"/>
        <v>MA_SFH_NoInsulation_AtticFloor</v>
      </c>
      <c r="G53" t="s">
        <v>14</v>
      </c>
      <c r="H53">
        <v>1.2999999999999999E-2</v>
      </c>
      <c r="I53" t="s">
        <v>5722</v>
      </c>
      <c r="J53">
        <v>0.20319999999999999</v>
      </c>
      <c r="K53"/>
      <c r="L53"/>
      <c r="M53"/>
      <c r="N53"/>
      <c r="O53"/>
      <c r="P53"/>
      <c r="Q53"/>
      <c r="R53" s="30"/>
      <c r="S53"/>
      <c r="T53"/>
      <c r="U53" t="s">
        <v>459</v>
      </c>
      <c r="V53">
        <f t="shared" si="4"/>
        <v>0.2162</v>
      </c>
      <c r="AA53" s="5" t="str">
        <f t="shared" ref="AA53:AA60" si="7">_xlfn.CONCAT("[",_xlfn.TEXTJOIN(",",TRUE,G53,H53,I53,J53,K53,L53,M53,N53,O53,P53,Q53,R53),"]")</f>
        <v>[Gypsum Board,0.013,Wood joist,0.2032]</v>
      </c>
      <c r="AB53" s="5">
        <f>IFERROR(J53/_xlfn.XLOOKUP(I53,Materials!$A$2:$A$283,Materials!$I$2:$I$283),0)+IFERROR(L53/_xlfn.XLOOKUP(K53,Materials!$A$2:$A$283,Materials!$I$2:$I$283),0)+IFERROR(N53/_xlfn.XLOOKUP(M53,Materials!$A$2:$A$283,Materials!$I$2:$I$283),0)+IFERROR(P53/_xlfn.XLOOKUP(O53,Materials!$A$2:$A$283,Materials!$I$2:$I$283),0)+IFERROR(R53/_xlfn.XLOOKUP(Q53,Materials!$A$2:$A$283,Materials!$I$2:$I$283),0)+IFERROR(H53/_xlfn.XLOOKUP(G53,Materials!$A$2:$A$283,Materials!$I$2:$I$283),0)</f>
        <v>1.2733333333333332</v>
      </c>
      <c r="BQ53" s="61"/>
      <c r="BR53" s="62"/>
      <c r="BS53" s="62"/>
      <c r="BT53" s="63"/>
      <c r="BU53" s="63"/>
      <c r="BV53" s="63"/>
      <c r="BW53" s="63"/>
      <c r="BX53" s="62"/>
      <c r="BY53" s="62"/>
      <c r="BZ53" s="62"/>
      <c r="CA53" s="62"/>
      <c r="CB53" s="62"/>
      <c r="CC53" s="62"/>
      <c r="CD53" s="62"/>
      <c r="CE53" s="62"/>
      <c r="CF53" s="62"/>
      <c r="CG53" s="62"/>
      <c r="CH53" s="63"/>
    </row>
    <row r="54" spans="1:86" x14ac:dyDescent="0.2">
      <c r="A54" t="s">
        <v>5716</v>
      </c>
      <c r="B54" t="s">
        <v>5639</v>
      </c>
      <c r="C54" t="str">
        <f>_xlfn.XLOOKUP(B54,Units!$A$2:$A$100,Units!$C$2:$C$100,"")</f>
        <v/>
      </c>
      <c r="D54" t="str">
        <f t="shared" si="1"/>
        <v>[Gypsum Board,0.013,Wood joist,0.2032,Low Density Fiberglass batt,0.254,Vapor Retarder,0.0001]</v>
      </c>
      <c r="E54">
        <f t="shared" si="2"/>
        <v>8.746123876918184E-2</v>
      </c>
      <c r="F54" t="str">
        <f t="shared" si="3"/>
        <v>MA_SFH_Insulated_AtticFloor</v>
      </c>
      <c r="G54" t="s">
        <v>14</v>
      </c>
      <c r="H54">
        <v>1.2999999999999999E-2</v>
      </c>
      <c r="I54" t="s">
        <v>5722</v>
      </c>
      <c r="J54">
        <v>0.20319999999999999</v>
      </c>
      <c r="K54" t="s">
        <v>86</v>
      </c>
      <c r="L54">
        <v>0.254</v>
      </c>
      <c r="M54" t="s">
        <v>5729</v>
      </c>
      <c r="N54">
        <v>1E-4</v>
      </c>
      <c r="O54"/>
      <c r="P54"/>
      <c r="Q54"/>
      <c r="R54" s="30"/>
      <c r="S54"/>
      <c r="T54"/>
      <c r="U54" t="s">
        <v>459</v>
      </c>
      <c r="V54">
        <f t="shared" si="4"/>
        <v>0.4703</v>
      </c>
      <c r="AA54" s="5" t="str">
        <f t="shared" si="7"/>
        <v>[Gypsum Board,0.013,Wood joist,0.2032,Low Density Fiberglass batt,0.254,Vapor Retarder,0.0001]</v>
      </c>
      <c r="AB54" s="5">
        <f>IFERROR(J54/_xlfn.XLOOKUP(I54,Materials!$A$2:$A$283,Materials!$I$2:$I$283),0)+IFERROR(L54/_xlfn.XLOOKUP(K54,Materials!$A$2:$A$283,Materials!$I$2:$I$283),0)+IFERROR(N54/_xlfn.XLOOKUP(M54,Materials!$A$2:$A$283,Materials!$I$2:$I$283),0)+IFERROR(P54/_xlfn.XLOOKUP(O54,Materials!$A$2:$A$283,Materials!$I$2:$I$283),0)+IFERROR(R54/_xlfn.XLOOKUP(Q54,Materials!$A$2:$A$283,Materials!$I$2:$I$283),0)+IFERROR(H54/_xlfn.XLOOKUP(G54,Materials!$A$2:$A$283,Materials!$I$2:$I$283),0)</f>
        <v>11.433636363636364</v>
      </c>
      <c r="BQ54" s="61"/>
      <c r="BR54" s="62"/>
      <c r="BS54" s="62"/>
      <c r="BT54" s="63"/>
      <c r="BU54" s="63"/>
      <c r="BV54" s="63"/>
      <c r="BW54" s="63"/>
      <c r="BX54" s="62"/>
      <c r="BY54" s="62"/>
      <c r="BZ54" s="62"/>
      <c r="CA54" s="62"/>
      <c r="CB54" s="62"/>
      <c r="CC54" s="62"/>
      <c r="CD54" s="62"/>
      <c r="CE54" s="62"/>
      <c r="CF54" s="62"/>
      <c r="CG54" s="62"/>
      <c r="CH54" s="63"/>
    </row>
    <row r="55" spans="1:86" x14ac:dyDescent="0.2">
      <c r="A55" t="s">
        <v>5717</v>
      </c>
      <c r="B55" t="s">
        <v>5639</v>
      </c>
      <c r="C55" t="str">
        <f>_xlfn.XLOOKUP(B55,Units!$A$2:$A$100,Units!$C$2:$C$100,"")</f>
        <v/>
      </c>
      <c r="D55" t="str">
        <f t="shared" si="1"/>
        <v>[Gypsum Board,0.013,Wood joist,0.254,Cellulose,0.3556,Gypsum Board,0.013,Vapor Retarder,0.0001]</v>
      </c>
      <c r="E55">
        <f t="shared" si="2"/>
        <v>9.8357724061875956E-2</v>
      </c>
      <c r="F55" t="str">
        <f t="shared" si="3"/>
        <v>MA_SFH_HighlyInsulated_AtticFloor</v>
      </c>
      <c r="G55" t="s">
        <v>14</v>
      </c>
      <c r="H55">
        <v>1.2999999999999999E-2</v>
      </c>
      <c r="I55" t="s">
        <v>5722</v>
      </c>
      <c r="J55">
        <v>0.254</v>
      </c>
      <c r="K55" t="s">
        <v>82</v>
      </c>
      <c r="L55">
        <v>0.35560000000000003</v>
      </c>
      <c r="M55" t="s">
        <v>14</v>
      </c>
      <c r="N55">
        <v>1.2999999999999999E-2</v>
      </c>
      <c r="O55" t="s">
        <v>5729</v>
      </c>
      <c r="P55">
        <v>1E-4</v>
      </c>
      <c r="Q55"/>
      <c r="R55" s="30"/>
      <c r="S55"/>
      <c r="T55"/>
      <c r="U55" t="s">
        <v>459</v>
      </c>
      <c r="V55">
        <f t="shared" si="4"/>
        <v>0.63570000000000004</v>
      </c>
      <c r="AA55" s="5" t="str">
        <f t="shared" si="7"/>
        <v>[Gypsum Board,0.013,Wood joist,0.254,Cellulose,0.3556,Gypsum Board,0.013,Vapor Retarder,0.0001]</v>
      </c>
      <c r="AB55" s="5">
        <f>IFERROR(J55/_xlfn.XLOOKUP(I55,Materials!$A$2:$A$283,Materials!$I$2:$I$283),0)+IFERROR(L55/_xlfn.XLOOKUP(K55,Materials!$A$2:$A$283,Materials!$I$2:$I$283),0)+IFERROR(N55/_xlfn.XLOOKUP(M55,Materials!$A$2:$A$283,Materials!$I$2:$I$283),0)+IFERROR(P55/_xlfn.XLOOKUP(O55,Materials!$A$2:$A$283,Materials!$I$2:$I$283),0)+IFERROR(R55/_xlfn.XLOOKUP(Q55,Materials!$A$2:$A$283,Materials!$I$2:$I$283),0)+IFERROR(H55/_xlfn.XLOOKUP(G55,Materials!$A$2:$A$283,Materials!$I$2:$I$283),0)</f>
        <v>10.166969696969696</v>
      </c>
      <c r="BQ55" s="61"/>
      <c r="BR55" s="62"/>
      <c r="BS55" s="62"/>
      <c r="BT55" s="63"/>
      <c r="BU55" s="63"/>
      <c r="BV55" s="63"/>
      <c r="BW55" s="63"/>
      <c r="BX55" s="62"/>
      <c r="BY55" s="62"/>
      <c r="BZ55" s="62"/>
      <c r="CA55" s="62"/>
      <c r="CB55" s="62"/>
      <c r="CC55" s="62"/>
      <c r="CD55" s="62"/>
      <c r="CE55" s="62"/>
      <c r="CF55" s="62"/>
      <c r="CG55" s="62"/>
      <c r="CH55" s="63"/>
    </row>
    <row r="56" spans="1:86" x14ac:dyDescent="0.2">
      <c r="A56" t="s">
        <v>5718</v>
      </c>
      <c r="B56" t="s">
        <v>5639</v>
      </c>
      <c r="C56" t="str">
        <f>_xlfn.XLOOKUP(B56,Units!$A$2:$A$100,Units!$C$2:$C$100,"")</f>
        <v/>
      </c>
      <c r="D56" t="str">
        <f t="shared" si="1"/>
        <v>[Plaster,0.013,Wood joist,0.2032]</v>
      </c>
      <c r="E56">
        <f t="shared" si="2"/>
        <v>0.86507269013576837</v>
      </c>
      <c r="F56" t="str">
        <f t="shared" si="3"/>
        <v>MA_MFH_NoInsulation_AtticFloor</v>
      </c>
      <c r="G56" t="s">
        <v>17</v>
      </c>
      <c r="H56">
        <v>1.2999999999999999E-2</v>
      </c>
      <c r="I56" t="s">
        <v>5722</v>
      </c>
      <c r="J56">
        <v>0.20319999999999999</v>
      </c>
      <c r="K56"/>
      <c r="L56"/>
      <c r="M56"/>
      <c r="N56"/>
      <c r="O56"/>
      <c r="P56"/>
      <c r="Q56"/>
      <c r="R56" s="30"/>
      <c r="S56"/>
      <c r="T56"/>
      <c r="U56" t="s">
        <v>459</v>
      </c>
      <c r="V56">
        <f t="shared" si="4"/>
        <v>0.2162</v>
      </c>
      <c r="AA56" s="5" t="str">
        <f t="shared" si="7"/>
        <v>[Plaster,0.013,Wood joist,0.2032]</v>
      </c>
      <c r="AB56" s="5">
        <f>IFERROR(J56/_xlfn.XLOOKUP(I56,Materials!$A$2:$A$283,Materials!$I$2:$I$283),0)+IFERROR(L56/_xlfn.XLOOKUP(K56,Materials!$A$2:$A$283,Materials!$I$2:$I$283),0)+IFERROR(N56/_xlfn.XLOOKUP(M56,Materials!$A$2:$A$283,Materials!$I$2:$I$283),0)+IFERROR(P56/_xlfn.XLOOKUP(O56,Materials!$A$2:$A$283,Materials!$I$2:$I$283),0)+IFERROR(R56/_xlfn.XLOOKUP(Q56,Materials!$A$2:$A$283,Materials!$I$2:$I$283),0)+IFERROR(H56/_xlfn.XLOOKUP(G56,Materials!$A$2:$A$283,Materials!$I$2:$I$283),0)</f>
        <v>1.1559722222222222</v>
      </c>
      <c r="BQ56" s="61"/>
      <c r="BR56" s="62"/>
      <c r="BS56" s="62"/>
      <c r="BT56" s="63"/>
      <c r="BU56" s="63"/>
      <c r="BV56" s="63"/>
      <c r="BW56" s="63"/>
      <c r="BX56" s="62"/>
      <c r="BY56" s="62"/>
      <c r="BZ56" s="62"/>
      <c r="CA56" s="62"/>
      <c r="CB56" s="62"/>
      <c r="CC56" s="62"/>
      <c r="CD56" s="62"/>
      <c r="CE56" s="62"/>
      <c r="CF56" s="62"/>
      <c r="CG56" s="62"/>
      <c r="CH56" s="63"/>
    </row>
    <row r="57" spans="1:86" x14ac:dyDescent="0.2">
      <c r="A57" t="s">
        <v>5719</v>
      </c>
      <c r="B57" t="s">
        <v>5639</v>
      </c>
      <c r="C57" t="str">
        <f>_xlfn.XLOOKUP(B57,Units!$A$2:$A$100,Units!$C$2:$C$100,"")</f>
        <v/>
      </c>
      <c r="D57" t="str">
        <f t="shared" si="1"/>
        <v>[Gypsum Board,0.013,Wood joist,0.254,Low Density Fiberglass batt,0.254,Gypsum Board,0.013,Vapor Retarder,0.0001]</v>
      </c>
      <c r="E57">
        <f t="shared" si="2"/>
        <v>8.4314877743427274E-2</v>
      </c>
      <c r="F57" t="str">
        <f t="shared" si="3"/>
        <v>MA_MFH_Insulated_AtticFloor</v>
      </c>
      <c r="G57" t="s">
        <v>14</v>
      </c>
      <c r="H57">
        <v>1.2999999999999999E-2</v>
      </c>
      <c r="I57" t="s">
        <v>5722</v>
      </c>
      <c r="J57">
        <v>0.254</v>
      </c>
      <c r="K57" t="s">
        <v>86</v>
      </c>
      <c r="L57">
        <v>0.254</v>
      </c>
      <c r="M57" t="s">
        <v>14</v>
      </c>
      <c r="N57">
        <v>1.2999999999999999E-2</v>
      </c>
      <c r="O57" t="s">
        <v>5729</v>
      </c>
      <c r="P57">
        <v>1E-4</v>
      </c>
      <c r="Q57"/>
      <c r="R57" s="30"/>
      <c r="S57"/>
      <c r="T57"/>
      <c r="U57" t="s">
        <v>459</v>
      </c>
      <c r="V57">
        <f t="shared" si="4"/>
        <v>0.53410000000000002</v>
      </c>
      <c r="AA57" s="5" t="str">
        <f t="shared" si="7"/>
        <v>[Gypsum Board,0.013,Wood joist,0.254,Low Density Fiberglass batt,0.254,Gypsum Board,0.013,Vapor Retarder,0.0001]</v>
      </c>
      <c r="AB57" s="5">
        <f>IFERROR(J57/_xlfn.XLOOKUP(I57,Materials!$A$2:$A$283,Materials!$I$2:$I$283),0)+IFERROR(L57/_xlfn.XLOOKUP(K57,Materials!$A$2:$A$283,Materials!$I$2:$I$283),0)+IFERROR(N57/_xlfn.XLOOKUP(M57,Materials!$A$2:$A$283,Materials!$I$2:$I$283),0)+IFERROR(P57/_xlfn.XLOOKUP(O57,Materials!$A$2:$A$283,Materials!$I$2:$I$283),0)+IFERROR(R57/_xlfn.XLOOKUP(Q57,Materials!$A$2:$A$283,Materials!$I$2:$I$283),0)+IFERROR(H57/_xlfn.XLOOKUP(G57,Materials!$A$2:$A$283,Materials!$I$2:$I$283),0)</f>
        <v>11.860303030303029</v>
      </c>
      <c r="BQ57" s="61"/>
      <c r="BR57" s="62"/>
      <c r="BS57" s="62"/>
      <c r="BT57" s="63"/>
      <c r="BU57" s="63"/>
      <c r="BV57" s="63"/>
      <c r="BW57" s="63"/>
      <c r="BX57" s="62"/>
      <c r="BY57" s="62"/>
      <c r="BZ57" s="62"/>
      <c r="CA57" s="62"/>
      <c r="CB57" s="62"/>
      <c r="CC57" s="62"/>
      <c r="CD57" s="62"/>
      <c r="CE57" s="62"/>
      <c r="CF57" s="62"/>
      <c r="CG57" s="62"/>
      <c r="CH57" s="63"/>
    </row>
    <row r="58" spans="1:86" x14ac:dyDescent="0.2">
      <c r="A58" t="s">
        <v>5720</v>
      </c>
      <c r="B58" t="s">
        <v>5639</v>
      </c>
      <c r="C58" t="str">
        <f>_xlfn.XLOOKUP(B58,Units!$A$2:$A$100,Units!$C$2:$C$100,"")</f>
        <v/>
      </c>
      <c r="D58" t="str">
        <f t="shared" si="1"/>
        <v>[Gypsum Board,0.013,Wood joist,0.3048,Cellulose,0.3556,Gypsum Board,0.013,Vapor Retarder,0.0001]</v>
      </c>
      <c r="E58">
        <f t="shared" si="2"/>
        <v>9.5701180314557224E-2</v>
      </c>
      <c r="F58" t="str">
        <f t="shared" si="3"/>
        <v>MA_MFH_HighlyInsulated_AtticFloor</v>
      </c>
      <c r="G58" t="s">
        <v>14</v>
      </c>
      <c r="H58">
        <v>1.2999999999999999E-2</v>
      </c>
      <c r="I58" t="s">
        <v>5722</v>
      </c>
      <c r="J58">
        <v>0.30480000000000002</v>
      </c>
      <c r="K58" t="s">
        <v>82</v>
      </c>
      <c r="L58">
        <v>0.35560000000000003</v>
      </c>
      <c r="M58" t="s">
        <v>14</v>
      </c>
      <c r="N58">
        <v>1.2999999999999999E-2</v>
      </c>
      <c r="O58" t="s">
        <v>5729</v>
      </c>
      <c r="P58">
        <v>1E-4</v>
      </c>
      <c r="Q58"/>
      <c r="R58" s="30"/>
      <c r="S58"/>
      <c r="T58"/>
      <c r="U58" t="s">
        <v>459</v>
      </c>
      <c r="V58">
        <f t="shared" si="4"/>
        <v>0.6865</v>
      </c>
      <c r="AA58" s="5" t="str">
        <f t="shared" si="7"/>
        <v>[Gypsum Board,0.013,Wood joist,0.3048,Cellulose,0.3556,Gypsum Board,0.013,Vapor Retarder,0.0001]</v>
      </c>
      <c r="AB58" s="5">
        <f>IFERROR(J58/_xlfn.XLOOKUP(I58,Materials!$A$2:$A$283,Materials!$I$2:$I$283),0)+IFERROR(L58/_xlfn.XLOOKUP(K58,Materials!$A$2:$A$283,Materials!$I$2:$I$283),0)+IFERROR(N58/_xlfn.XLOOKUP(M58,Materials!$A$2:$A$283,Materials!$I$2:$I$283),0)+IFERROR(P58/_xlfn.XLOOKUP(O58,Materials!$A$2:$A$283,Materials!$I$2:$I$283),0)+IFERROR(R58/_xlfn.XLOOKUP(Q58,Materials!$A$2:$A$283,Materials!$I$2:$I$283),0)+IFERROR(H58/_xlfn.XLOOKUP(G58,Materials!$A$2:$A$283,Materials!$I$2:$I$283),0)</f>
        <v>10.449191919191918</v>
      </c>
      <c r="BQ58" s="61"/>
      <c r="BR58" s="62"/>
      <c r="BS58" s="62"/>
      <c r="BT58" s="63"/>
      <c r="BU58" s="63"/>
      <c r="BV58" s="63"/>
      <c r="BW58" s="63"/>
      <c r="BX58" s="62"/>
      <c r="BY58" s="62"/>
      <c r="BZ58" s="62"/>
      <c r="CA58" s="62"/>
      <c r="CB58" s="62"/>
      <c r="CC58" s="62"/>
      <c r="CD58" s="62"/>
      <c r="CE58" s="62"/>
      <c r="CF58" s="62"/>
      <c r="CG58" s="62"/>
      <c r="CH58" s="63"/>
    </row>
    <row r="59" spans="1:86" x14ac:dyDescent="0.2">
      <c r="A59" t="s">
        <v>707</v>
      </c>
      <c r="B59" t="s">
        <v>5645</v>
      </c>
      <c r="C59" t="str">
        <f>_xlfn.XLOOKUP(B59,Units!$A$2:$A$100,Units!$C$2:$C$100,"")</f>
        <v/>
      </c>
      <c r="D59" t="str">
        <f t="shared" si="1"/>
        <v>[XPS Board,0.03,Concrete,0.1]</v>
      </c>
      <c r="E59">
        <f t="shared" si="2"/>
        <v>1.0725552050473188</v>
      </c>
      <c r="F59" t="str">
        <f t="shared" si="3"/>
        <v>MA_SFH_FloorCeiling</v>
      </c>
      <c r="G59" s="29" t="s">
        <v>26</v>
      </c>
      <c r="H59">
        <v>0.03</v>
      </c>
      <c r="I59" s="29" t="s">
        <v>10</v>
      </c>
      <c r="J59">
        <v>0.1</v>
      </c>
      <c r="K59"/>
      <c r="L59"/>
      <c r="M59"/>
      <c r="N59"/>
      <c r="O59"/>
      <c r="P59"/>
      <c r="Q59"/>
      <c r="R59" s="30"/>
      <c r="S59"/>
      <c r="T59"/>
      <c r="U59" t="s">
        <v>459</v>
      </c>
      <c r="V59">
        <f t="shared" si="4"/>
        <v>0.13</v>
      </c>
      <c r="AA59" s="5" t="str">
        <f t="shared" si="7"/>
        <v>[XPS Board,0.03,Concrete,0.1]</v>
      </c>
      <c r="AB59" s="5">
        <f>IFERROR(J59/_xlfn.XLOOKUP(I59,Materials!$A$2:$A$283,Materials!$I$2:$I$283),0)+IFERROR(L59/_xlfn.XLOOKUP(K59,Materials!$A$2:$A$283,Materials!$I$2:$I$283),0)+IFERROR(N59/_xlfn.XLOOKUP(M59,Materials!$A$2:$A$283,Materials!$I$2:$I$283),0)+IFERROR(P59/_xlfn.XLOOKUP(O59,Materials!$A$2:$A$283,Materials!$I$2:$I$283),0)+IFERROR(R59/_xlfn.XLOOKUP(Q59,Materials!$A$2:$A$283,Materials!$I$2:$I$283),0)+IFERROR(H59/_xlfn.XLOOKUP(G59,Materials!$A$2:$A$283,Materials!$I$2:$I$283),0)</f>
        <v>0.9323529411764705</v>
      </c>
      <c r="BQ59" s="61"/>
      <c r="BR59" s="62"/>
      <c r="BS59" s="62"/>
      <c r="BT59" s="63"/>
      <c r="BU59" s="63"/>
      <c r="BV59" s="63"/>
      <c r="BW59" s="63"/>
      <c r="BX59" s="62"/>
      <c r="BY59" s="62"/>
      <c r="BZ59" s="62"/>
      <c r="CA59" s="62"/>
      <c r="CB59" s="62"/>
      <c r="CC59" s="62"/>
      <c r="CD59" s="62"/>
      <c r="CE59" s="62"/>
      <c r="CF59" s="62"/>
      <c r="CG59" s="62"/>
      <c r="CH59" s="62"/>
    </row>
    <row r="60" spans="1:86" x14ac:dyDescent="0.2">
      <c r="A60" t="s">
        <v>745</v>
      </c>
      <c r="B60" t="s">
        <v>5645</v>
      </c>
      <c r="C60" t="str">
        <f>_xlfn.XLOOKUP(B60,Units!$A$2:$A$100,Units!$C$2:$C$100,"")</f>
        <v/>
      </c>
      <c r="D60" t="str">
        <f t="shared" si="1"/>
        <v>[XPS Board,0.03,Concrete,0.1]</v>
      </c>
      <c r="E60">
        <f t="shared" si="2"/>
        <v>1.0725552050473188</v>
      </c>
      <c r="F60" t="str">
        <f t="shared" si="3"/>
        <v>MA_MFH_FloorCeiling</v>
      </c>
      <c r="G60" s="29" t="s">
        <v>26</v>
      </c>
      <c r="H60">
        <v>0.03</v>
      </c>
      <c r="I60" s="29" t="s">
        <v>10</v>
      </c>
      <c r="J60">
        <v>0.1</v>
      </c>
      <c r="K60"/>
      <c r="L60"/>
      <c r="M60"/>
      <c r="N60"/>
      <c r="O60"/>
      <c r="P60"/>
      <c r="Q60"/>
      <c r="R60" s="30"/>
      <c r="S60"/>
      <c r="T60"/>
      <c r="U60" t="s">
        <v>459</v>
      </c>
      <c r="V60">
        <f t="shared" si="4"/>
        <v>0.13</v>
      </c>
      <c r="AA60" s="5" t="str">
        <f t="shared" si="7"/>
        <v>[XPS Board,0.03,Concrete,0.1]</v>
      </c>
      <c r="AB60" s="5">
        <f>IFERROR(J60/_xlfn.XLOOKUP(I60,Materials!$A$2:$A$283,Materials!$I$2:$I$283),0)+IFERROR(L60/_xlfn.XLOOKUP(K60,Materials!$A$2:$A$283,Materials!$I$2:$I$283),0)+IFERROR(N60/_xlfn.XLOOKUP(M60,Materials!$A$2:$A$283,Materials!$I$2:$I$283),0)+IFERROR(P60/_xlfn.XLOOKUP(O60,Materials!$A$2:$A$283,Materials!$I$2:$I$283),0)+IFERROR(R60/_xlfn.XLOOKUP(Q60,Materials!$A$2:$A$283,Materials!$I$2:$I$283),0)+IFERROR(H60/_xlfn.XLOOKUP(G60,Materials!$A$2:$A$283,Materials!$I$2:$I$283),0)</f>
        <v>0.9323529411764705</v>
      </c>
      <c r="BQ60" s="61"/>
      <c r="BR60" s="62"/>
      <c r="BS60" s="62"/>
      <c r="BT60" s="63"/>
      <c r="BU60" s="63"/>
      <c r="BV60" s="63"/>
      <c r="BW60" s="63"/>
      <c r="BX60" s="62"/>
      <c r="BY60" s="62"/>
      <c r="BZ60" s="62"/>
      <c r="CA60" s="62"/>
      <c r="CB60" s="62"/>
      <c r="CC60" s="62"/>
      <c r="CD60" s="62"/>
      <c r="CE60" s="62"/>
      <c r="CF60" s="62"/>
      <c r="CG60" s="62"/>
      <c r="CH60" s="63"/>
    </row>
    <row r="61" spans="1:86" x14ac:dyDescent="0.2">
      <c r="A61" t="s">
        <v>707</v>
      </c>
      <c r="B61" t="s">
        <v>735</v>
      </c>
      <c r="C61" t="str">
        <f>_xlfn.XLOOKUP(B61,Units!$A$2:$A$100,Units!$C$2:$C$100,"")</f>
        <v/>
      </c>
      <c r="D61" t="str">
        <f t="shared" ref="D61:D92" si="8">AA61</f>
        <v>[Wood siding,0.12]</v>
      </c>
      <c r="E61">
        <f t="shared" si="2"/>
        <v>0.91666666666666674</v>
      </c>
      <c r="F61" t="str">
        <f t="shared" ref="F61:F92" si="9">_xlfn.CONCAT(A61,"_",B61)</f>
        <v>MA_SFH_ExternalFloor</v>
      </c>
      <c r="G61" s="29" t="s">
        <v>773</v>
      </c>
      <c r="H61">
        <v>0.12</v>
      </c>
      <c r="I61"/>
      <c r="J61"/>
      <c r="K61"/>
      <c r="L61"/>
      <c r="M61"/>
      <c r="N61"/>
      <c r="O61"/>
      <c r="P61"/>
      <c r="Q61"/>
      <c r="R61" s="30"/>
      <c r="S61"/>
      <c r="T61"/>
      <c r="U61" t="s">
        <v>459</v>
      </c>
      <c r="V61">
        <f t="shared" si="4"/>
        <v>0.12</v>
      </c>
      <c r="AA61" s="5" t="str">
        <f t="shared" ref="AA61:AA91" si="10">_xlfn.CONCAT("[",_xlfn.TEXTJOIN(",",TRUE,G61,H61,I61,J61,K61,L61,M61,N61,O61,P61,Q61,R61),"]")</f>
        <v>[Wood siding,0.12]</v>
      </c>
      <c r="AB61" s="5">
        <f>IFERROR(J61/_xlfn.XLOOKUP(I61,Materials!$A$2:$A$283,Materials!$I$2:$I$283),0)+IFERROR(L61/_xlfn.XLOOKUP(K61,Materials!$A$2:$A$283,Materials!$I$2:$I$283),0)+IFERROR(N61/_xlfn.XLOOKUP(M61,Materials!$A$2:$A$283,Materials!$I$2:$I$283),0)+IFERROR(P61/_xlfn.XLOOKUP(O61,Materials!$A$2:$A$283,Materials!$I$2:$I$283),0)+IFERROR(R61/_xlfn.XLOOKUP(Q61,Materials!$A$2:$A$283,Materials!$I$2:$I$283),0)+IFERROR(H61/_xlfn.XLOOKUP(G61,Materials!$A$2:$A$283,Materials!$I$2:$I$283),0)</f>
        <v>1.0909090909090908</v>
      </c>
      <c r="BQ61" s="61"/>
      <c r="BR61" s="62"/>
      <c r="BS61" s="62"/>
      <c r="BT61" s="63"/>
      <c r="BU61" s="63"/>
      <c r="BV61" s="63"/>
      <c r="BW61" s="63"/>
      <c r="BX61" s="62"/>
      <c r="BY61" s="62"/>
      <c r="BZ61" s="62"/>
      <c r="CA61" s="62"/>
      <c r="CB61" s="62"/>
      <c r="CC61" s="62"/>
      <c r="CD61" s="62"/>
      <c r="CE61" s="62"/>
      <c r="CF61" s="62"/>
      <c r="CG61" s="62"/>
      <c r="CH61" s="63"/>
    </row>
    <row r="62" spans="1:86" x14ac:dyDescent="0.2">
      <c r="A62" t="s">
        <v>745</v>
      </c>
      <c r="B62" t="s">
        <v>735</v>
      </c>
      <c r="C62" t="str">
        <f>_xlfn.XLOOKUP(B62,Units!$A$2:$A$100,Units!$C$2:$C$100,"")</f>
        <v/>
      </c>
      <c r="D62" t="str">
        <f t="shared" si="8"/>
        <v>[Wood siding,0.12]</v>
      </c>
      <c r="E62">
        <f t="shared" si="2"/>
        <v>0.91666666666666674</v>
      </c>
      <c r="F62" t="str">
        <f t="shared" si="9"/>
        <v>MA_MFH_ExternalFloor</v>
      </c>
      <c r="G62" s="29" t="s">
        <v>773</v>
      </c>
      <c r="H62">
        <v>0.12</v>
      </c>
      <c r="I62"/>
      <c r="J62"/>
      <c r="K62"/>
      <c r="L62"/>
      <c r="M62"/>
      <c r="N62"/>
      <c r="O62"/>
      <c r="P62"/>
      <c r="Q62"/>
      <c r="R62" s="30"/>
      <c r="S62"/>
      <c r="T62"/>
      <c r="U62" t="s">
        <v>459</v>
      </c>
      <c r="V62">
        <f t="shared" si="4"/>
        <v>0.12</v>
      </c>
      <c r="AA62" s="5" t="str">
        <f t="shared" si="10"/>
        <v>[Wood siding,0.12]</v>
      </c>
      <c r="AB62" s="5">
        <f>IFERROR(J62/_xlfn.XLOOKUP(I62,Materials!$A$2:$A$283,Materials!$I$2:$I$283),0)+IFERROR(L62/_xlfn.XLOOKUP(K62,Materials!$A$2:$A$283,Materials!$I$2:$I$283),0)+IFERROR(N62/_xlfn.XLOOKUP(M62,Materials!$A$2:$A$283,Materials!$I$2:$I$283),0)+IFERROR(P62/_xlfn.XLOOKUP(O62,Materials!$A$2:$A$283,Materials!$I$2:$I$283),0)+IFERROR(R62/_xlfn.XLOOKUP(Q62,Materials!$A$2:$A$283,Materials!$I$2:$I$283),0)+IFERROR(H62/_xlfn.XLOOKUP(G62,Materials!$A$2:$A$283,Materials!$I$2:$I$283),0)</f>
        <v>1.0909090909090908</v>
      </c>
      <c r="BQ62" s="61"/>
      <c r="BR62" s="62"/>
      <c r="BS62" s="62"/>
      <c r="BT62" s="63"/>
      <c r="BU62" s="63"/>
      <c r="BV62" s="63"/>
      <c r="BW62" s="63"/>
      <c r="BX62" s="62"/>
      <c r="BY62" s="62"/>
      <c r="BZ62" s="62"/>
      <c r="CA62" s="62"/>
      <c r="CB62" s="62"/>
      <c r="CC62" s="62"/>
      <c r="CD62" s="62"/>
      <c r="CE62" s="62"/>
      <c r="CF62" s="62"/>
      <c r="CG62" s="62"/>
      <c r="CH62" s="63"/>
    </row>
    <row r="63" spans="1:86" x14ac:dyDescent="0.2">
      <c r="A63" t="s">
        <v>5569</v>
      </c>
      <c r="B63" t="s">
        <v>265</v>
      </c>
      <c r="C63" t="str">
        <f>_xlfn.XLOOKUP(B63,Units!$A$2:$A$100,Units!$C$2:$C$100,"")</f>
        <v>Construction for the outer walls/façade of the building</v>
      </c>
      <c r="D63" t="str">
        <f t="shared" si="8"/>
        <v>[Wood siding,0.025,Oriented strand board,0.015,Wood stud,0.1,Plaster,0.015]</v>
      </c>
      <c r="E63">
        <f t="shared" si="2"/>
        <v>1.1108357076237079</v>
      </c>
      <c r="F63" t="str">
        <f t="shared" si="9"/>
        <v>MA_SFH_pre_1975_UninsulatedWalls_Facade</v>
      </c>
      <c r="G63" s="29" t="s">
        <v>773</v>
      </c>
      <c r="H63">
        <v>2.5000000000000001E-2</v>
      </c>
      <c r="I63" s="29" t="s">
        <v>13</v>
      </c>
      <c r="J63">
        <v>1.4999999999999999E-2</v>
      </c>
      <c r="K63" s="29" t="s">
        <v>5608</v>
      </c>
      <c r="L63">
        <v>0.1</v>
      </c>
      <c r="M63" s="29" t="s">
        <v>17</v>
      </c>
      <c r="N63">
        <v>1.4999999999999999E-2</v>
      </c>
      <c r="O63"/>
      <c r="P63"/>
      <c r="Q63"/>
      <c r="R63" s="30"/>
      <c r="S63"/>
      <c r="T63"/>
      <c r="U63" t="s">
        <v>459</v>
      </c>
      <c r="V63">
        <f t="shared" si="4"/>
        <v>0.15500000000000003</v>
      </c>
      <c r="AA63" s="5" t="str">
        <f t="shared" si="10"/>
        <v>[Wood siding,0.025,Oriented strand board,0.015,Wood stud,0.1,Plaster,0.015]</v>
      </c>
      <c r="AB63" s="5">
        <f>IFERROR(J63/_xlfn.XLOOKUP(I63,Materials!$A$2:$A$283,Materials!$I$2:$I$283),0)+IFERROR(L63/_xlfn.XLOOKUP(K63,Materials!$A$2:$A$283,Materials!$I$2:$I$283),0)+IFERROR(N63/_xlfn.XLOOKUP(M63,Materials!$A$2:$A$283,Materials!$I$2:$I$283),0)+IFERROR(P63/_xlfn.XLOOKUP(O63,Materials!$A$2:$A$283,Materials!$I$2:$I$283),0)+IFERROR(R63/_xlfn.XLOOKUP(Q63,Materials!$A$2:$A$283,Materials!$I$2:$I$283),0)+IFERROR(H63/_xlfn.XLOOKUP(G63,Materials!$A$2:$A$283,Materials!$I$2:$I$283),0)</f>
        <v>0.90022313213102689</v>
      </c>
      <c r="BQ63" s="61"/>
      <c r="BR63" s="62"/>
      <c r="BS63" s="62"/>
      <c r="BT63" s="63"/>
      <c r="BU63" s="63"/>
      <c r="BV63" s="63"/>
      <c r="BW63" s="63"/>
      <c r="BX63" s="62"/>
      <c r="BY63" s="62"/>
      <c r="BZ63" s="62"/>
      <c r="CA63" s="62"/>
      <c r="CB63" s="62"/>
      <c r="CC63" s="62"/>
      <c r="CD63" s="62"/>
      <c r="CE63" s="62"/>
      <c r="CF63" s="62"/>
      <c r="CG63" s="62"/>
      <c r="CH63" s="63"/>
    </row>
    <row r="64" spans="1:86" x14ac:dyDescent="0.2">
      <c r="A64" t="s">
        <v>5570</v>
      </c>
      <c r="B64" t="s">
        <v>265</v>
      </c>
      <c r="C64" t="str">
        <f>_xlfn.XLOOKUP(B64,Units!$A$2:$A$100,Units!$C$2:$C$100,"")</f>
        <v>Construction for the outer walls/façade of the building</v>
      </c>
      <c r="D64" t="str">
        <f t="shared" si="8"/>
        <v>[Wood siding,0.025,Oriented strand board,0.015,Wood stud,0.1,Mineral Wool,0.05,Plaster,0.015]</v>
      </c>
      <c r="E64">
        <f t="shared" si="2"/>
        <v>0.47175701001121062</v>
      </c>
      <c r="F64" t="str">
        <f t="shared" si="9"/>
        <v>MA_SFH_pre_1975_SomeInsulationWalls_Facade</v>
      </c>
      <c r="G64" s="29" t="s">
        <v>773</v>
      </c>
      <c r="H64">
        <v>2.5000000000000001E-2</v>
      </c>
      <c r="I64" s="29" t="s">
        <v>13</v>
      </c>
      <c r="J64">
        <v>1.4999999999999999E-2</v>
      </c>
      <c r="K64" s="29" t="s">
        <v>5608</v>
      </c>
      <c r="L64">
        <v>0.1</v>
      </c>
      <c r="M64" s="29" t="s">
        <v>24</v>
      </c>
      <c r="N64" s="5">
        <v>0.05</v>
      </c>
      <c r="O64" s="29" t="s">
        <v>17</v>
      </c>
      <c r="P64">
        <v>1.4999999999999999E-2</v>
      </c>
      <c r="Q64"/>
      <c r="R64" s="30"/>
      <c r="S64"/>
      <c r="T64"/>
      <c r="U64" t="s">
        <v>459</v>
      </c>
      <c r="V64">
        <f t="shared" si="4"/>
        <v>0.20500000000000002</v>
      </c>
      <c r="AA64" s="5" t="str">
        <f t="shared" si="10"/>
        <v>[Wood siding,0.025,Oriented strand board,0.015,Wood stud,0.1,Mineral Wool,0.05,Plaster,0.015]</v>
      </c>
      <c r="AB64" s="5">
        <f>IFERROR(J64/_xlfn.XLOOKUP(I64,Materials!$A$2:$A$283,Materials!$I$2:$I$283),0)+IFERROR(L64/_xlfn.XLOOKUP(K64,Materials!$A$2:$A$283,Materials!$I$2:$I$283),0)+IFERROR(N64/_xlfn.XLOOKUP(M64,Materials!$A$2:$A$283,Materials!$I$2:$I$283),0)+IFERROR(P64/_xlfn.XLOOKUP(O64,Materials!$A$2:$A$283,Materials!$I$2:$I$283),0)+IFERROR(R64/_xlfn.XLOOKUP(Q64,Materials!$A$2:$A$283,Materials!$I$2:$I$283),0)+IFERROR(H64/_xlfn.XLOOKUP(G64,Materials!$A$2:$A$283,Materials!$I$2:$I$283),0)</f>
        <v>2.119735327252978</v>
      </c>
      <c r="BQ64" s="61"/>
      <c r="BR64" s="62"/>
      <c r="BS64" s="62"/>
      <c r="BT64" s="63"/>
      <c r="BU64" s="63"/>
      <c r="BV64" s="63"/>
      <c r="BW64" s="63"/>
      <c r="BX64" s="62"/>
      <c r="BY64" s="62"/>
      <c r="BZ64" s="62"/>
      <c r="CA64" s="62"/>
      <c r="CB64" s="62"/>
      <c r="CC64" s="62"/>
      <c r="CD64" s="62"/>
      <c r="CE64" s="62"/>
      <c r="CF64" s="62"/>
      <c r="CG64" s="62"/>
      <c r="CH64" s="63"/>
    </row>
    <row r="65" spans="1:86" x14ac:dyDescent="0.2">
      <c r="A65" t="s">
        <v>5571</v>
      </c>
      <c r="B65" t="s">
        <v>265</v>
      </c>
      <c r="C65" t="str">
        <f>_xlfn.XLOOKUP(B65,Units!$A$2:$A$100,Units!$C$2:$C$100,"")</f>
        <v>Construction for the outer walls/façade of the building</v>
      </c>
      <c r="D65" t="str">
        <f t="shared" si="8"/>
        <v>[Wood siding,0.025,SIP Panel,0.3,Gypsum Board,0.013]</v>
      </c>
      <c r="E65">
        <f t="shared" si="2"/>
        <v>0.32268578878748372</v>
      </c>
      <c r="F65" t="str">
        <f t="shared" si="9"/>
        <v>MA_SFH_pre_1975_SIP_Facade</v>
      </c>
      <c r="G65" s="29" t="s">
        <v>773</v>
      </c>
      <c r="H65">
        <v>2.5000000000000001E-2</v>
      </c>
      <c r="I65" s="29" t="s">
        <v>5609</v>
      </c>
      <c r="J65">
        <v>0.3</v>
      </c>
      <c r="K65" s="29" t="s">
        <v>14</v>
      </c>
      <c r="L65">
        <v>1.2999999999999999E-2</v>
      </c>
      <c r="M65" s="29"/>
      <c r="O65" s="29"/>
      <c r="P65"/>
      <c r="Q65"/>
      <c r="R65" s="30"/>
      <c r="S65"/>
      <c r="T65"/>
      <c r="U65" t="s">
        <v>459</v>
      </c>
      <c r="V65">
        <f t="shared" si="4"/>
        <v>0.33800000000000002</v>
      </c>
      <c r="AA65" s="5" t="str">
        <f t="shared" si="10"/>
        <v>[Wood siding,0.025,SIP Panel,0.3,Gypsum Board,0.013]</v>
      </c>
      <c r="AB65" s="5">
        <f>IFERROR(J65/_xlfn.XLOOKUP(I65,Materials!$A$2:$A$283,Materials!$I$2:$I$283),0)+IFERROR(L65/_xlfn.XLOOKUP(K65,Materials!$A$2:$A$283,Materials!$I$2:$I$283),0)+IFERROR(N65/_xlfn.XLOOKUP(M65,Materials!$A$2:$A$283,Materials!$I$2:$I$283),0)+IFERROR(P65/_xlfn.XLOOKUP(O65,Materials!$A$2:$A$283,Materials!$I$2:$I$283),0)+IFERROR(R65/_xlfn.XLOOKUP(Q65,Materials!$A$2:$A$283,Materials!$I$2:$I$283),0)+IFERROR(H65/_xlfn.XLOOKUP(G65,Materials!$A$2:$A$283,Materials!$I$2:$I$283),0)</f>
        <v>3.098989898989899</v>
      </c>
      <c r="BQ65" s="61"/>
      <c r="BR65" s="62"/>
      <c r="BS65" s="62"/>
      <c r="BT65" s="63"/>
      <c r="BU65" s="63"/>
      <c r="BV65" s="63"/>
      <c r="BW65" s="63"/>
      <c r="BX65" s="62"/>
      <c r="BY65" s="62"/>
      <c r="BZ65" s="62"/>
      <c r="CA65" s="62"/>
      <c r="CB65" s="62"/>
      <c r="CC65" s="62"/>
      <c r="CD65" s="62"/>
      <c r="CE65" s="62"/>
      <c r="CF65" s="62"/>
      <c r="CG65" s="62"/>
      <c r="CH65" s="63"/>
    </row>
    <row r="66" spans="1:86" x14ac:dyDescent="0.2">
      <c r="A66" t="s">
        <v>5572</v>
      </c>
      <c r="B66" t="s">
        <v>265</v>
      </c>
      <c r="C66" t="str">
        <f>_xlfn.XLOOKUP(B66,Units!$A$2:$A$100,Units!$C$2:$C$100,"")</f>
        <v>Construction for the outer walls/façade of the building</v>
      </c>
      <c r="D66" t="str">
        <f t="shared" si="8"/>
        <v>[Wood siding,0.025,Oriented strand board,0.015,Wood stud,0.1,Low Density Fiberglass batt,0.05,Plaster,0.015]</v>
      </c>
      <c r="E66">
        <f t="shared" si="2"/>
        <v>0.34480105648465048</v>
      </c>
      <c r="F66" t="str">
        <f t="shared" si="9"/>
        <v>MA_SFH_pre_1975_FullInsulationWallsCavity_Facade</v>
      </c>
      <c r="G66" s="29" t="s">
        <v>773</v>
      </c>
      <c r="H66">
        <v>2.5000000000000001E-2</v>
      </c>
      <c r="I66" s="29" t="s">
        <v>13</v>
      </c>
      <c r="J66">
        <v>1.4999999999999999E-2</v>
      </c>
      <c r="K66" s="29" t="s">
        <v>5608</v>
      </c>
      <c r="L66">
        <v>0.1</v>
      </c>
      <c r="M66" s="29" t="s">
        <v>86</v>
      </c>
      <c r="N66" s="5">
        <v>0.05</v>
      </c>
      <c r="O66" s="29" t="s">
        <v>17</v>
      </c>
      <c r="P66">
        <v>1.4999999999999999E-2</v>
      </c>
      <c r="Q66"/>
      <c r="R66" s="30"/>
      <c r="S66"/>
      <c r="T66"/>
      <c r="U66" t="s">
        <v>459</v>
      </c>
      <c r="V66">
        <f t="shared" si="4"/>
        <v>0.20500000000000002</v>
      </c>
      <c r="AA66" s="5" t="str">
        <f t="shared" si="10"/>
        <v>[Wood siding,0.025,Oriented strand board,0.015,Wood stud,0.1,Low Density Fiberglass batt,0.05,Plaster,0.015]</v>
      </c>
      <c r="AB66" s="5">
        <f>IFERROR(J66/_xlfn.XLOOKUP(I66,Materials!$A$2:$A$283,Materials!$I$2:$I$283),0)+IFERROR(L66/_xlfn.XLOOKUP(K66,Materials!$A$2:$A$283,Materials!$I$2:$I$283),0)+IFERROR(N66/_xlfn.XLOOKUP(M66,Materials!$A$2:$A$283,Materials!$I$2:$I$283),0)+IFERROR(P66/_xlfn.XLOOKUP(O66,Materials!$A$2:$A$283,Materials!$I$2:$I$283),0)+IFERROR(R66/_xlfn.XLOOKUP(Q66,Materials!$A$2:$A$283,Materials!$I$2:$I$283),0)+IFERROR(H66/_xlfn.XLOOKUP(G66,Materials!$A$2:$A$283,Materials!$I$2:$I$283),0)</f>
        <v>2.9002231321310266</v>
      </c>
      <c r="BQ66" s="61"/>
      <c r="BR66" s="62"/>
      <c r="BS66" s="62"/>
      <c r="BT66" s="63"/>
      <c r="BU66" s="63"/>
      <c r="BV66" s="63"/>
      <c r="BW66" s="63"/>
      <c r="BX66" s="62"/>
      <c r="BY66" s="62"/>
      <c r="BZ66" s="62"/>
      <c r="CA66" s="62"/>
      <c r="CB66" s="62"/>
      <c r="CC66" s="62"/>
      <c r="CD66" s="62"/>
      <c r="CE66" s="62"/>
      <c r="CF66" s="62"/>
      <c r="CG66" s="62"/>
      <c r="CH66" s="63"/>
    </row>
    <row r="67" spans="1:86" x14ac:dyDescent="0.2">
      <c r="A67" t="s">
        <v>5573</v>
      </c>
      <c r="B67" t="s">
        <v>265</v>
      </c>
      <c r="C67" t="str">
        <f>_xlfn.XLOOKUP(B67,Units!$A$2:$A$100,Units!$C$2:$C$100,"")</f>
        <v>Construction for the outer walls/façade of the building</v>
      </c>
      <c r="D67" t="str">
        <f t="shared" si="8"/>
        <v>[Wood siding,0.025,Rigid foam  EPS 035,0.05,Oriented strand board,0.015,Wood stud,0.1,Low Density Fiberglass batt,0.05,Plaster,0.015]</v>
      </c>
      <c r="E67">
        <f t="shared" si="2"/>
        <v>0.20407233977631467</v>
      </c>
      <c r="F67" t="str">
        <f t="shared" si="9"/>
        <v>MA_SFH_pre_1975_FullInsulationWallsCavityExterior_Facade</v>
      </c>
      <c r="G67" s="29" t="s">
        <v>773</v>
      </c>
      <c r="H67">
        <v>2.5000000000000001E-2</v>
      </c>
      <c r="I67" s="29" t="s">
        <v>55</v>
      </c>
      <c r="J67" s="5">
        <v>0.05</v>
      </c>
      <c r="K67" s="29" t="s">
        <v>13</v>
      </c>
      <c r="L67">
        <v>1.4999999999999999E-2</v>
      </c>
      <c r="M67" s="29" t="s">
        <v>5608</v>
      </c>
      <c r="N67">
        <v>0.1</v>
      </c>
      <c r="O67" s="29" t="s">
        <v>86</v>
      </c>
      <c r="P67" s="5">
        <v>0.05</v>
      </c>
      <c r="Q67" s="29" t="s">
        <v>17</v>
      </c>
      <c r="R67">
        <v>1.4999999999999999E-2</v>
      </c>
      <c r="S67"/>
      <c r="T67"/>
      <c r="U67" t="s">
        <v>459</v>
      </c>
      <c r="V67">
        <f t="shared" si="4"/>
        <v>0.255</v>
      </c>
      <c r="AA67" s="5" t="str">
        <f t="shared" si="10"/>
        <v>[Wood siding,0.025,Rigid foam  EPS 035,0.05,Oriented strand board,0.015,Wood stud,0.1,Low Density Fiberglass batt,0.05,Plaster,0.015]</v>
      </c>
      <c r="AB67" s="5">
        <f>IFERROR(J67/_xlfn.XLOOKUP(I67,Materials!$A$2:$A$283,Materials!$I$2:$I$283),0)+IFERROR(L67/_xlfn.XLOOKUP(K67,Materials!$A$2:$A$283,Materials!$I$2:$I$283),0)+IFERROR(N67/_xlfn.XLOOKUP(M67,Materials!$A$2:$A$283,Materials!$I$2:$I$283),0)+IFERROR(P67/_xlfn.XLOOKUP(O67,Materials!$A$2:$A$283,Materials!$I$2:$I$283),0)+IFERROR(R67/_xlfn.XLOOKUP(Q67,Materials!$A$2:$A$283,Materials!$I$2:$I$283),0)+IFERROR(H67/_xlfn.XLOOKUP(G67,Materials!$A$2:$A$283,Materials!$I$2:$I$283),0)</f>
        <v>4.9002231321310274</v>
      </c>
      <c r="BQ67" s="61"/>
      <c r="BR67" s="62"/>
      <c r="BS67" s="62"/>
      <c r="BT67" s="63"/>
      <c r="BU67" s="63"/>
      <c r="BV67" s="63"/>
      <c r="BW67" s="63"/>
      <c r="BX67" s="62"/>
      <c r="BY67" s="62"/>
      <c r="BZ67" s="62"/>
      <c r="CA67" s="62"/>
      <c r="CB67" s="62"/>
      <c r="CC67" s="62"/>
      <c r="CD67" s="62"/>
      <c r="CE67" s="62"/>
      <c r="CF67" s="62"/>
      <c r="CG67" s="62"/>
      <c r="CH67" s="63"/>
    </row>
    <row r="68" spans="1:86" x14ac:dyDescent="0.2">
      <c r="A68" t="s">
        <v>5574</v>
      </c>
      <c r="B68" t="s">
        <v>265</v>
      </c>
      <c r="C68" t="str">
        <f>_xlfn.XLOOKUP(B68,Units!$A$2:$A$100,Units!$C$2:$C$100,"")</f>
        <v>Construction for the outer walls/façade of the building</v>
      </c>
      <c r="D68" t="str">
        <f t="shared" si="8"/>
        <v>[Vinyl siding,0.025,Plywood,0.015,Wood stud,0.15,Gypsum Board,0.013]</v>
      </c>
      <c r="E68">
        <f t="shared" ref="E68:E92" si="11">IFERROR(1/AB68, "Not enough information entered")</f>
        <v>0.82293139230607282</v>
      </c>
      <c r="F68" t="str">
        <f t="shared" si="9"/>
        <v>MA_SFH_btw_1975_2003_UninsulatedWalls_Facade</v>
      </c>
      <c r="G68" s="29" t="s">
        <v>5610</v>
      </c>
      <c r="H68">
        <v>2.5000000000000001E-2</v>
      </c>
      <c r="I68" t="s">
        <v>102</v>
      </c>
      <c r="J68">
        <v>1.4999999999999999E-2</v>
      </c>
      <c r="K68" s="29" t="s">
        <v>5608</v>
      </c>
      <c r="L68">
        <v>0.15</v>
      </c>
      <c r="M68" t="s">
        <v>14</v>
      </c>
      <c r="N68" s="5">
        <v>1.2999999999999999E-2</v>
      </c>
      <c r="O68"/>
      <c r="P68"/>
      <c r="Q68"/>
      <c r="R68" s="30"/>
      <c r="S68"/>
      <c r="T68"/>
      <c r="U68" t="s">
        <v>459</v>
      </c>
      <c r="V68">
        <f t="shared" ref="V68:V131" si="12">H68+J68+L68+N68+P68+R68+T68</f>
        <v>0.20300000000000001</v>
      </c>
      <c r="AA68" s="5" t="str">
        <f t="shared" si="10"/>
        <v>[Vinyl siding,0.025,Plywood,0.015,Wood stud,0.15,Gypsum Board,0.013]</v>
      </c>
      <c r="AB68" s="5">
        <f>IFERROR(J68/_xlfn.XLOOKUP(I68,Materials!$A$2:$A$283,Materials!$I$2:$I$283),0)+IFERROR(L68/_xlfn.XLOOKUP(K68,Materials!$A$2:$A$283,Materials!$I$2:$I$283),0)+IFERROR(N68/_xlfn.XLOOKUP(M68,Materials!$A$2:$A$283,Materials!$I$2:$I$283),0)+IFERROR(P68/_xlfn.XLOOKUP(O68,Materials!$A$2:$A$283,Materials!$I$2:$I$283),0)+IFERROR(R68/_xlfn.XLOOKUP(Q68,Materials!$A$2:$A$283,Materials!$I$2:$I$283),0)+IFERROR(H68/_xlfn.XLOOKUP(G68,Materials!$A$2:$A$283,Materials!$I$2:$I$283),0)</f>
        <v>1.2151681286549707</v>
      </c>
      <c r="BQ68" s="61"/>
      <c r="BR68" s="62"/>
      <c r="BS68" s="62"/>
      <c r="BT68" s="63"/>
      <c r="BU68" s="63"/>
      <c r="BV68" s="63"/>
      <c r="BW68" s="63"/>
      <c r="BX68" s="62"/>
      <c r="BY68" s="62"/>
      <c r="BZ68" s="62"/>
      <c r="CA68" s="62"/>
      <c r="CB68" s="62"/>
      <c r="CC68" s="62"/>
      <c r="CD68" s="62"/>
      <c r="CE68" s="62"/>
      <c r="CF68" s="62"/>
      <c r="CG68" s="62"/>
      <c r="CH68" s="63"/>
    </row>
    <row r="69" spans="1:86" x14ac:dyDescent="0.2">
      <c r="A69" t="s">
        <v>5575</v>
      </c>
      <c r="B69" t="s">
        <v>265</v>
      </c>
      <c r="C69" t="str">
        <f>_xlfn.XLOOKUP(B69,Units!$A$2:$A$100,Units!$C$2:$C$100,"")</f>
        <v>Construction for the outer walls/façade of the building</v>
      </c>
      <c r="D69" t="str">
        <f t="shared" si="8"/>
        <v>[Vinyl siding,0.025,Plywood,0.015,Wood stud,0.15,Low Density Fiberglass batt,0.05,Gypsum Board,0.013]</v>
      </c>
      <c r="E69">
        <f t="shared" si="11"/>
        <v>0.31102572555617447</v>
      </c>
      <c r="F69" t="str">
        <f t="shared" si="9"/>
        <v>MA_SFH_btw_1975_2003_SomeInsulationWalls_Facade</v>
      </c>
      <c r="G69" s="29" t="s">
        <v>5610</v>
      </c>
      <c r="H69">
        <v>2.5000000000000001E-2</v>
      </c>
      <c r="I69" t="s">
        <v>102</v>
      </c>
      <c r="J69">
        <v>1.4999999999999999E-2</v>
      </c>
      <c r="K69" s="29" t="s">
        <v>5608</v>
      </c>
      <c r="L69">
        <v>0.15</v>
      </c>
      <c r="M69" s="29" t="s">
        <v>86</v>
      </c>
      <c r="N69" s="5">
        <v>0.05</v>
      </c>
      <c r="O69" t="s">
        <v>14</v>
      </c>
      <c r="P69" s="5">
        <v>1.2999999999999999E-2</v>
      </c>
      <c r="U69" t="s">
        <v>459</v>
      </c>
      <c r="V69">
        <f t="shared" si="12"/>
        <v>0.253</v>
      </c>
      <c r="AA69" s="5" t="str">
        <f t="shared" si="10"/>
        <v>[Vinyl siding,0.025,Plywood,0.015,Wood stud,0.15,Low Density Fiberglass batt,0.05,Gypsum Board,0.013]</v>
      </c>
      <c r="AB69" s="5">
        <f>IFERROR(J69/_xlfn.XLOOKUP(I69,Materials!$A$2:$A$283,Materials!$I$2:$I$283),0)+IFERROR(L69/_xlfn.XLOOKUP(K69,Materials!$A$2:$A$283,Materials!$I$2:$I$283),0)+IFERROR(N69/_xlfn.XLOOKUP(M69,Materials!$A$2:$A$283,Materials!$I$2:$I$283),0)+IFERROR(P69/_xlfn.XLOOKUP(O69,Materials!$A$2:$A$283,Materials!$I$2:$I$283),0)+IFERROR(R69/_xlfn.XLOOKUP(Q69,Materials!$A$2:$A$283,Materials!$I$2:$I$283),0)+IFERROR(H69/_xlfn.XLOOKUP(G69,Materials!$A$2:$A$283,Materials!$I$2:$I$283),0)</f>
        <v>3.2151681286549709</v>
      </c>
      <c r="BQ69" s="61"/>
      <c r="BR69" s="62"/>
      <c r="BS69" s="62"/>
      <c r="BT69" s="63"/>
      <c r="BU69" s="63"/>
      <c r="BV69" s="63"/>
      <c r="BW69" s="63"/>
      <c r="BX69" s="62"/>
      <c r="BY69" s="62"/>
      <c r="BZ69" s="62"/>
      <c r="CA69" s="62"/>
      <c r="CB69" s="62"/>
      <c r="CC69" s="62"/>
      <c r="CD69" s="62"/>
      <c r="CE69" s="62"/>
      <c r="CF69" s="62"/>
      <c r="CG69" s="62"/>
      <c r="CH69" s="63"/>
    </row>
    <row r="70" spans="1:86" x14ac:dyDescent="0.2">
      <c r="A70" t="s">
        <v>5576</v>
      </c>
      <c r="B70" t="s">
        <v>265</v>
      </c>
      <c r="C70" t="str">
        <f>_xlfn.XLOOKUP(B70,Units!$A$2:$A$100,Units!$C$2:$C$100,"")</f>
        <v>Construction for the outer walls/façade of the building</v>
      </c>
      <c r="D70" t="str">
        <f t="shared" si="8"/>
        <v>[Vinyl siding,0.025,SIP Panel,0.3,Gypsum Board,0.013]</v>
      </c>
      <c r="E70">
        <f t="shared" si="11"/>
        <v>0.33025457123199137</v>
      </c>
      <c r="F70" t="str">
        <f t="shared" si="9"/>
        <v>MA_SFH_btw_1975_2003_SIP_Facade</v>
      </c>
      <c r="G70" s="29" t="s">
        <v>5610</v>
      </c>
      <c r="H70">
        <v>2.5000000000000001E-2</v>
      </c>
      <c r="I70" s="29" t="s">
        <v>5609</v>
      </c>
      <c r="J70">
        <v>0.3</v>
      </c>
      <c r="K70" s="29" t="s">
        <v>14</v>
      </c>
      <c r="L70">
        <v>1.2999999999999999E-2</v>
      </c>
      <c r="U70" t="s">
        <v>459</v>
      </c>
      <c r="V70">
        <f t="shared" si="12"/>
        <v>0.33800000000000002</v>
      </c>
      <c r="AA70" s="5" t="str">
        <f t="shared" si="10"/>
        <v>[Vinyl siding,0.025,SIP Panel,0.3,Gypsum Board,0.013]</v>
      </c>
      <c r="AB70" s="5">
        <f>IFERROR(J70/_xlfn.XLOOKUP(I70,Materials!$A$2:$A$283,Materials!$I$2:$I$283),0)+IFERROR(L70/_xlfn.XLOOKUP(K70,Materials!$A$2:$A$283,Materials!$I$2:$I$283),0)+IFERROR(N70/_xlfn.XLOOKUP(M70,Materials!$A$2:$A$283,Materials!$I$2:$I$283),0)+IFERROR(P70/_xlfn.XLOOKUP(O70,Materials!$A$2:$A$283,Materials!$I$2:$I$283),0)+IFERROR(R70/_xlfn.XLOOKUP(Q70,Materials!$A$2:$A$283,Materials!$I$2:$I$283),0)+IFERROR(H70/_xlfn.XLOOKUP(G70,Materials!$A$2:$A$283,Materials!$I$2:$I$283),0)</f>
        <v>3.0279671717171714</v>
      </c>
      <c r="BQ70" s="61"/>
      <c r="BR70" s="62"/>
      <c r="BS70" s="62"/>
      <c r="BT70" s="63"/>
      <c r="BU70" s="63"/>
      <c r="BV70" s="63"/>
      <c r="BW70" s="63"/>
      <c r="BX70" s="62"/>
      <c r="BY70" s="62"/>
      <c r="BZ70" s="62"/>
      <c r="CA70" s="62"/>
      <c r="CB70" s="62"/>
      <c r="CC70" s="62"/>
      <c r="CD70" s="62"/>
      <c r="CE70" s="62"/>
      <c r="CF70" s="62"/>
      <c r="CG70" s="62"/>
      <c r="CH70" s="63"/>
    </row>
    <row r="71" spans="1:86" x14ac:dyDescent="0.2">
      <c r="A71" t="s">
        <v>5577</v>
      </c>
      <c r="B71" t="s">
        <v>265</v>
      </c>
      <c r="C71" t="str">
        <f>_xlfn.XLOOKUP(B71,Units!$A$2:$A$100,Units!$C$2:$C$100,"")</f>
        <v>Construction for the outer walls/façade of the building</v>
      </c>
      <c r="D71" t="str">
        <f t="shared" si="8"/>
        <v>[Vinyl siding,0.025,Plywood,0.015,Wood stud,0.15,Low Density Fiberglass batt,0.08,Gypsum Board,0.013]</v>
      </c>
      <c r="E71">
        <f t="shared" si="11"/>
        <v>0.22649194115845331</v>
      </c>
      <c r="F71" t="str">
        <f t="shared" si="9"/>
        <v>MA_SFH_btw_1975_2003_FullInsulationWallsCavity_Facade</v>
      </c>
      <c r="G71" s="29" t="s">
        <v>5610</v>
      </c>
      <c r="H71">
        <v>2.5000000000000001E-2</v>
      </c>
      <c r="I71" t="s">
        <v>102</v>
      </c>
      <c r="J71">
        <v>1.4999999999999999E-2</v>
      </c>
      <c r="K71" s="29" t="s">
        <v>5608</v>
      </c>
      <c r="L71">
        <v>0.15</v>
      </c>
      <c r="M71" s="29" t="s">
        <v>86</v>
      </c>
      <c r="N71" s="5">
        <v>0.08</v>
      </c>
      <c r="O71" t="s">
        <v>14</v>
      </c>
      <c r="P71" s="5">
        <v>1.2999999999999999E-2</v>
      </c>
      <c r="U71" t="s">
        <v>459</v>
      </c>
      <c r="V71">
        <f t="shared" si="12"/>
        <v>0.28300000000000003</v>
      </c>
      <c r="AA71" s="5" t="str">
        <f t="shared" si="10"/>
        <v>[Vinyl siding,0.025,Plywood,0.015,Wood stud,0.15,Low Density Fiberglass batt,0.08,Gypsum Board,0.013]</v>
      </c>
      <c r="AB71" s="5">
        <f>IFERROR(J71/_xlfn.XLOOKUP(I71,Materials!$A$2:$A$283,Materials!$I$2:$I$283),0)+IFERROR(L71/_xlfn.XLOOKUP(K71,Materials!$A$2:$A$283,Materials!$I$2:$I$283),0)+IFERROR(N71/_xlfn.XLOOKUP(M71,Materials!$A$2:$A$283,Materials!$I$2:$I$283),0)+IFERROR(P71/_xlfn.XLOOKUP(O71,Materials!$A$2:$A$283,Materials!$I$2:$I$283),0)+IFERROR(R71/_xlfn.XLOOKUP(Q71,Materials!$A$2:$A$283,Materials!$I$2:$I$283),0)+IFERROR(H71/_xlfn.XLOOKUP(G71,Materials!$A$2:$A$283,Materials!$I$2:$I$283),0)</f>
        <v>4.4151681286549707</v>
      </c>
      <c r="BQ71" s="61"/>
      <c r="BR71" s="62"/>
      <c r="BS71" s="62"/>
      <c r="BT71" s="63"/>
      <c r="BU71" s="63"/>
      <c r="BV71" s="63"/>
      <c r="BW71" s="63"/>
      <c r="BX71" s="62"/>
      <c r="BY71" s="62"/>
      <c r="BZ71" s="62"/>
      <c r="CA71" s="62"/>
      <c r="CB71" s="62"/>
      <c r="CC71" s="62"/>
      <c r="CD71" s="62"/>
      <c r="CE71" s="62"/>
      <c r="CF71" s="62"/>
      <c r="CG71" s="62"/>
      <c r="CH71" s="63"/>
    </row>
    <row r="72" spans="1:86" x14ac:dyDescent="0.2">
      <c r="A72" t="s">
        <v>5578</v>
      </c>
      <c r="B72" t="s">
        <v>265</v>
      </c>
      <c r="C72" t="str">
        <f>_xlfn.XLOOKUP(B72,Units!$A$2:$A$100,Units!$C$2:$C$100,"")</f>
        <v>Construction for the outer walls/façade of the building</v>
      </c>
      <c r="D72" t="str">
        <f t="shared" si="8"/>
        <v>[Vinyl siding,0.025,Rigid foam  EPS 035,0.05,Plywood,0.015,Wood stud,0.15,Low Density Fiberglass batt,0.05,Gypsum Board,0.013]</v>
      </c>
      <c r="E72">
        <f t="shared" si="11"/>
        <v>0.19174837231142289</v>
      </c>
      <c r="F72" t="str">
        <f t="shared" si="9"/>
        <v>MA_SFH_btw_1975_2003_FullInsulationWallsCavityExterior_Facade</v>
      </c>
      <c r="G72" s="110" t="s">
        <v>5610</v>
      </c>
      <c r="H72" s="11">
        <v>2.5000000000000001E-2</v>
      </c>
      <c r="I72" s="29" t="s">
        <v>55</v>
      </c>
      <c r="J72" s="5">
        <v>0.05</v>
      </c>
      <c r="K72" s="11" t="s">
        <v>102</v>
      </c>
      <c r="L72" s="11">
        <v>1.4999999999999999E-2</v>
      </c>
      <c r="M72" s="110" t="s">
        <v>5608</v>
      </c>
      <c r="N72" s="11">
        <v>0.15</v>
      </c>
      <c r="O72" s="110" t="s">
        <v>86</v>
      </c>
      <c r="P72" s="111">
        <v>0.05</v>
      </c>
      <c r="Q72" s="11" t="s">
        <v>14</v>
      </c>
      <c r="R72" s="111">
        <v>1.2999999999999999E-2</v>
      </c>
      <c r="S72" s="111"/>
      <c r="T72" s="111"/>
      <c r="U72" t="s">
        <v>459</v>
      </c>
      <c r="V72">
        <f t="shared" si="12"/>
        <v>0.30299999999999999</v>
      </c>
      <c r="AA72" s="5" t="str">
        <f t="shared" si="10"/>
        <v>[Vinyl siding,0.025,Rigid foam  EPS 035,0.05,Plywood,0.015,Wood stud,0.15,Low Density Fiberglass batt,0.05,Gypsum Board,0.013]</v>
      </c>
      <c r="AB72" s="5">
        <f>IFERROR(J72/_xlfn.XLOOKUP(I72,Materials!$A$2:$A$283,Materials!$I$2:$I$283),0)+IFERROR(L72/_xlfn.XLOOKUP(K72,Materials!$A$2:$A$283,Materials!$I$2:$I$283),0)+IFERROR(N72/_xlfn.XLOOKUP(M72,Materials!$A$2:$A$283,Materials!$I$2:$I$283),0)+IFERROR(P72/_xlfn.XLOOKUP(O72,Materials!$A$2:$A$283,Materials!$I$2:$I$283),0)+IFERROR(R72/_xlfn.XLOOKUP(Q72,Materials!$A$2:$A$283,Materials!$I$2:$I$283),0)+IFERROR(H72/_xlfn.XLOOKUP(G72,Materials!$A$2:$A$283,Materials!$I$2:$I$283),0)</f>
        <v>5.2151681286549714</v>
      </c>
      <c r="BQ72" s="61"/>
      <c r="BR72" s="62"/>
      <c r="BS72" s="62"/>
      <c r="BT72" s="63"/>
      <c r="BU72" s="63"/>
      <c r="BV72" s="63"/>
      <c r="BW72" s="63"/>
      <c r="BX72" s="62"/>
      <c r="BY72" s="62"/>
      <c r="BZ72" s="62"/>
      <c r="CA72" s="62"/>
      <c r="CB72" s="62"/>
      <c r="CC72" s="62"/>
      <c r="CD72" s="62"/>
      <c r="CE72" s="62"/>
      <c r="CF72" s="62"/>
      <c r="CG72" s="62"/>
      <c r="CH72" s="63"/>
    </row>
    <row r="73" spans="1:86" x14ac:dyDescent="0.2">
      <c r="A73" t="s">
        <v>5579</v>
      </c>
      <c r="B73" t="s">
        <v>265</v>
      </c>
      <c r="C73" t="str">
        <f>_xlfn.XLOOKUP(B73,Units!$A$2:$A$100,Units!$C$2:$C$100,"")</f>
        <v>Construction for the outer walls/façade of the building</v>
      </c>
      <c r="D73" t="str">
        <f t="shared" si="8"/>
        <v>[Fiber cement siding,0.025,Plywood,0.015,Wood stud,0.15,Gypsum Board,0.013]</v>
      </c>
      <c r="E73">
        <f t="shared" si="11"/>
        <v>0.87546397030590051</v>
      </c>
      <c r="F73" t="str">
        <f t="shared" si="9"/>
        <v>MA_SFH_post_2003_UninsulatedWalls_Facade</v>
      </c>
      <c r="G73" s="29" t="s">
        <v>5611</v>
      </c>
      <c r="H73">
        <v>2.5000000000000001E-2</v>
      </c>
      <c r="I73" t="s">
        <v>102</v>
      </c>
      <c r="J73">
        <v>1.4999999999999999E-2</v>
      </c>
      <c r="K73" s="29" t="s">
        <v>5608</v>
      </c>
      <c r="L73">
        <v>0.15</v>
      </c>
      <c r="M73" t="s">
        <v>14</v>
      </c>
      <c r="N73" s="5">
        <v>1.2999999999999999E-2</v>
      </c>
      <c r="U73" t="s">
        <v>459</v>
      </c>
      <c r="V73">
        <f t="shared" si="12"/>
        <v>0.20300000000000001</v>
      </c>
      <c r="AA73" s="5" t="str">
        <f t="shared" si="10"/>
        <v>[Fiber cement siding,0.025,Plywood,0.015,Wood stud,0.15,Gypsum Board,0.013]</v>
      </c>
      <c r="AB73" s="5">
        <f>IFERROR(J73/_xlfn.XLOOKUP(I73,Materials!$A$2:$A$283,Materials!$I$2:$I$283),0)+IFERROR(L73/_xlfn.XLOOKUP(K73,Materials!$A$2:$A$283,Materials!$I$2:$I$283),0)+IFERROR(N73/_xlfn.XLOOKUP(M73,Materials!$A$2:$A$283,Materials!$I$2:$I$283),0)+IFERROR(P73/_xlfn.XLOOKUP(O73,Materials!$A$2:$A$283,Materials!$I$2:$I$283),0)+IFERROR(R73/_xlfn.XLOOKUP(Q73,Materials!$A$2:$A$283,Materials!$I$2:$I$283),0)+IFERROR(H73/_xlfn.XLOOKUP(G73,Materials!$A$2:$A$283,Materials!$I$2:$I$283),0)</f>
        <v>1.142251461988304</v>
      </c>
      <c r="BQ73" s="61"/>
      <c r="BR73" s="62"/>
      <c r="BS73" s="62"/>
      <c r="BT73" s="63"/>
      <c r="BU73" s="63"/>
      <c r="BV73" s="63"/>
      <c r="BW73" s="63"/>
      <c r="BX73" s="62"/>
      <c r="BY73" s="62"/>
      <c r="BZ73" s="62"/>
      <c r="CA73" s="62"/>
      <c r="CB73" s="62"/>
      <c r="CC73" s="62"/>
      <c r="CD73" s="62"/>
      <c r="CE73" s="62"/>
      <c r="CF73" s="62"/>
      <c r="CG73" s="62"/>
      <c r="CH73" s="63"/>
    </row>
    <row r="74" spans="1:86" x14ac:dyDescent="0.2">
      <c r="A74" t="s">
        <v>5580</v>
      </c>
      <c r="B74" t="s">
        <v>265</v>
      </c>
      <c r="C74" t="str">
        <f>_xlfn.XLOOKUP(B74,Units!$A$2:$A$100,Units!$C$2:$C$100,"")</f>
        <v>Construction for the outer walls/façade of the building</v>
      </c>
      <c r="D74" t="str">
        <f t="shared" si="8"/>
        <v>[Fiber cement siding,0.025,Plywood,0.015,Wood stud,0.15,Spray foam,0.05,Gypsum Board,0.013]</v>
      </c>
      <c r="E74">
        <f t="shared" si="11"/>
        <v>0.31824314893221045</v>
      </c>
      <c r="F74" t="str">
        <f t="shared" si="9"/>
        <v>MA_SFH_post_2003_SomeInsulationWalls_Facade</v>
      </c>
      <c r="G74" s="29" t="s">
        <v>5611</v>
      </c>
      <c r="H74">
        <v>2.5000000000000001E-2</v>
      </c>
      <c r="I74" t="s">
        <v>102</v>
      </c>
      <c r="J74">
        <v>1.4999999999999999E-2</v>
      </c>
      <c r="K74" s="29" t="s">
        <v>5608</v>
      </c>
      <c r="L74">
        <v>0.15</v>
      </c>
      <c r="M74" s="29" t="s">
        <v>5607</v>
      </c>
      <c r="N74" s="5">
        <v>0.05</v>
      </c>
      <c r="O74" t="s">
        <v>14</v>
      </c>
      <c r="P74" s="5">
        <v>1.2999999999999999E-2</v>
      </c>
      <c r="U74" t="s">
        <v>459</v>
      </c>
      <c r="V74">
        <f t="shared" si="12"/>
        <v>0.253</v>
      </c>
      <c r="AA74" s="5" t="str">
        <f t="shared" si="10"/>
        <v>[Fiber cement siding,0.025,Plywood,0.015,Wood stud,0.15,Spray foam,0.05,Gypsum Board,0.013]</v>
      </c>
      <c r="AB74" s="5">
        <f>IFERROR(J74/_xlfn.XLOOKUP(I74,Materials!$A$2:$A$283,Materials!$I$2:$I$283),0)+IFERROR(L74/_xlfn.XLOOKUP(K74,Materials!$A$2:$A$283,Materials!$I$2:$I$283),0)+IFERROR(N74/_xlfn.XLOOKUP(M74,Materials!$A$2:$A$283,Materials!$I$2:$I$283),0)+IFERROR(P74/_xlfn.XLOOKUP(O74,Materials!$A$2:$A$283,Materials!$I$2:$I$283),0)+IFERROR(R74/_xlfn.XLOOKUP(Q74,Materials!$A$2:$A$283,Materials!$I$2:$I$283),0)+IFERROR(H74/_xlfn.XLOOKUP(G74,Materials!$A$2:$A$283,Materials!$I$2:$I$283),0)</f>
        <v>3.1422514619883044</v>
      </c>
      <c r="BQ74" s="61"/>
      <c r="BR74" s="62"/>
      <c r="BS74" s="62"/>
      <c r="BT74" s="63"/>
      <c r="BU74" s="63"/>
      <c r="BV74" s="63"/>
      <c r="BW74" s="63"/>
      <c r="BX74" s="62"/>
      <c r="BY74" s="62"/>
      <c r="BZ74" s="62"/>
      <c r="CA74" s="62"/>
      <c r="CB74" s="62"/>
      <c r="CC74" s="62"/>
      <c r="CD74" s="62"/>
      <c r="CE74" s="62"/>
      <c r="CF74" s="62"/>
      <c r="CG74" s="62"/>
      <c r="CH74" s="63"/>
    </row>
    <row r="75" spans="1:86" x14ac:dyDescent="0.2">
      <c r="A75" t="s">
        <v>5581</v>
      </c>
      <c r="B75" t="s">
        <v>265</v>
      </c>
      <c r="C75" t="str">
        <f>_xlfn.XLOOKUP(B75,Units!$A$2:$A$100,Units!$C$2:$C$100,"")</f>
        <v>Construction for the outer walls/façade of the building</v>
      </c>
      <c r="D75" t="str">
        <f t="shared" si="8"/>
        <v>[Fiber cement siding,0.025,SIP Panel,0.3,Gypsum Board,0.013]</v>
      </c>
      <c r="E75">
        <f t="shared" si="11"/>
        <v>0.33840369167663648</v>
      </c>
      <c r="F75" t="str">
        <f t="shared" si="9"/>
        <v>MA_SFH_post_2003_SIP_Facade</v>
      </c>
      <c r="G75" s="29" t="s">
        <v>5611</v>
      </c>
      <c r="H75">
        <v>2.5000000000000001E-2</v>
      </c>
      <c r="I75" s="29" t="s">
        <v>5609</v>
      </c>
      <c r="J75">
        <v>0.3</v>
      </c>
      <c r="K75" s="29" t="s">
        <v>14</v>
      </c>
      <c r="L75">
        <v>1.2999999999999999E-2</v>
      </c>
      <c r="U75" t="s">
        <v>459</v>
      </c>
      <c r="V75">
        <f t="shared" si="12"/>
        <v>0.33800000000000002</v>
      </c>
      <c r="AA75" s="5" t="str">
        <f t="shared" si="10"/>
        <v>[Fiber cement siding,0.025,SIP Panel,0.3,Gypsum Board,0.013]</v>
      </c>
      <c r="AB75" s="5">
        <f>IFERROR(J75/_xlfn.XLOOKUP(I75,Materials!$A$2:$A$283,Materials!$I$2:$I$283),0)+IFERROR(L75/_xlfn.XLOOKUP(K75,Materials!$A$2:$A$283,Materials!$I$2:$I$283),0)+IFERROR(N75/_xlfn.XLOOKUP(M75,Materials!$A$2:$A$283,Materials!$I$2:$I$283),0)+IFERROR(P75/_xlfn.XLOOKUP(O75,Materials!$A$2:$A$283,Materials!$I$2:$I$283),0)+IFERROR(R75/_xlfn.XLOOKUP(Q75,Materials!$A$2:$A$283,Materials!$I$2:$I$283),0)+IFERROR(H75/_xlfn.XLOOKUP(G75,Materials!$A$2:$A$283,Materials!$I$2:$I$283),0)</f>
        <v>2.9550505050505049</v>
      </c>
    </row>
    <row r="76" spans="1:86" x14ac:dyDescent="0.2">
      <c r="A76" t="s">
        <v>5582</v>
      </c>
      <c r="B76" t="s">
        <v>265</v>
      </c>
      <c r="C76" t="str">
        <f>_xlfn.XLOOKUP(B76,Units!$A$2:$A$100,Units!$C$2:$C$100,"")</f>
        <v>Construction for the outer walls/façade of the building</v>
      </c>
      <c r="D76" t="str">
        <f t="shared" si="8"/>
        <v>[Fiber cement siding,0.025,Plywood,0.015,Wood stud,0.15,Spray foam,0.1,Gypsum Board,0.013]</v>
      </c>
      <c r="E76">
        <f t="shared" si="11"/>
        <v>0.19446734711284222</v>
      </c>
      <c r="F76" t="str">
        <f t="shared" si="9"/>
        <v>MA_SFH_post_2003_FullInsulationWallsCavity_Facade</v>
      </c>
      <c r="G76" s="29" t="s">
        <v>5611</v>
      </c>
      <c r="H76">
        <v>2.5000000000000001E-2</v>
      </c>
      <c r="I76" t="s">
        <v>102</v>
      </c>
      <c r="J76">
        <v>1.4999999999999999E-2</v>
      </c>
      <c r="K76" s="29" t="s">
        <v>5608</v>
      </c>
      <c r="L76">
        <v>0.15</v>
      </c>
      <c r="M76" s="29" t="s">
        <v>5607</v>
      </c>
      <c r="N76" s="5">
        <v>0.1</v>
      </c>
      <c r="O76" t="s">
        <v>14</v>
      </c>
      <c r="P76" s="5">
        <v>1.2999999999999999E-2</v>
      </c>
      <c r="U76" t="s">
        <v>459</v>
      </c>
      <c r="V76">
        <f t="shared" si="12"/>
        <v>0.30300000000000005</v>
      </c>
      <c r="AA76" s="5" t="str">
        <f t="shared" si="10"/>
        <v>[Fiber cement siding,0.025,Plywood,0.015,Wood stud,0.15,Spray foam,0.1,Gypsum Board,0.013]</v>
      </c>
      <c r="AB76" s="5">
        <f>IFERROR(J76/_xlfn.XLOOKUP(I76,Materials!$A$2:$A$283,Materials!$I$2:$I$283),0)+IFERROR(L76/_xlfn.XLOOKUP(K76,Materials!$A$2:$A$283,Materials!$I$2:$I$283),0)+IFERROR(N76/_xlfn.XLOOKUP(M76,Materials!$A$2:$A$283,Materials!$I$2:$I$283),0)+IFERROR(P76/_xlfn.XLOOKUP(O76,Materials!$A$2:$A$283,Materials!$I$2:$I$283),0)+IFERROR(R76/_xlfn.XLOOKUP(Q76,Materials!$A$2:$A$283,Materials!$I$2:$I$283),0)+IFERROR(H76/_xlfn.XLOOKUP(G76,Materials!$A$2:$A$283,Materials!$I$2:$I$283),0)</f>
        <v>5.1422514619883044</v>
      </c>
    </row>
    <row r="77" spans="1:86" x14ac:dyDescent="0.2">
      <c r="A77" t="s">
        <v>5583</v>
      </c>
      <c r="B77" t="s">
        <v>265</v>
      </c>
      <c r="C77" t="str">
        <f>_xlfn.XLOOKUP(B77,Units!$A$2:$A$100,Units!$C$2:$C$100,"")</f>
        <v>Construction for the outer walls/façade of the building</v>
      </c>
      <c r="D77" t="str">
        <f t="shared" si="8"/>
        <v>[Fiber cement siding,0.025,Rigid foam  EPS 035,0.1,Plywood,0.015,Wood stud,0.15,Spray foam,0.08,Gypsum Board,0.013]</v>
      </c>
      <c r="E77">
        <f t="shared" si="11"/>
        <v>0.11987171623350448</v>
      </c>
      <c r="F77" t="str">
        <f t="shared" si="9"/>
        <v>MA_SFH_post_2003_FullInsulationWallsCavityExterior_Facade</v>
      </c>
      <c r="G77" s="110" t="s">
        <v>5611</v>
      </c>
      <c r="H77" s="11">
        <v>2.5000000000000001E-2</v>
      </c>
      <c r="I77" s="29" t="s">
        <v>55</v>
      </c>
      <c r="J77" s="5">
        <v>0.1</v>
      </c>
      <c r="K77" s="11" t="s">
        <v>102</v>
      </c>
      <c r="L77" s="11">
        <v>1.4999999999999999E-2</v>
      </c>
      <c r="M77" s="110" t="s">
        <v>5608</v>
      </c>
      <c r="N77" s="11">
        <v>0.15</v>
      </c>
      <c r="O77" s="110" t="s">
        <v>5607</v>
      </c>
      <c r="P77" s="111">
        <v>0.08</v>
      </c>
      <c r="Q77" s="11" t="s">
        <v>14</v>
      </c>
      <c r="R77" s="111">
        <v>1.2999999999999999E-2</v>
      </c>
      <c r="S77" s="111"/>
      <c r="T77" s="111"/>
      <c r="U77" t="s">
        <v>459</v>
      </c>
      <c r="V77">
        <f t="shared" si="12"/>
        <v>0.38300000000000006</v>
      </c>
      <c r="AA77" s="5" t="str">
        <f t="shared" si="10"/>
        <v>[Fiber cement siding,0.025,Rigid foam  EPS 035,0.1,Plywood,0.015,Wood stud,0.15,Spray foam,0.08,Gypsum Board,0.013]</v>
      </c>
      <c r="AB77" s="5">
        <f>IFERROR(J77/_xlfn.XLOOKUP(I77,Materials!$A$2:$A$283,Materials!$I$2:$I$283),0)+IFERROR(L77/_xlfn.XLOOKUP(K77,Materials!$A$2:$A$283,Materials!$I$2:$I$283),0)+IFERROR(N77/_xlfn.XLOOKUP(M77,Materials!$A$2:$A$283,Materials!$I$2:$I$283),0)+IFERROR(P77/_xlfn.XLOOKUP(O77,Materials!$A$2:$A$283,Materials!$I$2:$I$283),0)+IFERROR(R77/_xlfn.XLOOKUP(Q77,Materials!$A$2:$A$283,Materials!$I$2:$I$283),0)+IFERROR(H77/_xlfn.XLOOKUP(G77,Materials!$A$2:$A$283,Materials!$I$2:$I$283),0)</f>
        <v>8.3422514619883046</v>
      </c>
    </row>
    <row r="78" spans="1:86" x14ac:dyDescent="0.2">
      <c r="A78" t="s">
        <v>5584</v>
      </c>
      <c r="B78" t="s">
        <v>265</v>
      </c>
      <c r="C78" t="str">
        <f>_xlfn.XLOOKUP(B78,Units!$A$2:$A$100,Units!$C$2:$C$100,"")</f>
        <v>Construction for the outer walls/façade of the building</v>
      </c>
      <c r="D78" t="str">
        <f t="shared" si="8"/>
        <v>[Wood siding,0.025,Oriented strand board,0.015,Wood stud,0.1,Plaster,0.015]</v>
      </c>
      <c r="E78">
        <f t="shared" si="11"/>
        <v>1.1108357076237079</v>
      </c>
      <c r="F78" t="str">
        <f t="shared" si="9"/>
        <v>MA_MFH_pre_1975_UninsulatedWalls_Facade</v>
      </c>
      <c r="G78" s="29" t="s">
        <v>773</v>
      </c>
      <c r="H78">
        <v>2.5000000000000001E-2</v>
      </c>
      <c r="I78" s="29" t="s">
        <v>13</v>
      </c>
      <c r="J78">
        <v>1.4999999999999999E-2</v>
      </c>
      <c r="K78" s="29" t="s">
        <v>5608</v>
      </c>
      <c r="L78">
        <v>0.1</v>
      </c>
      <c r="M78" s="29" t="s">
        <v>17</v>
      </c>
      <c r="N78">
        <v>1.4999999999999999E-2</v>
      </c>
      <c r="O78"/>
      <c r="P78"/>
      <c r="Q78"/>
      <c r="R78" s="30"/>
      <c r="S78"/>
      <c r="T78"/>
      <c r="U78" t="s">
        <v>459</v>
      </c>
      <c r="V78">
        <f t="shared" si="12"/>
        <v>0.15500000000000003</v>
      </c>
      <c r="AA78" s="5" t="str">
        <f t="shared" si="10"/>
        <v>[Wood siding,0.025,Oriented strand board,0.015,Wood stud,0.1,Plaster,0.015]</v>
      </c>
      <c r="AB78" s="5">
        <f>IFERROR(J78/_xlfn.XLOOKUP(I78,Materials!$A$2:$A$283,Materials!$I$2:$I$283),0)+IFERROR(L78/_xlfn.XLOOKUP(K78,Materials!$A$2:$A$283,Materials!$I$2:$I$283),0)+IFERROR(N78/_xlfn.XLOOKUP(M78,Materials!$A$2:$A$283,Materials!$I$2:$I$283),0)+IFERROR(P78/_xlfn.XLOOKUP(O78,Materials!$A$2:$A$283,Materials!$I$2:$I$283),0)+IFERROR(R78/_xlfn.XLOOKUP(Q78,Materials!$A$2:$A$283,Materials!$I$2:$I$283),0)+IFERROR(H78/_xlfn.XLOOKUP(G78,Materials!$A$2:$A$283,Materials!$I$2:$I$283),0)</f>
        <v>0.90022313213102689</v>
      </c>
    </row>
    <row r="79" spans="1:86" x14ac:dyDescent="0.2">
      <c r="A79" t="s">
        <v>5585</v>
      </c>
      <c r="B79" t="s">
        <v>265</v>
      </c>
      <c r="C79" t="str">
        <f>_xlfn.XLOOKUP(B79,Units!$A$2:$A$100,Units!$C$2:$C$100,"")</f>
        <v>Construction for the outer walls/façade of the building</v>
      </c>
      <c r="D79" t="str">
        <f t="shared" si="8"/>
        <v>[Wood siding,0.025,Oriented strand board,0.015,Wood stud,0.1,Mineral Wool,0.05,Plaster,0.015]</v>
      </c>
      <c r="E79">
        <f t="shared" si="11"/>
        <v>0.47175701001121062</v>
      </c>
      <c r="F79" t="str">
        <f t="shared" si="9"/>
        <v>MA_MFH_pre_1975_SomeInsulationWalls_Facade</v>
      </c>
      <c r="G79" s="29" t="s">
        <v>773</v>
      </c>
      <c r="H79">
        <v>2.5000000000000001E-2</v>
      </c>
      <c r="I79" s="29" t="s">
        <v>13</v>
      </c>
      <c r="J79">
        <v>1.4999999999999999E-2</v>
      </c>
      <c r="K79" s="29" t="s">
        <v>5608</v>
      </c>
      <c r="L79">
        <v>0.1</v>
      </c>
      <c r="M79" s="29" t="s">
        <v>24</v>
      </c>
      <c r="N79" s="5">
        <v>0.05</v>
      </c>
      <c r="O79" s="29" t="s">
        <v>17</v>
      </c>
      <c r="P79">
        <v>1.4999999999999999E-2</v>
      </c>
      <c r="Q79"/>
      <c r="R79" s="30"/>
      <c r="S79"/>
      <c r="T79"/>
      <c r="U79" t="s">
        <v>459</v>
      </c>
      <c r="V79">
        <f t="shared" si="12"/>
        <v>0.20500000000000002</v>
      </c>
      <c r="AA79" s="5" t="str">
        <f t="shared" si="10"/>
        <v>[Wood siding,0.025,Oriented strand board,0.015,Wood stud,0.1,Mineral Wool,0.05,Plaster,0.015]</v>
      </c>
      <c r="AB79" s="5">
        <f>IFERROR(J79/_xlfn.XLOOKUP(I79,Materials!$A$2:$A$283,Materials!$I$2:$I$283),0)+IFERROR(L79/_xlfn.XLOOKUP(K79,Materials!$A$2:$A$283,Materials!$I$2:$I$283),0)+IFERROR(N79/_xlfn.XLOOKUP(M79,Materials!$A$2:$A$283,Materials!$I$2:$I$283),0)+IFERROR(P79/_xlfn.XLOOKUP(O79,Materials!$A$2:$A$283,Materials!$I$2:$I$283),0)+IFERROR(R79/_xlfn.XLOOKUP(Q79,Materials!$A$2:$A$283,Materials!$I$2:$I$283),0)+IFERROR(H79/_xlfn.XLOOKUP(G79,Materials!$A$2:$A$283,Materials!$I$2:$I$283),0)</f>
        <v>2.119735327252978</v>
      </c>
    </row>
    <row r="80" spans="1:86" x14ac:dyDescent="0.2">
      <c r="A80" t="s">
        <v>5586</v>
      </c>
      <c r="B80" t="s">
        <v>265</v>
      </c>
      <c r="C80" t="str">
        <f>_xlfn.XLOOKUP(B80,Units!$A$2:$A$100,Units!$C$2:$C$100,"")</f>
        <v>Construction for the outer walls/façade of the building</v>
      </c>
      <c r="D80" t="str">
        <f t="shared" si="8"/>
        <v>[Wood siding,0.025,SIP Panel,0.3,Gypsum Board,0.013]</v>
      </c>
      <c r="E80">
        <f t="shared" si="11"/>
        <v>0.32268578878748372</v>
      </c>
      <c r="F80" t="str">
        <f t="shared" si="9"/>
        <v>MA_MFH_pre_1975_SIP_Facade</v>
      </c>
      <c r="G80" s="29" t="s">
        <v>773</v>
      </c>
      <c r="H80">
        <v>2.5000000000000001E-2</v>
      </c>
      <c r="I80" s="29" t="s">
        <v>5609</v>
      </c>
      <c r="J80">
        <v>0.3</v>
      </c>
      <c r="K80" s="29" t="s">
        <v>14</v>
      </c>
      <c r="L80">
        <v>1.2999999999999999E-2</v>
      </c>
      <c r="M80" s="29"/>
      <c r="O80" s="29"/>
      <c r="P80"/>
      <c r="Q80"/>
      <c r="R80" s="30"/>
      <c r="S80"/>
      <c r="T80"/>
      <c r="U80" t="s">
        <v>459</v>
      </c>
      <c r="V80">
        <f t="shared" si="12"/>
        <v>0.33800000000000002</v>
      </c>
      <c r="AA80" s="5" t="str">
        <f t="shared" si="10"/>
        <v>[Wood siding,0.025,SIP Panel,0.3,Gypsum Board,0.013]</v>
      </c>
      <c r="AB80" s="5">
        <f>IFERROR(J80/_xlfn.XLOOKUP(I80,Materials!$A$2:$A$283,Materials!$I$2:$I$283),0)+IFERROR(L80/_xlfn.XLOOKUP(K80,Materials!$A$2:$A$283,Materials!$I$2:$I$283),0)+IFERROR(N80/_xlfn.XLOOKUP(M80,Materials!$A$2:$A$283,Materials!$I$2:$I$283),0)+IFERROR(P80/_xlfn.XLOOKUP(O80,Materials!$A$2:$A$283,Materials!$I$2:$I$283),0)+IFERROR(R80/_xlfn.XLOOKUP(Q80,Materials!$A$2:$A$283,Materials!$I$2:$I$283),0)+IFERROR(H80/_xlfn.XLOOKUP(G80,Materials!$A$2:$A$283,Materials!$I$2:$I$283),0)</f>
        <v>3.098989898989899</v>
      </c>
    </row>
    <row r="81" spans="1:86" x14ac:dyDescent="0.2">
      <c r="A81" t="s">
        <v>5587</v>
      </c>
      <c r="B81" t="s">
        <v>265</v>
      </c>
      <c r="C81" t="str">
        <f>_xlfn.XLOOKUP(B81,Units!$A$2:$A$100,Units!$C$2:$C$100,"")</f>
        <v>Construction for the outer walls/façade of the building</v>
      </c>
      <c r="D81" t="str">
        <f t="shared" si="8"/>
        <v>[Wood siding,0.025,Oriented strand board,0.015,Wood stud,0.1,Low Density Fiberglass batt,0.1,Plaster,0.015]</v>
      </c>
      <c r="E81">
        <f t="shared" si="11"/>
        <v>0.20407233977631467</v>
      </c>
      <c r="F81" t="str">
        <f t="shared" si="9"/>
        <v>MA_MFH_pre_1975_FullInsulationWallsCavity_Facade</v>
      </c>
      <c r="G81" s="29" t="s">
        <v>773</v>
      </c>
      <c r="H81">
        <v>2.5000000000000001E-2</v>
      </c>
      <c r="I81" s="29" t="s">
        <v>13</v>
      </c>
      <c r="J81">
        <v>1.4999999999999999E-2</v>
      </c>
      <c r="K81" s="29" t="s">
        <v>5608</v>
      </c>
      <c r="L81">
        <v>0.1</v>
      </c>
      <c r="M81" s="29" t="s">
        <v>86</v>
      </c>
      <c r="N81" s="5">
        <v>0.1</v>
      </c>
      <c r="O81" s="29" t="s">
        <v>17</v>
      </c>
      <c r="P81">
        <v>1.4999999999999999E-2</v>
      </c>
      <c r="Q81"/>
      <c r="R81" s="30"/>
      <c r="S81"/>
      <c r="T81"/>
      <c r="U81" t="s">
        <v>459</v>
      </c>
      <c r="V81">
        <f t="shared" si="12"/>
        <v>0.255</v>
      </c>
      <c r="AA81" s="5" t="str">
        <f t="shared" si="10"/>
        <v>[Wood siding,0.025,Oriented strand board,0.015,Wood stud,0.1,Low Density Fiberglass batt,0.1,Plaster,0.015]</v>
      </c>
      <c r="AB81" s="5">
        <f>IFERROR(J81/_xlfn.XLOOKUP(I81,Materials!$A$2:$A$283,Materials!$I$2:$I$283),0)+IFERROR(L81/_xlfn.XLOOKUP(K81,Materials!$A$2:$A$283,Materials!$I$2:$I$283),0)+IFERROR(N81/_xlfn.XLOOKUP(M81,Materials!$A$2:$A$283,Materials!$I$2:$I$283),0)+IFERROR(P81/_xlfn.XLOOKUP(O81,Materials!$A$2:$A$283,Materials!$I$2:$I$283),0)+IFERROR(R81/_xlfn.XLOOKUP(Q81,Materials!$A$2:$A$283,Materials!$I$2:$I$283),0)+IFERROR(H81/_xlfn.XLOOKUP(G81,Materials!$A$2:$A$283,Materials!$I$2:$I$283),0)</f>
        <v>4.9002231321310274</v>
      </c>
    </row>
    <row r="82" spans="1:86" x14ac:dyDescent="0.2">
      <c r="A82" t="s">
        <v>5588</v>
      </c>
      <c r="B82" t="s">
        <v>265</v>
      </c>
      <c r="C82" t="str">
        <f>_xlfn.XLOOKUP(B82,Units!$A$2:$A$100,Units!$C$2:$C$100,"")</f>
        <v>Construction for the outer walls/façade of the building</v>
      </c>
      <c r="D82" t="str">
        <f t="shared" si="8"/>
        <v>[Wood siding,0.025,Rigid foam  EPS 035,0.05,Oriented strand board,0.015,Wood stud,0.1,Low Density Fiberglass batt,0.1,Plaster,0.015]</v>
      </c>
      <c r="E82">
        <f t="shared" si="11"/>
        <v>0.14492284971821853</v>
      </c>
      <c r="F82" t="str">
        <f t="shared" si="9"/>
        <v>MA_MFH_pre_1975_FullInsulationWallsCavityExterior_Facade</v>
      </c>
      <c r="G82" s="29" t="s">
        <v>773</v>
      </c>
      <c r="H82">
        <v>2.5000000000000001E-2</v>
      </c>
      <c r="I82" s="29" t="s">
        <v>55</v>
      </c>
      <c r="J82" s="5">
        <v>0.05</v>
      </c>
      <c r="K82" s="29" t="s">
        <v>13</v>
      </c>
      <c r="L82">
        <v>1.4999999999999999E-2</v>
      </c>
      <c r="M82" s="29" t="s">
        <v>5608</v>
      </c>
      <c r="N82">
        <v>0.1</v>
      </c>
      <c r="O82" s="29" t="s">
        <v>86</v>
      </c>
      <c r="P82" s="5">
        <v>0.1</v>
      </c>
      <c r="Q82" s="29" t="s">
        <v>17</v>
      </c>
      <c r="R82">
        <v>1.4999999999999999E-2</v>
      </c>
      <c r="S82"/>
      <c r="T82"/>
      <c r="U82" t="s">
        <v>459</v>
      </c>
      <c r="V82">
        <f t="shared" si="12"/>
        <v>0.30500000000000005</v>
      </c>
      <c r="AA82" s="5" t="str">
        <f t="shared" si="10"/>
        <v>[Wood siding,0.025,Rigid foam  EPS 035,0.05,Oriented strand board,0.015,Wood stud,0.1,Low Density Fiberglass batt,0.1,Plaster,0.015]</v>
      </c>
      <c r="AB82" s="5">
        <f>IFERROR(J82/_xlfn.XLOOKUP(I82,Materials!$A$2:$A$283,Materials!$I$2:$I$283),0)+IFERROR(L82/_xlfn.XLOOKUP(K82,Materials!$A$2:$A$283,Materials!$I$2:$I$283),0)+IFERROR(N82/_xlfn.XLOOKUP(M82,Materials!$A$2:$A$283,Materials!$I$2:$I$283),0)+IFERROR(P82/_xlfn.XLOOKUP(O82,Materials!$A$2:$A$283,Materials!$I$2:$I$283),0)+IFERROR(R82/_xlfn.XLOOKUP(Q82,Materials!$A$2:$A$283,Materials!$I$2:$I$283),0)+IFERROR(H82/_xlfn.XLOOKUP(G82,Materials!$A$2:$A$283,Materials!$I$2:$I$283),0)</f>
        <v>6.9002231321310274</v>
      </c>
    </row>
    <row r="83" spans="1:86" x14ac:dyDescent="0.2">
      <c r="A83" t="s">
        <v>5589</v>
      </c>
      <c r="B83" t="s">
        <v>265</v>
      </c>
      <c r="C83" t="str">
        <f>_xlfn.XLOOKUP(B83,Units!$A$2:$A$100,Units!$C$2:$C$100,"")</f>
        <v>Construction for the outer walls/façade of the building</v>
      </c>
      <c r="D83" t="str">
        <f t="shared" si="8"/>
        <v>[Vinyl siding,0.025,Plywood,0.015,Wood stud,0.15,Gypsum Board,0.013]</v>
      </c>
      <c r="E83">
        <f t="shared" si="11"/>
        <v>0.82293139230607282</v>
      </c>
      <c r="F83" t="str">
        <f t="shared" si="9"/>
        <v>MA_MFH_btw_1975_2003_UninsulatedWalls_Facade</v>
      </c>
      <c r="G83" s="29" t="s">
        <v>5610</v>
      </c>
      <c r="H83">
        <v>2.5000000000000001E-2</v>
      </c>
      <c r="I83" t="s">
        <v>102</v>
      </c>
      <c r="J83">
        <v>1.4999999999999999E-2</v>
      </c>
      <c r="K83" s="29" t="s">
        <v>5608</v>
      </c>
      <c r="L83">
        <v>0.15</v>
      </c>
      <c r="M83" t="s">
        <v>14</v>
      </c>
      <c r="N83" s="5">
        <v>1.2999999999999999E-2</v>
      </c>
      <c r="O83"/>
      <c r="P83"/>
      <c r="Q83"/>
      <c r="R83" s="30"/>
      <c r="S83"/>
      <c r="T83"/>
      <c r="U83" t="s">
        <v>459</v>
      </c>
      <c r="V83">
        <f t="shared" si="12"/>
        <v>0.20300000000000001</v>
      </c>
      <c r="AA83" s="5" t="str">
        <f t="shared" si="10"/>
        <v>[Vinyl siding,0.025,Plywood,0.015,Wood stud,0.15,Gypsum Board,0.013]</v>
      </c>
      <c r="AB83" s="5">
        <f>IFERROR(J83/_xlfn.XLOOKUP(I83,Materials!$A$2:$A$283,Materials!$I$2:$I$283),0)+IFERROR(L83/_xlfn.XLOOKUP(K83,Materials!$A$2:$A$283,Materials!$I$2:$I$283),0)+IFERROR(N83/_xlfn.XLOOKUP(M83,Materials!$A$2:$A$283,Materials!$I$2:$I$283),0)+IFERROR(P83/_xlfn.XLOOKUP(O83,Materials!$A$2:$A$283,Materials!$I$2:$I$283),0)+IFERROR(R83/_xlfn.XLOOKUP(Q83,Materials!$A$2:$A$283,Materials!$I$2:$I$283),0)+IFERROR(H83/_xlfn.XLOOKUP(G83,Materials!$A$2:$A$283,Materials!$I$2:$I$283),0)</f>
        <v>1.2151681286549707</v>
      </c>
    </row>
    <row r="84" spans="1:86" x14ac:dyDescent="0.2">
      <c r="A84" t="s">
        <v>5590</v>
      </c>
      <c r="B84" t="s">
        <v>265</v>
      </c>
      <c r="C84" t="str">
        <f>_xlfn.XLOOKUP(B84,Units!$A$2:$A$100,Units!$C$2:$C$100,"")</f>
        <v>Construction for the outer walls/façade of the building</v>
      </c>
      <c r="D84" t="str">
        <f t="shared" si="8"/>
        <v>[Vinyl siding,0.025,Plywood,0.015,Wood stud,0.15,Low Density Fiberglass batt,0.05,Gypsum Board,0.013]</v>
      </c>
      <c r="E84">
        <f t="shared" si="11"/>
        <v>0.31102572555617447</v>
      </c>
      <c r="F84" t="str">
        <f t="shared" si="9"/>
        <v>MA_MFH_btw_1975_2003_SomeInsulationWalls_Facade</v>
      </c>
      <c r="G84" s="29" t="s">
        <v>5610</v>
      </c>
      <c r="H84">
        <v>2.5000000000000001E-2</v>
      </c>
      <c r="I84" t="s">
        <v>102</v>
      </c>
      <c r="J84">
        <v>1.4999999999999999E-2</v>
      </c>
      <c r="K84" s="29" t="s">
        <v>5608</v>
      </c>
      <c r="L84">
        <v>0.15</v>
      </c>
      <c r="M84" s="29" t="s">
        <v>86</v>
      </c>
      <c r="N84" s="5">
        <v>0.05</v>
      </c>
      <c r="O84" t="s">
        <v>14</v>
      </c>
      <c r="P84" s="5">
        <v>1.2999999999999999E-2</v>
      </c>
      <c r="U84" t="s">
        <v>459</v>
      </c>
      <c r="V84">
        <f t="shared" si="12"/>
        <v>0.253</v>
      </c>
      <c r="AA84" s="5" t="str">
        <f t="shared" si="10"/>
        <v>[Vinyl siding,0.025,Plywood,0.015,Wood stud,0.15,Low Density Fiberglass batt,0.05,Gypsum Board,0.013]</v>
      </c>
      <c r="AB84" s="5">
        <f>IFERROR(J84/_xlfn.XLOOKUP(I84,Materials!$A$2:$A$283,Materials!$I$2:$I$283),0)+IFERROR(L84/_xlfn.XLOOKUP(K84,Materials!$A$2:$A$283,Materials!$I$2:$I$283),0)+IFERROR(N84/_xlfn.XLOOKUP(M84,Materials!$A$2:$A$283,Materials!$I$2:$I$283),0)+IFERROR(P84/_xlfn.XLOOKUP(O84,Materials!$A$2:$A$283,Materials!$I$2:$I$283),0)+IFERROR(R84/_xlfn.XLOOKUP(Q84,Materials!$A$2:$A$283,Materials!$I$2:$I$283),0)+IFERROR(H84/_xlfn.XLOOKUP(G84,Materials!$A$2:$A$283,Materials!$I$2:$I$283),0)</f>
        <v>3.2151681286549709</v>
      </c>
    </row>
    <row r="85" spans="1:86" x14ac:dyDescent="0.2">
      <c r="A85" t="s">
        <v>5591</v>
      </c>
      <c r="B85" t="s">
        <v>265</v>
      </c>
      <c r="C85" t="str">
        <f>_xlfn.XLOOKUP(B85,Units!$A$2:$A$100,Units!$C$2:$C$100,"")</f>
        <v>Construction for the outer walls/façade of the building</v>
      </c>
      <c r="D85" t="str">
        <f t="shared" si="8"/>
        <v>[Vinyl siding,0.025,SIP Panel,0.3,Gypsum Board,0.013]</v>
      </c>
      <c r="E85">
        <f t="shared" si="11"/>
        <v>0.33025457123199137</v>
      </c>
      <c r="F85" t="str">
        <f t="shared" si="9"/>
        <v>MA_MFH_btw_1975_2003_SIP_Facade</v>
      </c>
      <c r="G85" s="29" t="s">
        <v>5610</v>
      </c>
      <c r="H85">
        <v>2.5000000000000001E-2</v>
      </c>
      <c r="I85" s="29" t="s">
        <v>5609</v>
      </c>
      <c r="J85">
        <v>0.3</v>
      </c>
      <c r="K85" s="29" t="s">
        <v>14</v>
      </c>
      <c r="L85">
        <v>1.2999999999999999E-2</v>
      </c>
      <c r="U85" t="s">
        <v>459</v>
      </c>
      <c r="V85">
        <f t="shared" si="12"/>
        <v>0.33800000000000002</v>
      </c>
      <c r="AA85" s="5" t="str">
        <f t="shared" si="10"/>
        <v>[Vinyl siding,0.025,SIP Panel,0.3,Gypsum Board,0.013]</v>
      </c>
      <c r="AB85" s="5">
        <f>IFERROR(J85/_xlfn.XLOOKUP(I85,Materials!$A$2:$A$283,Materials!$I$2:$I$283),0)+IFERROR(L85/_xlfn.XLOOKUP(K85,Materials!$A$2:$A$283,Materials!$I$2:$I$283),0)+IFERROR(N85/_xlfn.XLOOKUP(M85,Materials!$A$2:$A$283,Materials!$I$2:$I$283),0)+IFERROR(P85/_xlfn.XLOOKUP(O85,Materials!$A$2:$A$283,Materials!$I$2:$I$283),0)+IFERROR(R85/_xlfn.XLOOKUP(Q85,Materials!$A$2:$A$283,Materials!$I$2:$I$283),0)+IFERROR(H85/_xlfn.XLOOKUP(G85,Materials!$A$2:$A$283,Materials!$I$2:$I$283),0)</f>
        <v>3.0279671717171714</v>
      </c>
    </row>
    <row r="86" spans="1:86" x14ac:dyDescent="0.2">
      <c r="A86" t="s">
        <v>5592</v>
      </c>
      <c r="B86" t="s">
        <v>265</v>
      </c>
      <c r="C86" t="str">
        <f>_xlfn.XLOOKUP(B86,Units!$A$2:$A$100,Units!$C$2:$C$100,"")</f>
        <v>Construction for the outer walls/façade of the building</v>
      </c>
      <c r="D86" t="str">
        <f t="shared" si="8"/>
        <v>[Vinyl siding,0.025,Plywood,0.015,Wood stud,0.15,Low Density Fiberglass batt,0.1,Gypsum Board,0.013]</v>
      </c>
      <c r="E86">
        <f t="shared" si="11"/>
        <v>0.19174837231142289</v>
      </c>
      <c r="F86" t="str">
        <f t="shared" si="9"/>
        <v>MA_MFH_btw_1975_2003_FullInsulationWallsCavity_Facade</v>
      </c>
      <c r="G86" s="29" t="s">
        <v>5610</v>
      </c>
      <c r="H86">
        <v>2.5000000000000001E-2</v>
      </c>
      <c r="I86" t="s">
        <v>102</v>
      </c>
      <c r="J86">
        <v>1.4999999999999999E-2</v>
      </c>
      <c r="K86" s="29" t="s">
        <v>5608</v>
      </c>
      <c r="L86">
        <v>0.15</v>
      </c>
      <c r="M86" s="29" t="s">
        <v>86</v>
      </c>
      <c r="N86" s="5">
        <v>0.1</v>
      </c>
      <c r="O86" t="s">
        <v>14</v>
      </c>
      <c r="P86" s="5">
        <v>1.2999999999999999E-2</v>
      </c>
      <c r="U86" t="s">
        <v>459</v>
      </c>
      <c r="V86">
        <f t="shared" si="12"/>
        <v>0.30300000000000005</v>
      </c>
      <c r="AA86" s="5" t="str">
        <f t="shared" si="10"/>
        <v>[Vinyl siding,0.025,Plywood,0.015,Wood stud,0.15,Low Density Fiberglass batt,0.1,Gypsum Board,0.013]</v>
      </c>
      <c r="AB86" s="5">
        <f>IFERROR(J86/_xlfn.XLOOKUP(I86,Materials!$A$2:$A$283,Materials!$I$2:$I$283),0)+IFERROR(L86/_xlfn.XLOOKUP(K86,Materials!$A$2:$A$283,Materials!$I$2:$I$283),0)+IFERROR(N86/_xlfn.XLOOKUP(M86,Materials!$A$2:$A$283,Materials!$I$2:$I$283),0)+IFERROR(P86/_xlfn.XLOOKUP(O86,Materials!$A$2:$A$283,Materials!$I$2:$I$283),0)+IFERROR(R86/_xlfn.XLOOKUP(Q86,Materials!$A$2:$A$283,Materials!$I$2:$I$283),0)+IFERROR(H86/_xlfn.XLOOKUP(G86,Materials!$A$2:$A$283,Materials!$I$2:$I$283),0)</f>
        <v>5.2151681286549714</v>
      </c>
    </row>
    <row r="87" spans="1:86" x14ac:dyDescent="0.2">
      <c r="A87" t="s">
        <v>5593</v>
      </c>
      <c r="B87" t="s">
        <v>265</v>
      </c>
      <c r="C87" t="str">
        <f>_xlfn.XLOOKUP(B87,Units!$A$2:$A$100,Units!$C$2:$C$100,"")</f>
        <v>Construction for the outer walls/façade of the building</v>
      </c>
      <c r="D87" t="str">
        <f t="shared" si="8"/>
        <v>[Vinyl siding,0.025,Rigid foam  EPS 035,0.05,Plywood,0.015,Wood stud,0.15,Low Density Fiberglass batt,0.1,Gypsum Board,0.013]</v>
      </c>
      <c r="E87">
        <f t="shared" si="11"/>
        <v>0.13859690892420226</v>
      </c>
      <c r="F87" t="str">
        <f t="shared" si="9"/>
        <v>MA_MFH_btw_1975_2003_FullInsulationWallsCavityExterior_Facade</v>
      </c>
      <c r="G87" s="110" t="s">
        <v>5610</v>
      </c>
      <c r="H87" s="11">
        <v>2.5000000000000001E-2</v>
      </c>
      <c r="I87" s="29" t="s">
        <v>55</v>
      </c>
      <c r="J87" s="5">
        <v>0.05</v>
      </c>
      <c r="K87" s="11" t="s">
        <v>102</v>
      </c>
      <c r="L87" s="11">
        <v>1.4999999999999999E-2</v>
      </c>
      <c r="M87" s="110" t="s">
        <v>5608</v>
      </c>
      <c r="N87" s="11">
        <v>0.15</v>
      </c>
      <c r="O87" s="110" t="s">
        <v>86</v>
      </c>
      <c r="P87" s="111">
        <v>0.1</v>
      </c>
      <c r="Q87" s="11" t="s">
        <v>14</v>
      </c>
      <c r="R87" s="111">
        <v>1.2999999999999999E-2</v>
      </c>
      <c r="S87" s="111"/>
      <c r="T87" s="111"/>
      <c r="U87" t="s">
        <v>459</v>
      </c>
      <c r="V87">
        <f t="shared" si="12"/>
        <v>0.35299999999999998</v>
      </c>
      <c r="AA87" s="5" t="str">
        <f t="shared" si="10"/>
        <v>[Vinyl siding,0.025,Rigid foam  EPS 035,0.05,Plywood,0.015,Wood stud,0.15,Low Density Fiberglass batt,0.1,Gypsum Board,0.013]</v>
      </c>
      <c r="AB87" s="5">
        <f>IFERROR(J87/_xlfn.XLOOKUP(I87,Materials!$A$2:$A$283,Materials!$I$2:$I$283),0)+IFERROR(L87/_xlfn.XLOOKUP(K87,Materials!$A$2:$A$283,Materials!$I$2:$I$283),0)+IFERROR(N87/_xlfn.XLOOKUP(M87,Materials!$A$2:$A$283,Materials!$I$2:$I$283),0)+IFERROR(P87/_xlfn.XLOOKUP(O87,Materials!$A$2:$A$283,Materials!$I$2:$I$283),0)+IFERROR(R87/_xlfn.XLOOKUP(Q87,Materials!$A$2:$A$283,Materials!$I$2:$I$283),0)+IFERROR(H87/_xlfn.XLOOKUP(G87,Materials!$A$2:$A$283,Materials!$I$2:$I$283),0)</f>
        <v>7.2151681286549714</v>
      </c>
    </row>
    <row r="88" spans="1:86" x14ac:dyDescent="0.2">
      <c r="A88" t="s">
        <v>5594</v>
      </c>
      <c r="B88" t="s">
        <v>265</v>
      </c>
      <c r="C88" t="str">
        <f>_xlfn.XLOOKUP(B88,Units!$A$2:$A$100,Units!$C$2:$C$100,"")</f>
        <v>Construction for the outer walls/façade of the building</v>
      </c>
      <c r="D88" t="str">
        <f t="shared" si="8"/>
        <v>[Fiber cement siding,0.025,Plywood,0.015,Wood stud,0.15,Gypsum Board,0.013]</v>
      </c>
      <c r="E88">
        <f t="shared" si="11"/>
        <v>0.87546397030590051</v>
      </c>
      <c r="F88" t="str">
        <f t="shared" si="9"/>
        <v>MA_MFH_post_2003_UninsulatedWalls_Facade</v>
      </c>
      <c r="G88" s="29" t="s">
        <v>5611</v>
      </c>
      <c r="H88">
        <v>2.5000000000000001E-2</v>
      </c>
      <c r="I88" t="s">
        <v>102</v>
      </c>
      <c r="J88">
        <v>1.4999999999999999E-2</v>
      </c>
      <c r="K88" s="29" t="s">
        <v>5608</v>
      </c>
      <c r="L88">
        <v>0.15</v>
      </c>
      <c r="M88" t="s">
        <v>14</v>
      </c>
      <c r="N88" s="5">
        <v>1.2999999999999999E-2</v>
      </c>
      <c r="U88" t="s">
        <v>459</v>
      </c>
      <c r="V88">
        <f t="shared" si="12"/>
        <v>0.20300000000000001</v>
      </c>
      <c r="AA88" s="5" t="str">
        <f t="shared" si="10"/>
        <v>[Fiber cement siding,0.025,Plywood,0.015,Wood stud,0.15,Gypsum Board,0.013]</v>
      </c>
      <c r="AB88" s="5">
        <f>IFERROR(J88/_xlfn.XLOOKUP(I88,Materials!$A$2:$A$283,Materials!$I$2:$I$283),0)+IFERROR(L88/_xlfn.XLOOKUP(K88,Materials!$A$2:$A$283,Materials!$I$2:$I$283),0)+IFERROR(N88/_xlfn.XLOOKUP(M88,Materials!$A$2:$A$283,Materials!$I$2:$I$283),0)+IFERROR(P88/_xlfn.XLOOKUP(O88,Materials!$A$2:$A$283,Materials!$I$2:$I$283),0)+IFERROR(R88/_xlfn.XLOOKUP(Q88,Materials!$A$2:$A$283,Materials!$I$2:$I$283),0)+IFERROR(H88/_xlfn.XLOOKUP(G88,Materials!$A$2:$A$283,Materials!$I$2:$I$283),0)</f>
        <v>1.142251461988304</v>
      </c>
    </row>
    <row r="89" spans="1:86" x14ac:dyDescent="0.2">
      <c r="A89" t="s">
        <v>5595</v>
      </c>
      <c r="B89" t="s">
        <v>265</v>
      </c>
      <c r="C89" t="str">
        <f>_xlfn.XLOOKUP(B89,Units!$A$2:$A$100,Units!$C$2:$C$100,"")</f>
        <v>Construction for the outer walls/façade of the building</v>
      </c>
      <c r="D89" t="str">
        <f t="shared" si="8"/>
        <v>[Fiber cement siding,0.025,Plywood,0.015,Wood stud,0.15,Spray foam,0.05,Gypsum Board,0.013]</v>
      </c>
      <c r="E89">
        <f t="shared" si="11"/>
        <v>0.31824314893221045</v>
      </c>
      <c r="F89" t="str">
        <f t="shared" si="9"/>
        <v>MA_MFH_post_2003_SomeInsulationWalls_Facade</v>
      </c>
      <c r="G89" s="29" t="s">
        <v>5611</v>
      </c>
      <c r="H89">
        <v>2.5000000000000001E-2</v>
      </c>
      <c r="I89" t="s">
        <v>102</v>
      </c>
      <c r="J89">
        <v>1.4999999999999999E-2</v>
      </c>
      <c r="K89" s="29" t="s">
        <v>5608</v>
      </c>
      <c r="L89">
        <v>0.15</v>
      </c>
      <c r="M89" s="29" t="s">
        <v>5607</v>
      </c>
      <c r="N89" s="5">
        <v>0.05</v>
      </c>
      <c r="O89" t="s">
        <v>14</v>
      </c>
      <c r="P89" s="5">
        <v>1.2999999999999999E-2</v>
      </c>
      <c r="U89" t="s">
        <v>459</v>
      </c>
      <c r="V89">
        <f t="shared" si="12"/>
        <v>0.253</v>
      </c>
      <c r="AA89" s="5" t="str">
        <f t="shared" si="10"/>
        <v>[Fiber cement siding,0.025,Plywood,0.015,Wood stud,0.15,Spray foam,0.05,Gypsum Board,0.013]</v>
      </c>
      <c r="AB89" s="5">
        <f>IFERROR(J89/_xlfn.XLOOKUP(I89,Materials!$A$2:$A$283,Materials!$I$2:$I$283),0)+IFERROR(L89/_xlfn.XLOOKUP(K89,Materials!$A$2:$A$283,Materials!$I$2:$I$283),0)+IFERROR(N89/_xlfn.XLOOKUP(M89,Materials!$A$2:$A$283,Materials!$I$2:$I$283),0)+IFERROR(P89/_xlfn.XLOOKUP(O89,Materials!$A$2:$A$283,Materials!$I$2:$I$283),0)+IFERROR(R89/_xlfn.XLOOKUP(Q89,Materials!$A$2:$A$283,Materials!$I$2:$I$283),0)+IFERROR(H89/_xlfn.XLOOKUP(G89,Materials!$A$2:$A$283,Materials!$I$2:$I$283),0)</f>
        <v>3.1422514619883044</v>
      </c>
    </row>
    <row r="90" spans="1:86" x14ac:dyDescent="0.2">
      <c r="A90" t="s">
        <v>5596</v>
      </c>
      <c r="B90" t="s">
        <v>265</v>
      </c>
      <c r="C90" t="str">
        <f>_xlfn.XLOOKUP(B90,Units!$A$2:$A$100,Units!$C$2:$C$100,"")</f>
        <v>Construction for the outer walls/façade of the building</v>
      </c>
      <c r="D90" t="str">
        <f t="shared" si="8"/>
        <v>[Fiber cement siding,0.025,SIP Panel,0.3,Gypsum Board,0.013]</v>
      </c>
      <c r="E90">
        <f t="shared" si="11"/>
        <v>0.33840369167663648</v>
      </c>
      <c r="F90" t="str">
        <f t="shared" si="9"/>
        <v>MA_MFH_post_2003_SIP_Facade</v>
      </c>
      <c r="G90" s="29" t="s">
        <v>5611</v>
      </c>
      <c r="H90">
        <v>2.5000000000000001E-2</v>
      </c>
      <c r="I90" s="29" t="s">
        <v>5609</v>
      </c>
      <c r="J90">
        <v>0.3</v>
      </c>
      <c r="K90" s="29" t="s">
        <v>14</v>
      </c>
      <c r="L90">
        <v>1.2999999999999999E-2</v>
      </c>
      <c r="U90" t="s">
        <v>459</v>
      </c>
      <c r="V90">
        <f t="shared" si="12"/>
        <v>0.33800000000000002</v>
      </c>
      <c r="AA90" s="5" t="str">
        <f t="shared" si="10"/>
        <v>[Fiber cement siding,0.025,SIP Panel,0.3,Gypsum Board,0.013]</v>
      </c>
      <c r="AB90" s="5">
        <f>IFERROR(J90/_xlfn.XLOOKUP(I90,Materials!$A$2:$A$283,Materials!$I$2:$I$283),0)+IFERROR(L90/_xlfn.XLOOKUP(K90,Materials!$A$2:$A$283,Materials!$I$2:$I$283),0)+IFERROR(N90/_xlfn.XLOOKUP(M90,Materials!$A$2:$A$283,Materials!$I$2:$I$283),0)+IFERROR(P90/_xlfn.XLOOKUP(O90,Materials!$A$2:$A$283,Materials!$I$2:$I$283),0)+IFERROR(R90/_xlfn.XLOOKUP(Q90,Materials!$A$2:$A$283,Materials!$I$2:$I$283),0)+IFERROR(H90/_xlfn.XLOOKUP(G90,Materials!$A$2:$A$283,Materials!$I$2:$I$283),0)</f>
        <v>2.9550505050505049</v>
      </c>
    </row>
    <row r="91" spans="1:86" x14ac:dyDescent="0.2">
      <c r="A91" t="s">
        <v>5597</v>
      </c>
      <c r="B91" t="s">
        <v>265</v>
      </c>
      <c r="C91" t="str">
        <f>_xlfn.XLOOKUP(B91,Units!$A$2:$A$100,Units!$C$2:$C$100,"")</f>
        <v>Construction for the outer walls/façade of the building</v>
      </c>
      <c r="D91" t="str">
        <f t="shared" si="8"/>
        <v>[Fiber cement siding,0.025,Plywood,0.015,Wood stud,0.15,Spray foam,0.15,Gypsum Board,0.013]</v>
      </c>
      <c r="E91">
        <f t="shared" si="11"/>
        <v>0.14001187235174914</v>
      </c>
      <c r="F91" t="str">
        <f t="shared" si="9"/>
        <v>MA_MFH_post_2003_FullInsulationWallsCavity_Facade</v>
      </c>
      <c r="G91" s="29" t="s">
        <v>5611</v>
      </c>
      <c r="H91">
        <v>2.5000000000000001E-2</v>
      </c>
      <c r="I91" t="s">
        <v>102</v>
      </c>
      <c r="J91">
        <v>1.4999999999999999E-2</v>
      </c>
      <c r="K91" s="29" t="s">
        <v>5608</v>
      </c>
      <c r="L91">
        <v>0.15</v>
      </c>
      <c r="M91" s="29" t="s">
        <v>5607</v>
      </c>
      <c r="N91" s="5">
        <v>0.15</v>
      </c>
      <c r="O91" t="s">
        <v>14</v>
      </c>
      <c r="P91" s="5">
        <v>1.2999999999999999E-2</v>
      </c>
      <c r="U91" t="s">
        <v>459</v>
      </c>
      <c r="V91">
        <f t="shared" si="12"/>
        <v>0.35299999999999998</v>
      </c>
      <c r="AA91" s="5" t="str">
        <f t="shared" si="10"/>
        <v>[Fiber cement siding,0.025,Plywood,0.015,Wood stud,0.15,Spray foam,0.15,Gypsum Board,0.013]</v>
      </c>
      <c r="AB91" s="5">
        <f>IFERROR(J91/_xlfn.XLOOKUP(I91,Materials!$A$2:$A$283,Materials!$I$2:$I$283),0)+IFERROR(L91/_xlfn.XLOOKUP(K91,Materials!$A$2:$A$283,Materials!$I$2:$I$283),0)+IFERROR(N91/_xlfn.XLOOKUP(M91,Materials!$A$2:$A$283,Materials!$I$2:$I$283),0)+IFERROR(P91/_xlfn.XLOOKUP(O91,Materials!$A$2:$A$283,Materials!$I$2:$I$283),0)+IFERROR(R91/_xlfn.XLOOKUP(Q91,Materials!$A$2:$A$283,Materials!$I$2:$I$283),0)+IFERROR(H91/_xlfn.XLOOKUP(G91,Materials!$A$2:$A$283,Materials!$I$2:$I$283),0)</f>
        <v>7.1422514619883035</v>
      </c>
    </row>
    <row r="92" spans="1:86" x14ac:dyDescent="0.2">
      <c r="A92" t="s">
        <v>5598</v>
      </c>
      <c r="B92" t="s">
        <v>265</v>
      </c>
      <c r="C92" t="str">
        <f>_xlfn.XLOOKUP(B92,Units!$A$2:$A$100,Units!$C$2:$C$100,"")</f>
        <v>Construction for the outer walls/façade of the building</v>
      </c>
      <c r="D92">
        <f t="shared" si="8"/>
        <v>0</v>
      </c>
      <c r="E92" t="str">
        <f t="shared" si="11"/>
        <v>Not enough information entered</v>
      </c>
      <c r="F92" t="str">
        <f t="shared" si="9"/>
        <v>MA_MFH_post_2003_FullInsulationWallsCavityExterior_Facade</v>
      </c>
      <c r="G92" s="110" t="s">
        <v>5611</v>
      </c>
      <c r="H92" s="11">
        <v>2.5000000000000001E-2</v>
      </c>
      <c r="I92" s="29" t="s">
        <v>55</v>
      </c>
      <c r="J92" s="5">
        <v>0.1</v>
      </c>
      <c r="K92" s="11" t="s">
        <v>102</v>
      </c>
      <c r="L92" s="11">
        <v>1.4999999999999999E-2</v>
      </c>
      <c r="M92" s="110" t="s">
        <v>5608</v>
      </c>
      <c r="N92" s="11">
        <v>0.15</v>
      </c>
      <c r="O92" s="110" t="s">
        <v>5607</v>
      </c>
      <c r="P92" s="111">
        <v>0.05</v>
      </c>
      <c r="Q92" s="11" t="s">
        <v>14</v>
      </c>
      <c r="R92" s="111">
        <v>1.2999999999999999E-2</v>
      </c>
      <c r="S92" s="111"/>
      <c r="T92" s="111"/>
      <c r="U92" t="s">
        <v>459</v>
      </c>
      <c r="V92">
        <f t="shared" si="12"/>
        <v>0.35300000000000004</v>
      </c>
    </row>
    <row r="93" spans="1:86" x14ac:dyDescent="0.2">
      <c r="G93" s="29"/>
      <c r="H93"/>
      <c r="I93"/>
      <c r="J93"/>
      <c r="K93"/>
      <c r="L93"/>
      <c r="M93"/>
      <c r="N93"/>
      <c r="O93"/>
      <c r="P93"/>
      <c r="Q93"/>
      <c r="R93"/>
      <c r="S93"/>
      <c r="T93"/>
      <c r="V93">
        <f t="shared" si="12"/>
        <v>0</v>
      </c>
      <c r="BQ93" s="61"/>
      <c r="BR93" s="62"/>
      <c r="BS93" s="62"/>
      <c r="BT93" s="63"/>
      <c r="BU93" s="63"/>
      <c r="BV93" s="63"/>
      <c r="BW93" s="63"/>
      <c r="BX93" s="62"/>
      <c r="BY93" s="62"/>
      <c r="BZ93" s="62"/>
      <c r="CA93" s="62"/>
      <c r="CB93" s="62"/>
      <c r="CC93" s="62"/>
      <c r="CD93" s="62"/>
      <c r="CE93" s="62"/>
      <c r="CF93" s="62"/>
      <c r="CG93" s="62"/>
      <c r="CH93" s="62"/>
    </row>
    <row r="94" spans="1:86" x14ac:dyDescent="0.2">
      <c r="G94" s="29"/>
      <c r="H94"/>
      <c r="I94"/>
      <c r="J94"/>
      <c r="K94"/>
      <c r="L94"/>
      <c r="M94"/>
      <c r="N94"/>
      <c r="O94"/>
      <c r="P94"/>
      <c r="Q94"/>
      <c r="R94"/>
      <c r="S94"/>
      <c r="T94"/>
      <c r="V94">
        <f t="shared" si="12"/>
        <v>0</v>
      </c>
      <c r="BQ94" s="61"/>
      <c r="BR94" s="62"/>
      <c r="BS94" s="62"/>
      <c r="BT94" s="63"/>
      <c r="BU94" s="63"/>
      <c r="BV94" s="63"/>
      <c r="BW94" s="63"/>
      <c r="BX94" s="62"/>
      <c r="BY94" s="62"/>
      <c r="BZ94" s="62"/>
      <c r="CA94" s="62"/>
      <c r="CB94" s="62"/>
      <c r="CC94" s="62"/>
      <c r="CD94" s="62"/>
      <c r="CE94" s="62"/>
      <c r="CF94" s="62"/>
      <c r="CG94" s="62"/>
      <c r="CH94" s="62"/>
    </row>
    <row r="95" spans="1:86" x14ac:dyDescent="0.2">
      <c r="G95" s="29"/>
      <c r="H95"/>
      <c r="I95"/>
      <c r="J95"/>
      <c r="K95"/>
      <c r="L95"/>
      <c r="M95"/>
      <c r="N95"/>
      <c r="O95"/>
      <c r="P95"/>
      <c r="Q95"/>
      <c r="R95"/>
      <c r="S95"/>
      <c r="T95"/>
      <c r="V95">
        <f t="shared" si="12"/>
        <v>0</v>
      </c>
      <c r="BQ95" s="61"/>
      <c r="BR95" s="62"/>
      <c r="BS95" s="62"/>
      <c r="BT95" s="63"/>
      <c r="BU95" s="63"/>
      <c r="BV95" s="63"/>
      <c r="BW95" s="63"/>
      <c r="BX95" s="62"/>
      <c r="BY95" s="62"/>
      <c r="BZ95" s="62"/>
      <c r="CA95" s="62"/>
      <c r="CB95" s="62"/>
      <c r="CC95" s="62"/>
      <c r="CD95" s="62"/>
      <c r="CE95" s="62"/>
      <c r="CF95" s="62"/>
      <c r="CG95" s="62"/>
      <c r="CH95" s="62"/>
    </row>
    <row r="96" spans="1:86" x14ac:dyDescent="0.2">
      <c r="G96" s="29"/>
      <c r="H96"/>
      <c r="I96"/>
      <c r="J96"/>
      <c r="K96"/>
      <c r="L96"/>
      <c r="M96"/>
      <c r="N96"/>
      <c r="O96"/>
      <c r="P96"/>
      <c r="Q96"/>
      <c r="R96"/>
      <c r="S96"/>
      <c r="T96"/>
      <c r="V96">
        <f t="shared" si="12"/>
        <v>0</v>
      </c>
      <c r="BQ96" s="61"/>
      <c r="BR96" s="62"/>
      <c r="BS96" s="62"/>
      <c r="BT96" s="63"/>
      <c r="BU96" s="63"/>
      <c r="BV96" s="63"/>
      <c r="BW96" s="63"/>
      <c r="BX96" s="62"/>
      <c r="BY96" s="62"/>
      <c r="BZ96" s="62"/>
      <c r="CA96" s="62"/>
      <c r="CB96" s="62"/>
      <c r="CC96" s="62"/>
      <c r="CD96" s="62"/>
      <c r="CE96" s="62"/>
      <c r="CF96" s="62"/>
      <c r="CG96" s="62"/>
      <c r="CH96" s="63"/>
    </row>
    <row r="97" spans="1:86" x14ac:dyDescent="0.2">
      <c r="G97" s="29"/>
      <c r="H97" s="11"/>
      <c r="I97"/>
      <c r="J97"/>
      <c r="K97"/>
      <c r="L97"/>
      <c r="M97"/>
      <c r="N97"/>
      <c r="O97"/>
      <c r="P97"/>
      <c r="Q97"/>
      <c r="R97"/>
      <c r="S97"/>
      <c r="T97"/>
      <c r="V97">
        <f t="shared" si="12"/>
        <v>0</v>
      </c>
      <c r="BQ97" s="61"/>
      <c r="BR97" s="62"/>
      <c r="BS97" s="62"/>
      <c r="BT97" s="63"/>
      <c r="BU97" s="63"/>
      <c r="BV97" s="63"/>
      <c r="BW97" s="63"/>
      <c r="BX97" s="62"/>
      <c r="BY97" s="62"/>
      <c r="BZ97" s="62"/>
      <c r="CA97" s="62"/>
      <c r="CB97" s="62"/>
      <c r="CC97" s="62"/>
      <c r="CD97" s="62"/>
      <c r="CE97" s="62"/>
      <c r="CF97" s="62"/>
      <c r="CG97" s="62"/>
      <c r="CH97" s="63"/>
    </row>
    <row r="98" spans="1:86" x14ac:dyDescent="0.2">
      <c r="G98" s="29"/>
      <c r="H98"/>
      <c r="I98"/>
      <c r="J98"/>
      <c r="K98"/>
      <c r="L98"/>
      <c r="M98"/>
      <c r="N98"/>
      <c r="O98"/>
      <c r="P98"/>
      <c r="Q98"/>
      <c r="R98"/>
      <c r="S98"/>
      <c r="T98"/>
      <c r="V98">
        <f t="shared" si="12"/>
        <v>0</v>
      </c>
      <c r="BQ98" s="61"/>
      <c r="BR98" s="62"/>
      <c r="BS98" s="62"/>
      <c r="BT98" s="63"/>
      <c r="BU98" s="63"/>
      <c r="BV98" s="63"/>
      <c r="BW98" s="63"/>
      <c r="BX98" s="62"/>
      <c r="BY98" s="62"/>
      <c r="BZ98" s="62"/>
      <c r="CA98" s="62"/>
      <c r="CB98" s="62"/>
      <c r="CC98" s="62"/>
      <c r="CD98" s="62"/>
      <c r="CE98" s="62"/>
      <c r="CF98" s="62"/>
      <c r="CG98" s="62"/>
      <c r="CH98" s="62"/>
    </row>
    <row r="99" spans="1:86" x14ac:dyDescent="0.2">
      <c r="G99"/>
      <c r="H99"/>
      <c r="I99"/>
      <c r="J99"/>
      <c r="K99"/>
      <c r="L99"/>
      <c r="M99"/>
      <c r="N99"/>
      <c r="O99"/>
      <c r="P99"/>
      <c r="Q99"/>
      <c r="R99"/>
      <c r="S99"/>
      <c r="T99"/>
      <c r="V99">
        <f t="shared" si="12"/>
        <v>0</v>
      </c>
      <c r="BQ99" s="61"/>
      <c r="BR99" s="62"/>
      <c r="BS99" s="62"/>
      <c r="BT99" s="63"/>
      <c r="BU99" s="63"/>
      <c r="BV99" s="63"/>
      <c r="BW99" s="63"/>
      <c r="BX99" s="62"/>
      <c r="BY99" s="62"/>
      <c r="BZ99" s="62"/>
      <c r="CA99" s="62"/>
      <c r="CB99" s="62"/>
      <c r="CC99" s="62"/>
      <c r="CD99" s="63"/>
      <c r="CE99" s="62"/>
      <c r="CF99" s="62"/>
      <c r="CG99" s="62"/>
      <c r="CH99" s="63"/>
    </row>
    <row r="100" spans="1:86" x14ac:dyDescent="0.2">
      <c r="G100"/>
      <c r="H100"/>
      <c r="I100"/>
      <c r="J100"/>
      <c r="K100"/>
      <c r="L100"/>
      <c r="M100"/>
      <c r="N100"/>
      <c r="O100"/>
      <c r="P100"/>
      <c r="Q100"/>
      <c r="R100"/>
      <c r="S100"/>
      <c r="T100"/>
      <c r="V100">
        <f t="shared" si="12"/>
        <v>0</v>
      </c>
      <c r="BQ100" s="61"/>
      <c r="BR100" s="62"/>
      <c r="BS100" s="62"/>
      <c r="BT100" s="63"/>
      <c r="BU100" s="63"/>
      <c r="BV100" s="63"/>
      <c r="BW100" s="63"/>
      <c r="BX100" s="62"/>
      <c r="BY100" s="62"/>
      <c r="BZ100" s="62"/>
      <c r="CA100" s="62"/>
      <c r="CB100" s="62"/>
      <c r="CC100" s="62"/>
      <c r="CD100" s="63"/>
      <c r="CE100" s="62"/>
      <c r="CF100" s="62"/>
      <c r="CG100" s="62"/>
      <c r="CH100" s="63"/>
    </row>
    <row r="101" spans="1:86" x14ac:dyDescent="0.2">
      <c r="G101"/>
      <c r="H101"/>
      <c r="I101"/>
      <c r="J101"/>
      <c r="K101"/>
      <c r="L101"/>
      <c r="M101"/>
      <c r="N101"/>
      <c r="O101"/>
      <c r="P101"/>
      <c r="Q101"/>
      <c r="R101"/>
      <c r="S101"/>
      <c r="T101"/>
      <c r="V101">
        <f t="shared" si="12"/>
        <v>0</v>
      </c>
      <c r="BQ101" s="61"/>
      <c r="BR101" s="62"/>
      <c r="BS101" s="62"/>
      <c r="BT101" s="63"/>
      <c r="BU101" s="63"/>
      <c r="BV101" s="63"/>
      <c r="BW101" s="63"/>
      <c r="BX101" s="62"/>
      <c r="BY101" s="62"/>
      <c r="BZ101" s="62"/>
      <c r="CA101" s="62"/>
      <c r="CB101" s="62"/>
      <c r="CC101" s="62"/>
      <c r="CD101" s="64"/>
      <c r="CE101" s="62"/>
      <c r="CF101" s="62"/>
      <c r="CG101" s="62"/>
      <c r="CH101" s="63"/>
    </row>
    <row r="102" spans="1:86" s="104" customFormat="1" x14ac:dyDescent="0.2">
      <c r="A102"/>
      <c r="B102"/>
      <c r="C102"/>
      <c r="D102"/>
      <c r="E102"/>
      <c r="G102"/>
      <c r="H102"/>
      <c r="I102"/>
      <c r="J102"/>
      <c r="K102"/>
      <c r="L102"/>
      <c r="M102"/>
      <c r="N102"/>
      <c r="O102"/>
      <c r="P102"/>
      <c r="Q102"/>
      <c r="R102"/>
      <c r="S102"/>
      <c r="T102"/>
      <c r="U102"/>
      <c r="V102">
        <f t="shared" si="12"/>
        <v>0</v>
      </c>
      <c r="Y102" s="105"/>
      <c r="AA102" s="5"/>
      <c r="AB102" s="5"/>
      <c r="BQ102" s="106"/>
      <c r="BR102" s="107"/>
      <c r="BS102" s="107"/>
      <c r="BT102" s="108"/>
      <c r="BU102" s="108"/>
      <c r="BV102" s="108"/>
      <c r="BW102" s="108"/>
      <c r="BX102" s="107"/>
      <c r="BY102" s="107"/>
      <c r="BZ102" s="107"/>
      <c r="CA102" s="107"/>
      <c r="CB102" s="107"/>
      <c r="CC102" s="107"/>
      <c r="CD102" s="109"/>
      <c r="CE102" s="107"/>
      <c r="CF102" s="107"/>
      <c r="CG102" s="107"/>
      <c r="CH102" s="108"/>
    </row>
    <row r="103" spans="1:86" x14ac:dyDescent="0.2">
      <c r="G103"/>
      <c r="H103"/>
      <c r="I103"/>
      <c r="J103"/>
      <c r="K103"/>
      <c r="L103"/>
      <c r="M103"/>
      <c r="N103"/>
      <c r="O103"/>
      <c r="P103"/>
      <c r="Q103"/>
      <c r="R103"/>
      <c r="S103"/>
      <c r="T103"/>
      <c r="V103">
        <f t="shared" si="12"/>
        <v>0</v>
      </c>
      <c r="BQ103" s="61"/>
      <c r="BR103" s="62"/>
      <c r="BS103" s="62"/>
      <c r="BT103" s="63"/>
      <c r="BU103" s="63"/>
      <c r="BV103" s="63"/>
      <c r="BW103" s="63"/>
      <c r="BX103" s="62"/>
      <c r="BY103" s="62"/>
      <c r="BZ103" s="62"/>
      <c r="CA103" s="62"/>
      <c r="CB103" s="62"/>
      <c r="CC103" s="62"/>
      <c r="CD103" s="63"/>
      <c r="CE103" s="62"/>
      <c r="CF103" s="62"/>
      <c r="CG103" s="62"/>
      <c r="CH103" s="63"/>
    </row>
    <row r="104" spans="1:86" x14ac:dyDescent="0.2">
      <c r="G104"/>
      <c r="H104"/>
      <c r="I104"/>
      <c r="J104"/>
      <c r="K104"/>
      <c r="L104"/>
      <c r="M104"/>
      <c r="N104"/>
      <c r="O104"/>
      <c r="P104"/>
      <c r="Q104"/>
      <c r="R104"/>
      <c r="S104"/>
      <c r="T104"/>
      <c r="V104">
        <f t="shared" si="12"/>
        <v>0</v>
      </c>
      <c r="BQ104" s="61"/>
      <c r="BR104" s="62"/>
      <c r="BS104" s="62"/>
      <c r="BT104" s="63"/>
      <c r="BU104" s="63"/>
      <c r="BV104" s="63"/>
      <c r="BW104" s="63"/>
      <c r="BX104" s="62"/>
      <c r="BY104" s="62"/>
      <c r="BZ104" s="62"/>
      <c r="CA104" s="62"/>
      <c r="CB104" s="62"/>
      <c r="CC104" s="62"/>
      <c r="CD104" s="63"/>
      <c r="CE104" s="62"/>
      <c r="CF104" s="62"/>
      <c r="CG104" s="62"/>
      <c r="CH104" s="63"/>
    </row>
    <row r="105" spans="1:86" x14ac:dyDescent="0.2">
      <c r="G105"/>
      <c r="H105"/>
      <c r="I105"/>
      <c r="J105"/>
      <c r="K105"/>
      <c r="L105"/>
      <c r="M105"/>
      <c r="N105"/>
      <c r="O105"/>
      <c r="P105"/>
      <c r="Q105"/>
      <c r="R105" s="30"/>
      <c r="S105"/>
      <c r="T105"/>
      <c r="V105">
        <f t="shared" si="12"/>
        <v>0</v>
      </c>
      <c r="BQ105" s="61"/>
      <c r="BR105" s="62"/>
      <c r="BS105" s="62"/>
      <c r="BT105" s="63"/>
      <c r="BU105" s="63"/>
      <c r="BV105" s="63"/>
      <c r="BW105" s="63"/>
      <c r="BX105" s="62"/>
      <c r="BY105" s="62"/>
      <c r="BZ105" s="62"/>
      <c r="CA105" s="62"/>
      <c r="CB105" s="62"/>
      <c r="CC105" s="62"/>
      <c r="CD105" s="62"/>
      <c r="CE105" s="62"/>
      <c r="CF105" s="62"/>
      <c r="CG105" s="62"/>
      <c r="CH105" s="63"/>
    </row>
    <row r="106" spans="1:86" x14ac:dyDescent="0.2">
      <c r="G106"/>
      <c r="H106"/>
      <c r="I106"/>
      <c r="J106"/>
      <c r="K106"/>
      <c r="L106"/>
      <c r="M106"/>
      <c r="N106"/>
      <c r="O106"/>
      <c r="P106"/>
      <c r="Q106"/>
      <c r="R106" s="30"/>
      <c r="S106"/>
      <c r="T106"/>
      <c r="V106">
        <f t="shared" si="12"/>
        <v>0</v>
      </c>
      <c r="BQ106" s="61"/>
      <c r="BR106" s="62"/>
      <c r="BS106" s="62"/>
      <c r="BT106" s="63"/>
      <c r="BU106" s="63"/>
      <c r="BV106" s="63"/>
      <c r="BW106" s="63"/>
      <c r="BX106" s="62"/>
      <c r="BY106" s="62"/>
      <c r="BZ106" s="62"/>
      <c r="CA106" s="62"/>
      <c r="CB106" s="62"/>
      <c r="CC106" s="62"/>
      <c r="CD106" s="62"/>
      <c r="CE106" s="62"/>
      <c r="CF106" s="62"/>
      <c r="CG106" s="62"/>
      <c r="CH106" s="63"/>
    </row>
    <row r="107" spans="1:86" x14ac:dyDescent="0.2">
      <c r="G107" s="29"/>
      <c r="H107"/>
      <c r="I107"/>
      <c r="J107"/>
      <c r="K107"/>
      <c r="L107"/>
      <c r="M107"/>
      <c r="N107"/>
      <c r="O107"/>
      <c r="P107"/>
      <c r="Q107"/>
      <c r="R107" s="30"/>
      <c r="S107"/>
      <c r="T107"/>
      <c r="V107">
        <f t="shared" si="12"/>
        <v>0</v>
      </c>
      <c r="BQ107" s="61"/>
      <c r="BR107" s="62"/>
      <c r="BS107" s="62"/>
      <c r="BT107" s="63"/>
      <c r="BU107" s="63"/>
      <c r="BV107" s="63"/>
      <c r="BW107" s="63"/>
      <c r="BX107" s="62"/>
      <c r="BY107" s="62"/>
      <c r="BZ107" s="62"/>
      <c r="CA107" s="62"/>
      <c r="CB107" s="62"/>
      <c r="CC107" s="62"/>
      <c r="CD107" s="62"/>
      <c r="CE107" s="62"/>
      <c r="CF107" s="62"/>
      <c r="CG107" s="62"/>
      <c r="CH107" s="63"/>
    </row>
    <row r="108" spans="1:86" x14ac:dyDescent="0.2">
      <c r="G108" s="29"/>
      <c r="H108"/>
      <c r="I108"/>
      <c r="J108"/>
      <c r="K108"/>
      <c r="L108"/>
      <c r="M108"/>
      <c r="N108"/>
      <c r="O108"/>
      <c r="P108"/>
      <c r="Q108"/>
      <c r="R108" s="30"/>
      <c r="S108"/>
      <c r="T108"/>
      <c r="V108">
        <f t="shared" si="12"/>
        <v>0</v>
      </c>
      <c r="BQ108" s="61"/>
      <c r="BR108" s="62"/>
      <c r="BS108" s="62"/>
      <c r="BT108" s="63"/>
      <c r="BU108" s="63"/>
      <c r="BV108" s="63"/>
      <c r="BW108" s="63"/>
      <c r="BX108" s="62"/>
      <c r="BY108" s="62"/>
      <c r="BZ108" s="62"/>
      <c r="CA108" s="62"/>
      <c r="CB108" s="62"/>
      <c r="CC108" s="62"/>
      <c r="CD108" s="62"/>
      <c r="CE108" s="62"/>
      <c r="CF108" s="62"/>
      <c r="CG108" s="62"/>
      <c r="CH108" s="63"/>
    </row>
    <row r="109" spans="1:86" x14ac:dyDescent="0.2">
      <c r="G109" s="110"/>
      <c r="H109" s="11"/>
      <c r="I109" s="11"/>
      <c r="J109"/>
      <c r="K109"/>
      <c r="L109"/>
      <c r="M109"/>
      <c r="N109"/>
      <c r="O109"/>
      <c r="P109"/>
      <c r="Q109"/>
      <c r="R109" s="30"/>
      <c r="S109"/>
      <c r="T109"/>
      <c r="V109">
        <f t="shared" si="12"/>
        <v>0</v>
      </c>
      <c r="BQ109" s="61"/>
      <c r="BR109" s="62"/>
      <c r="BS109" s="62"/>
      <c r="BT109" s="63"/>
      <c r="BU109" s="63"/>
      <c r="BV109" s="63"/>
      <c r="BW109" s="63"/>
      <c r="BX109" s="62"/>
      <c r="BY109" s="62"/>
      <c r="BZ109" s="62"/>
      <c r="CA109" s="62"/>
      <c r="CB109" s="62"/>
      <c r="CC109" s="62"/>
      <c r="CD109" s="62"/>
      <c r="CE109" s="62"/>
      <c r="CF109" s="62"/>
      <c r="CG109" s="62"/>
      <c r="CH109" s="63"/>
    </row>
    <row r="110" spans="1:86" x14ac:dyDescent="0.2">
      <c r="G110" s="29"/>
      <c r="H110"/>
      <c r="I110"/>
      <c r="J110"/>
      <c r="M110"/>
      <c r="N110"/>
      <c r="O110"/>
      <c r="P110"/>
      <c r="Q110"/>
      <c r="R110" s="30"/>
      <c r="S110"/>
      <c r="T110"/>
      <c r="V110">
        <f t="shared" si="12"/>
        <v>0</v>
      </c>
      <c r="BQ110" s="61"/>
      <c r="BR110" s="62"/>
      <c r="BS110" s="62"/>
      <c r="BT110" s="63"/>
      <c r="BU110" s="63"/>
      <c r="BV110" s="63"/>
      <c r="BW110" s="63"/>
      <c r="BX110" s="62"/>
      <c r="BY110" s="62"/>
      <c r="BZ110" s="62"/>
      <c r="CA110" s="62"/>
      <c r="CB110" s="62"/>
      <c r="CC110" s="62"/>
      <c r="CD110" s="62"/>
      <c r="CE110" s="62"/>
      <c r="CF110" s="62"/>
      <c r="CG110" s="62"/>
      <c r="CH110" s="63"/>
    </row>
    <row r="111" spans="1:86" x14ac:dyDescent="0.2">
      <c r="G111" s="29"/>
      <c r="H111"/>
      <c r="I111"/>
      <c r="J111"/>
      <c r="M111"/>
      <c r="N111"/>
      <c r="O111"/>
      <c r="P111"/>
      <c r="Q111"/>
      <c r="R111" s="30"/>
      <c r="S111"/>
      <c r="T111"/>
      <c r="V111">
        <f t="shared" si="12"/>
        <v>0</v>
      </c>
      <c r="BQ111" s="61"/>
      <c r="BR111" s="62"/>
      <c r="BS111" s="62"/>
      <c r="BT111" s="63"/>
      <c r="BU111" s="63"/>
      <c r="BV111" s="63"/>
      <c r="BW111" s="63"/>
      <c r="BX111" s="62"/>
      <c r="BY111" s="62"/>
      <c r="BZ111" s="62"/>
      <c r="CA111" s="62"/>
      <c r="CB111" s="62"/>
      <c r="CC111" s="62"/>
      <c r="CD111" s="62"/>
      <c r="CE111" s="62"/>
      <c r="CF111" s="62"/>
      <c r="CG111" s="62"/>
      <c r="CH111" s="63"/>
    </row>
    <row r="112" spans="1:86" x14ac:dyDescent="0.2">
      <c r="G112" s="29"/>
      <c r="H112"/>
      <c r="I112"/>
      <c r="J112"/>
      <c r="M112"/>
      <c r="N112"/>
      <c r="O112"/>
      <c r="P112"/>
      <c r="Q112"/>
      <c r="R112" s="30"/>
      <c r="S112"/>
      <c r="T112"/>
      <c r="V112">
        <f t="shared" si="12"/>
        <v>0</v>
      </c>
      <c r="BQ112" s="61"/>
      <c r="BR112" s="62"/>
      <c r="BS112" s="62"/>
      <c r="BT112" s="63"/>
      <c r="BU112" s="63"/>
      <c r="BV112" s="63"/>
      <c r="BW112" s="63"/>
      <c r="BX112" s="62"/>
      <c r="BY112" s="62"/>
      <c r="BZ112" s="62"/>
      <c r="CA112" s="62"/>
      <c r="CB112" s="62"/>
      <c r="CC112" s="62"/>
      <c r="CD112" s="62"/>
      <c r="CE112" s="62"/>
      <c r="CF112" s="62"/>
      <c r="CG112" s="62"/>
      <c r="CH112" s="63"/>
    </row>
    <row r="113" spans="7:86" x14ac:dyDescent="0.2">
      <c r="G113" s="29"/>
      <c r="H113"/>
      <c r="I113" s="29"/>
      <c r="J113"/>
      <c r="K113" s="29"/>
      <c r="L113"/>
      <c r="M113" s="29"/>
      <c r="N113"/>
      <c r="O113"/>
      <c r="P113"/>
      <c r="Q113"/>
      <c r="R113" s="30"/>
      <c r="S113"/>
      <c r="T113"/>
      <c r="V113">
        <f t="shared" si="12"/>
        <v>0</v>
      </c>
      <c r="BQ113" s="61"/>
      <c r="BR113" s="62"/>
      <c r="BS113" s="62"/>
      <c r="BT113" s="63"/>
      <c r="BU113" s="63"/>
      <c r="BV113" s="63"/>
      <c r="BW113" s="63"/>
      <c r="BX113" s="62"/>
      <c r="BY113" s="62"/>
      <c r="BZ113" s="62"/>
      <c r="CA113" s="62"/>
      <c r="CB113" s="62"/>
      <c r="CC113" s="62"/>
      <c r="CD113" s="62"/>
      <c r="CE113" s="62"/>
      <c r="CF113" s="62"/>
      <c r="CG113" s="62"/>
      <c r="CH113" s="63"/>
    </row>
    <row r="114" spans="7:86" x14ac:dyDescent="0.2">
      <c r="G114" s="29"/>
      <c r="H114"/>
      <c r="I114"/>
      <c r="J114"/>
      <c r="K114" s="29"/>
      <c r="L114"/>
      <c r="M114"/>
      <c r="O114"/>
      <c r="P114"/>
      <c r="Q114"/>
      <c r="R114" s="30"/>
      <c r="S114"/>
      <c r="T114"/>
      <c r="V114">
        <f t="shared" si="12"/>
        <v>0</v>
      </c>
      <c r="BQ114" s="61"/>
      <c r="BR114" s="62"/>
      <c r="BS114" s="62"/>
      <c r="BT114" s="63"/>
      <c r="BU114" s="63"/>
      <c r="BV114" s="63"/>
      <c r="BW114" s="63"/>
      <c r="BX114" s="62"/>
      <c r="BY114" s="62"/>
      <c r="BZ114" s="62"/>
      <c r="CA114" s="62"/>
      <c r="CB114" s="62"/>
      <c r="CC114" s="62"/>
      <c r="CD114" s="62"/>
      <c r="CE114" s="62"/>
      <c r="CF114" s="62"/>
      <c r="CG114" s="62"/>
      <c r="CH114" s="63"/>
    </row>
    <row r="115" spans="7:86" x14ac:dyDescent="0.2">
      <c r="G115" s="29"/>
      <c r="H115"/>
      <c r="I115"/>
      <c r="J115"/>
      <c r="K115" s="29"/>
      <c r="L115"/>
      <c r="M115"/>
      <c r="V115">
        <f t="shared" si="12"/>
        <v>0</v>
      </c>
      <c r="BQ115" s="61"/>
      <c r="BR115" s="62"/>
      <c r="BS115" s="62"/>
      <c r="BT115" s="63"/>
      <c r="BU115" s="63"/>
      <c r="BV115" s="63"/>
      <c r="BW115" s="63"/>
      <c r="BX115" s="62"/>
      <c r="BY115" s="62"/>
      <c r="BZ115" s="62"/>
      <c r="CA115" s="62"/>
      <c r="CB115" s="62"/>
      <c r="CC115" s="62"/>
      <c r="CD115" s="62"/>
      <c r="CE115" s="62"/>
      <c r="CF115" s="62"/>
      <c r="CG115" s="62"/>
      <c r="CH115" s="63"/>
    </row>
    <row r="116" spans="7:86" x14ac:dyDescent="0.2">
      <c r="G116" s="29"/>
      <c r="H116"/>
      <c r="I116" s="29"/>
      <c r="J116"/>
      <c r="K116" s="29"/>
      <c r="L116"/>
      <c r="M116" s="29"/>
      <c r="N116"/>
      <c r="O116"/>
      <c r="P116"/>
      <c r="Q116"/>
      <c r="R116" s="30"/>
      <c r="S116"/>
      <c r="T116"/>
      <c r="V116">
        <f t="shared" si="12"/>
        <v>0</v>
      </c>
    </row>
    <row r="117" spans="7:86" x14ac:dyDescent="0.2">
      <c r="G117" s="29"/>
      <c r="H117"/>
      <c r="I117"/>
      <c r="J117"/>
      <c r="K117" s="29"/>
      <c r="L117"/>
      <c r="M117"/>
      <c r="O117"/>
      <c r="P117"/>
      <c r="Q117"/>
      <c r="R117" s="30"/>
      <c r="S117"/>
      <c r="T117"/>
      <c r="V117">
        <f t="shared" si="12"/>
        <v>0</v>
      </c>
    </row>
    <row r="118" spans="7:86" x14ac:dyDescent="0.2">
      <c r="G118" s="29"/>
      <c r="H118"/>
      <c r="I118"/>
      <c r="J118"/>
      <c r="K118" s="29"/>
      <c r="L118"/>
      <c r="M118"/>
      <c r="V118">
        <f t="shared" si="12"/>
        <v>0</v>
      </c>
    </row>
    <row r="119" spans="7:86" x14ac:dyDescent="0.2">
      <c r="G119" s="29"/>
      <c r="H119"/>
      <c r="I119" s="29"/>
      <c r="J119"/>
      <c r="K119" s="29"/>
      <c r="L119"/>
      <c r="M119" s="29"/>
      <c r="O119" s="29"/>
      <c r="P119"/>
      <c r="Q119"/>
      <c r="R119" s="30"/>
      <c r="S119"/>
      <c r="T119"/>
      <c r="V119">
        <f t="shared" si="12"/>
        <v>0</v>
      </c>
      <c r="BQ119" s="61"/>
      <c r="BR119" s="62"/>
      <c r="BS119" s="62"/>
      <c r="BT119" s="63"/>
      <c r="BU119" s="63"/>
      <c r="BV119" s="63"/>
      <c r="BW119" s="63"/>
      <c r="BX119" s="62"/>
      <c r="BY119" s="62"/>
      <c r="BZ119" s="62"/>
      <c r="CA119" s="62"/>
      <c r="CB119" s="62"/>
      <c r="CC119" s="62"/>
      <c r="CD119" s="62"/>
      <c r="CE119" s="62"/>
      <c r="CF119" s="62"/>
      <c r="CG119" s="62"/>
      <c r="CH119" s="63"/>
    </row>
    <row r="120" spans="7:86" x14ac:dyDescent="0.2">
      <c r="G120" s="29"/>
      <c r="H120"/>
      <c r="I120"/>
      <c r="J120"/>
      <c r="K120" s="29"/>
      <c r="L120"/>
      <c r="M120" s="29"/>
      <c r="O120"/>
      <c r="V120">
        <f t="shared" si="12"/>
        <v>0</v>
      </c>
      <c r="BQ120" s="61"/>
      <c r="BR120" s="62"/>
      <c r="BS120" s="62"/>
      <c r="BT120" s="63"/>
      <c r="BU120" s="63"/>
      <c r="BV120" s="63"/>
      <c r="BW120" s="63"/>
      <c r="BX120" s="62"/>
      <c r="BY120" s="62"/>
      <c r="BZ120" s="62"/>
      <c r="CA120" s="62"/>
      <c r="CB120" s="62"/>
      <c r="CC120" s="62"/>
      <c r="CD120" s="62"/>
      <c r="CE120" s="62"/>
      <c r="CF120" s="62"/>
      <c r="CG120" s="62"/>
      <c r="CH120" s="63"/>
    </row>
    <row r="121" spans="7:86" x14ac:dyDescent="0.2">
      <c r="G121" s="29"/>
      <c r="H121"/>
      <c r="I121"/>
      <c r="J121"/>
      <c r="K121" s="29"/>
      <c r="L121"/>
      <c r="M121" s="29"/>
      <c r="O121"/>
      <c r="V121">
        <f t="shared" si="12"/>
        <v>0</v>
      </c>
      <c r="BQ121" s="61"/>
      <c r="BR121" s="62"/>
      <c r="BS121" s="62"/>
      <c r="BT121" s="63"/>
      <c r="BU121" s="63"/>
      <c r="BV121" s="63"/>
      <c r="BW121" s="63"/>
      <c r="BX121" s="62"/>
      <c r="BY121" s="62"/>
      <c r="BZ121" s="62"/>
      <c r="CA121" s="62"/>
      <c r="CB121" s="62"/>
      <c r="CC121" s="62"/>
      <c r="CD121" s="62"/>
      <c r="CE121" s="62"/>
      <c r="CF121" s="62"/>
      <c r="CG121" s="62"/>
      <c r="CH121" s="63"/>
    </row>
    <row r="122" spans="7:86" x14ac:dyDescent="0.2">
      <c r="G122" s="29"/>
      <c r="H122"/>
      <c r="I122" s="29"/>
      <c r="J122"/>
      <c r="K122" s="29"/>
      <c r="L122"/>
      <c r="M122" s="29"/>
      <c r="O122" s="29"/>
      <c r="P122"/>
      <c r="Q122"/>
      <c r="R122" s="30"/>
      <c r="S122"/>
      <c r="T122"/>
      <c r="V122">
        <f t="shared" si="12"/>
        <v>0</v>
      </c>
    </row>
    <row r="123" spans="7:86" x14ac:dyDescent="0.2">
      <c r="G123" s="29"/>
      <c r="H123"/>
      <c r="I123"/>
      <c r="J123"/>
      <c r="K123" s="29"/>
      <c r="L123"/>
      <c r="M123" s="29"/>
      <c r="O123"/>
      <c r="V123">
        <f t="shared" si="12"/>
        <v>0</v>
      </c>
    </row>
    <row r="124" spans="7:86" x14ac:dyDescent="0.2">
      <c r="G124" s="29"/>
      <c r="H124"/>
      <c r="I124"/>
      <c r="J124"/>
      <c r="K124" s="29"/>
      <c r="L124"/>
      <c r="M124" s="29"/>
      <c r="O124"/>
      <c r="V124">
        <f t="shared" si="12"/>
        <v>0</v>
      </c>
    </row>
    <row r="125" spans="7:86" x14ac:dyDescent="0.2">
      <c r="G125" s="29"/>
      <c r="H125"/>
      <c r="I125"/>
      <c r="J125"/>
      <c r="K125"/>
      <c r="L125"/>
      <c r="M125"/>
      <c r="N125"/>
      <c r="O125"/>
      <c r="P125"/>
      <c r="Q125"/>
      <c r="R125"/>
      <c r="S125"/>
      <c r="T125"/>
      <c r="V125">
        <f t="shared" si="12"/>
        <v>0</v>
      </c>
      <c r="BQ125" s="61"/>
      <c r="BR125" s="62"/>
      <c r="BS125" s="62"/>
      <c r="BT125" s="63"/>
      <c r="BU125" s="63"/>
      <c r="BV125" s="63"/>
      <c r="BW125" s="63"/>
      <c r="BX125" s="62"/>
      <c r="BY125" s="62"/>
      <c r="BZ125" s="62"/>
      <c r="CA125" s="62"/>
      <c r="CB125" s="62"/>
      <c r="CC125" s="62"/>
      <c r="CD125" s="62"/>
      <c r="CE125" s="62"/>
      <c r="CF125" s="62"/>
      <c r="CG125" s="62"/>
      <c r="CH125" s="62"/>
    </row>
    <row r="126" spans="7:86" x14ac:dyDescent="0.2">
      <c r="G126" s="29"/>
      <c r="H126"/>
      <c r="I126"/>
      <c r="J126"/>
      <c r="K126"/>
      <c r="L126"/>
      <c r="M126"/>
      <c r="N126"/>
      <c r="O126"/>
      <c r="P126"/>
      <c r="Q126"/>
      <c r="R126"/>
      <c r="S126"/>
      <c r="T126"/>
      <c r="V126">
        <f t="shared" si="12"/>
        <v>0</v>
      </c>
      <c r="BQ126" s="61"/>
      <c r="BR126" s="62"/>
      <c r="BS126" s="62"/>
      <c r="BT126" s="63"/>
      <c r="BU126" s="63"/>
      <c r="BV126" s="63"/>
      <c r="BW126" s="63"/>
      <c r="BX126" s="62"/>
      <c r="BY126" s="62"/>
      <c r="BZ126" s="62"/>
      <c r="CA126" s="62"/>
      <c r="CB126" s="62"/>
      <c r="CC126" s="62"/>
      <c r="CD126" s="62"/>
      <c r="CE126" s="62"/>
      <c r="CF126" s="62"/>
      <c r="CG126" s="62"/>
      <c r="CH126" s="62"/>
    </row>
    <row r="127" spans="7:86" x14ac:dyDescent="0.2">
      <c r="G127" s="29"/>
      <c r="H127"/>
      <c r="I127"/>
      <c r="J127"/>
      <c r="K127"/>
      <c r="L127"/>
      <c r="M127"/>
      <c r="N127"/>
      <c r="O127"/>
      <c r="P127"/>
      <c r="Q127"/>
      <c r="R127"/>
      <c r="S127"/>
      <c r="T127"/>
      <c r="V127">
        <f t="shared" si="12"/>
        <v>0</v>
      </c>
      <c r="BQ127" s="61"/>
      <c r="BR127" s="62"/>
      <c r="BS127" s="62"/>
      <c r="BT127" s="63"/>
      <c r="BU127" s="63"/>
      <c r="BV127" s="63"/>
      <c r="BW127" s="63"/>
      <c r="BX127" s="62"/>
      <c r="BY127" s="62"/>
      <c r="BZ127" s="62"/>
      <c r="CA127" s="62"/>
      <c r="CB127" s="62"/>
      <c r="CC127" s="62"/>
      <c r="CD127" s="62"/>
      <c r="CE127" s="62"/>
      <c r="CF127" s="62"/>
      <c r="CG127" s="62"/>
      <c r="CH127" s="62"/>
    </row>
    <row r="128" spans="7:86" x14ac:dyDescent="0.2">
      <c r="G128" s="29"/>
      <c r="H128" s="11"/>
      <c r="I128"/>
      <c r="J128"/>
      <c r="K128"/>
      <c r="L128"/>
      <c r="M128"/>
      <c r="N128"/>
      <c r="O128"/>
      <c r="P128"/>
      <c r="Q128"/>
      <c r="R128"/>
      <c r="S128"/>
      <c r="T128"/>
      <c r="V128">
        <f t="shared" si="12"/>
        <v>0</v>
      </c>
      <c r="BQ128" s="61"/>
      <c r="BR128" s="62"/>
      <c r="BS128" s="62"/>
      <c r="BT128" s="63"/>
      <c r="BU128" s="63"/>
      <c r="BV128" s="63"/>
      <c r="BW128" s="63"/>
      <c r="BX128" s="62"/>
      <c r="BY128" s="62"/>
      <c r="BZ128" s="62"/>
      <c r="CA128" s="62"/>
      <c r="CB128" s="62"/>
      <c r="CC128" s="62"/>
      <c r="CD128" s="62"/>
      <c r="CE128" s="62"/>
      <c r="CF128" s="62"/>
      <c r="CG128" s="62"/>
      <c r="CH128" s="62"/>
    </row>
    <row r="129" spans="1:86" x14ac:dyDescent="0.2">
      <c r="G129" s="29"/>
      <c r="H129" s="11"/>
      <c r="I129"/>
      <c r="J129"/>
      <c r="K129"/>
      <c r="L129"/>
      <c r="M129"/>
      <c r="N129"/>
      <c r="O129"/>
      <c r="P129"/>
      <c r="Q129"/>
      <c r="R129"/>
      <c r="S129"/>
      <c r="T129"/>
      <c r="V129">
        <f t="shared" si="12"/>
        <v>0</v>
      </c>
      <c r="BQ129" s="61"/>
      <c r="BR129" s="62"/>
      <c r="BS129" s="62"/>
      <c r="BT129" s="63"/>
      <c r="BU129" s="63"/>
      <c r="BV129" s="63"/>
      <c r="BW129" s="63"/>
      <c r="BX129" s="62"/>
      <c r="BY129" s="62"/>
      <c r="BZ129" s="62"/>
      <c r="CA129" s="62"/>
      <c r="CB129" s="62"/>
      <c r="CC129" s="62"/>
      <c r="CD129" s="62"/>
      <c r="CE129" s="62"/>
      <c r="CF129" s="62"/>
      <c r="CG129" s="62"/>
      <c r="CH129" s="62"/>
    </row>
    <row r="130" spans="1:86" x14ac:dyDescent="0.2">
      <c r="G130" s="29"/>
      <c r="H130"/>
      <c r="I130"/>
      <c r="J130"/>
      <c r="K130"/>
      <c r="L130"/>
      <c r="M130"/>
      <c r="N130"/>
      <c r="O130"/>
      <c r="P130"/>
      <c r="Q130"/>
      <c r="R130"/>
      <c r="S130"/>
      <c r="T130"/>
      <c r="V130">
        <f t="shared" si="12"/>
        <v>0</v>
      </c>
      <c r="BQ130" s="61"/>
      <c r="BR130" s="62"/>
      <c r="BS130" s="62"/>
      <c r="BT130" s="63"/>
      <c r="BU130" s="63"/>
      <c r="BV130" s="63"/>
      <c r="BW130" s="63"/>
      <c r="BX130" s="62"/>
      <c r="BY130" s="62"/>
      <c r="BZ130" s="62"/>
      <c r="CA130" s="62"/>
      <c r="CB130" s="62"/>
      <c r="CC130" s="62"/>
      <c r="CD130" s="62"/>
      <c r="CE130" s="62"/>
      <c r="CF130" s="62"/>
      <c r="CG130" s="62"/>
      <c r="CH130" s="63"/>
    </row>
    <row r="131" spans="1:86" x14ac:dyDescent="0.2">
      <c r="G131"/>
      <c r="H131"/>
      <c r="I131"/>
      <c r="J131"/>
      <c r="K131"/>
      <c r="L131"/>
      <c r="M131"/>
      <c r="N131"/>
      <c r="O131"/>
      <c r="P131"/>
      <c r="Q131"/>
      <c r="R131"/>
      <c r="S131"/>
      <c r="T131"/>
      <c r="V131">
        <f t="shared" si="12"/>
        <v>0</v>
      </c>
      <c r="BQ131" s="61"/>
      <c r="BR131" s="62"/>
      <c r="BS131" s="62"/>
      <c r="BT131" s="63"/>
      <c r="BU131" s="63"/>
      <c r="BV131" s="63"/>
      <c r="BW131" s="63"/>
      <c r="BX131" s="62"/>
      <c r="BY131" s="62"/>
      <c r="BZ131" s="62"/>
      <c r="CA131" s="62"/>
      <c r="CB131" s="62"/>
      <c r="CC131" s="62"/>
      <c r="CD131" s="63"/>
      <c r="CE131" s="62"/>
      <c r="CF131" s="62"/>
      <c r="CG131" s="62"/>
      <c r="CH131" s="63"/>
    </row>
    <row r="132" spans="1:86" x14ac:dyDescent="0.2">
      <c r="G132"/>
      <c r="H132"/>
      <c r="I132"/>
      <c r="J132"/>
      <c r="K132"/>
      <c r="L132"/>
      <c r="M132"/>
      <c r="N132"/>
      <c r="O132"/>
      <c r="P132"/>
      <c r="Q132"/>
      <c r="R132"/>
      <c r="S132"/>
      <c r="T132"/>
      <c r="V132">
        <f t="shared" ref="V132:V158" si="13">H132+J132+L132+N132+P132+R132+T132</f>
        <v>0</v>
      </c>
      <c r="BQ132" s="61"/>
      <c r="BR132" s="62"/>
      <c r="BS132" s="62"/>
      <c r="BT132" s="63"/>
      <c r="BU132" s="63"/>
      <c r="BV132" s="63"/>
      <c r="BW132" s="63"/>
      <c r="BX132" s="62"/>
      <c r="BY132" s="62"/>
      <c r="BZ132" s="62"/>
      <c r="CA132" s="62"/>
      <c r="CB132" s="62"/>
      <c r="CC132" s="62"/>
      <c r="CD132" s="64"/>
      <c r="CE132" s="62"/>
      <c r="CF132" s="62"/>
      <c r="CG132" s="62"/>
      <c r="CH132" s="63"/>
    </row>
    <row r="133" spans="1:86" s="104" customFormat="1" x14ac:dyDescent="0.2">
      <c r="A133"/>
      <c r="B133"/>
      <c r="C133"/>
      <c r="D133"/>
      <c r="E133"/>
      <c r="G133"/>
      <c r="H133"/>
      <c r="I133"/>
      <c r="J133"/>
      <c r="K133"/>
      <c r="L133"/>
      <c r="M133"/>
      <c r="N133"/>
      <c r="O133"/>
      <c r="P133"/>
      <c r="Q133"/>
      <c r="R133"/>
      <c r="S133"/>
      <c r="T133"/>
      <c r="U133"/>
      <c r="V133">
        <f t="shared" si="13"/>
        <v>0</v>
      </c>
      <c r="Y133" s="105"/>
      <c r="AA133" s="5"/>
      <c r="AB133" s="5"/>
      <c r="BQ133" s="106"/>
      <c r="BR133" s="107"/>
      <c r="BS133" s="107"/>
      <c r="BT133" s="108"/>
      <c r="BU133" s="108"/>
      <c r="BV133" s="108"/>
      <c r="BW133" s="108"/>
      <c r="BX133" s="107"/>
      <c r="BY133" s="107"/>
      <c r="BZ133" s="107"/>
      <c r="CA133" s="107"/>
      <c r="CB133" s="107"/>
      <c r="CC133" s="107"/>
      <c r="CD133" s="109"/>
      <c r="CE133" s="107"/>
      <c r="CF133" s="107"/>
      <c r="CG133" s="107"/>
      <c r="CH133" s="108"/>
    </row>
    <row r="134" spans="1:86" x14ac:dyDescent="0.2">
      <c r="G134"/>
      <c r="H134"/>
      <c r="I134"/>
      <c r="J134"/>
      <c r="K134"/>
      <c r="L134"/>
      <c r="M134"/>
      <c r="N134"/>
      <c r="O134"/>
      <c r="P134"/>
      <c r="Q134"/>
      <c r="R134"/>
      <c r="S134"/>
      <c r="T134"/>
      <c r="V134">
        <f t="shared" si="13"/>
        <v>0</v>
      </c>
      <c r="AB134" s="104"/>
      <c r="BQ134" s="61"/>
      <c r="BR134" s="62"/>
      <c r="BS134" s="62"/>
      <c r="BT134" s="63"/>
      <c r="BU134" s="63"/>
      <c r="BV134" s="63"/>
      <c r="BW134" s="63"/>
      <c r="BX134" s="62"/>
      <c r="BY134" s="62"/>
      <c r="BZ134" s="62"/>
      <c r="CA134" s="62"/>
      <c r="CB134" s="62"/>
      <c r="CC134" s="62"/>
      <c r="CD134" s="63"/>
      <c r="CE134" s="62"/>
      <c r="CF134" s="62"/>
      <c r="CG134" s="62"/>
      <c r="CH134" s="63"/>
    </row>
    <row r="135" spans="1:86" x14ac:dyDescent="0.2">
      <c r="G135"/>
      <c r="H135"/>
      <c r="I135"/>
      <c r="J135"/>
      <c r="K135"/>
      <c r="L135"/>
      <c r="M135"/>
      <c r="N135"/>
      <c r="O135"/>
      <c r="P135"/>
      <c r="Q135"/>
      <c r="R135"/>
      <c r="S135"/>
      <c r="T135"/>
      <c r="V135">
        <f t="shared" si="13"/>
        <v>0</v>
      </c>
      <c r="BQ135" s="61"/>
      <c r="BR135" s="62"/>
      <c r="BS135" s="62"/>
      <c r="BT135" s="63"/>
      <c r="BU135" s="63"/>
      <c r="BV135" s="63"/>
      <c r="BW135" s="63"/>
      <c r="BX135" s="62"/>
      <c r="BY135" s="62"/>
      <c r="BZ135" s="62"/>
      <c r="CA135" s="62"/>
      <c r="CB135" s="62"/>
      <c r="CC135" s="62"/>
      <c r="CD135" s="63"/>
      <c r="CE135" s="62"/>
      <c r="CF135" s="62"/>
      <c r="CG135" s="62"/>
      <c r="CH135" s="63"/>
    </row>
    <row r="136" spans="1:86" x14ac:dyDescent="0.2">
      <c r="G136"/>
      <c r="H136"/>
      <c r="I136"/>
      <c r="J136"/>
      <c r="K136"/>
      <c r="L136"/>
      <c r="M136"/>
      <c r="N136"/>
      <c r="O136"/>
      <c r="P136"/>
      <c r="Q136"/>
      <c r="R136"/>
      <c r="S136"/>
      <c r="T136"/>
      <c r="V136">
        <f t="shared" si="13"/>
        <v>0</v>
      </c>
      <c r="BQ136" s="61"/>
      <c r="BR136" s="62"/>
      <c r="BS136" s="62"/>
      <c r="BT136" s="63"/>
      <c r="BU136" s="63"/>
      <c r="BV136" s="63"/>
      <c r="BW136" s="63"/>
      <c r="BX136" s="62"/>
      <c r="BY136" s="62"/>
      <c r="BZ136" s="62"/>
      <c r="CA136" s="62"/>
      <c r="CB136" s="62"/>
      <c r="CC136" s="62"/>
      <c r="CD136" s="63"/>
      <c r="CE136" s="62"/>
      <c r="CF136" s="62"/>
      <c r="CG136" s="62"/>
      <c r="CH136" s="63"/>
    </row>
    <row r="137" spans="1:86" x14ac:dyDescent="0.2">
      <c r="G137" s="29"/>
      <c r="H137"/>
      <c r="I137"/>
      <c r="J137"/>
      <c r="K137"/>
      <c r="L137"/>
      <c r="M137"/>
      <c r="N137"/>
      <c r="O137"/>
      <c r="P137"/>
      <c r="Q137"/>
      <c r="R137" s="30"/>
      <c r="S137"/>
      <c r="T137"/>
      <c r="V137">
        <f t="shared" si="13"/>
        <v>0</v>
      </c>
      <c r="BQ137" s="61"/>
      <c r="BR137" s="62"/>
      <c r="BS137" s="62"/>
      <c r="BT137" s="63"/>
      <c r="BU137" s="63"/>
      <c r="BV137" s="63"/>
      <c r="BW137" s="63"/>
      <c r="BX137" s="62"/>
      <c r="BY137" s="62"/>
      <c r="BZ137" s="62"/>
      <c r="CA137" s="62"/>
      <c r="CB137" s="62"/>
      <c r="CC137" s="62"/>
      <c r="CD137" s="62"/>
      <c r="CE137" s="62"/>
      <c r="CF137" s="62"/>
      <c r="CG137" s="62"/>
      <c r="CH137" s="63"/>
    </row>
    <row r="138" spans="1:86" x14ac:dyDescent="0.2">
      <c r="G138" s="29"/>
      <c r="H138"/>
      <c r="I138"/>
      <c r="J138"/>
      <c r="K138"/>
      <c r="L138"/>
      <c r="M138"/>
      <c r="N138"/>
      <c r="O138"/>
      <c r="P138"/>
      <c r="Q138"/>
      <c r="R138" s="30"/>
      <c r="S138"/>
      <c r="T138"/>
      <c r="V138">
        <f t="shared" si="13"/>
        <v>0</v>
      </c>
      <c r="BQ138" s="61"/>
      <c r="BR138" s="62"/>
      <c r="BS138" s="62"/>
      <c r="BT138" s="63"/>
      <c r="BU138" s="63"/>
      <c r="BV138" s="63"/>
      <c r="BW138" s="63"/>
      <c r="BX138" s="62"/>
      <c r="BY138" s="62"/>
      <c r="BZ138" s="62"/>
      <c r="CA138" s="62"/>
      <c r="CB138" s="62"/>
      <c r="CC138" s="62"/>
      <c r="CD138" s="62"/>
      <c r="CE138" s="62"/>
      <c r="CF138" s="62"/>
      <c r="CG138" s="62"/>
      <c r="CH138" s="63"/>
    </row>
    <row r="139" spans="1:86" x14ac:dyDescent="0.2">
      <c r="G139" s="110"/>
      <c r="H139" s="11"/>
      <c r="I139" s="11"/>
      <c r="J139" s="11"/>
      <c r="K139"/>
      <c r="L139"/>
      <c r="M139"/>
      <c r="N139"/>
      <c r="O139"/>
      <c r="P139"/>
      <c r="Q139"/>
      <c r="R139" s="30"/>
      <c r="S139"/>
      <c r="T139"/>
      <c r="V139">
        <f t="shared" si="13"/>
        <v>0</v>
      </c>
      <c r="BQ139" s="61"/>
      <c r="BR139" s="62"/>
      <c r="BS139" s="62"/>
      <c r="BT139" s="63"/>
      <c r="BU139" s="63"/>
      <c r="BV139" s="63"/>
      <c r="BW139" s="63"/>
      <c r="BX139" s="62"/>
      <c r="BY139" s="62"/>
      <c r="BZ139" s="62"/>
      <c r="CA139" s="62"/>
      <c r="CB139" s="62"/>
      <c r="CC139" s="62"/>
      <c r="CD139" s="62"/>
      <c r="CE139" s="62"/>
      <c r="CF139" s="62"/>
      <c r="CG139" s="62"/>
      <c r="CH139" s="63"/>
    </row>
    <row r="140" spans="1:86" x14ac:dyDescent="0.2">
      <c r="G140" s="29"/>
      <c r="H140"/>
      <c r="I140"/>
      <c r="J140"/>
      <c r="K140"/>
      <c r="L140"/>
      <c r="M140"/>
      <c r="N140"/>
      <c r="O140"/>
      <c r="P140"/>
      <c r="Q140"/>
      <c r="R140" s="30"/>
      <c r="S140"/>
      <c r="T140"/>
      <c r="V140">
        <f t="shared" si="13"/>
        <v>0</v>
      </c>
      <c r="BQ140" s="61"/>
      <c r="BR140" s="62"/>
      <c r="BS140" s="62"/>
      <c r="BT140" s="63"/>
      <c r="BU140" s="63"/>
      <c r="BV140" s="63"/>
      <c r="BW140" s="63"/>
      <c r="BX140" s="62"/>
      <c r="BY140" s="62"/>
      <c r="BZ140" s="62"/>
      <c r="CA140" s="62"/>
      <c r="CB140" s="62"/>
      <c r="CC140" s="62"/>
      <c r="CD140" s="62"/>
      <c r="CE140" s="62"/>
      <c r="CF140" s="62"/>
      <c r="CG140" s="62"/>
      <c r="CH140" s="63"/>
    </row>
    <row r="141" spans="1:86" x14ac:dyDescent="0.2">
      <c r="G141" s="29"/>
      <c r="H141"/>
      <c r="I141"/>
      <c r="J141"/>
      <c r="M141"/>
      <c r="N141"/>
      <c r="O141"/>
      <c r="P141"/>
      <c r="Q141"/>
      <c r="R141" s="30"/>
      <c r="S141"/>
      <c r="T141"/>
      <c r="V141">
        <f t="shared" si="13"/>
        <v>0</v>
      </c>
      <c r="BQ141" s="61"/>
      <c r="BR141" s="62"/>
      <c r="BS141" s="62"/>
      <c r="BT141" s="63"/>
      <c r="BU141" s="63"/>
      <c r="BV141" s="63"/>
      <c r="BW141" s="63"/>
      <c r="BX141" s="62"/>
      <c r="BY141" s="62"/>
      <c r="BZ141" s="62"/>
      <c r="CA141" s="62"/>
      <c r="CB141" s="62"/>
      <c r="CC141" s="62"/>
      <c r="CD141" s="62"/>
      <c r="CE141" s="62"/>
      <c r="CF141" s="62"/>
      <c r="CG141" s="62"/>
      <c r="CH141" s="63"/>
    </row>
    <row r="142" spans="1:86" x14ac:dyDescent="0.2">
      <c r="G142" s="29"/>
      <c r="H142"/>
      <c r="I142"/>
      <c r="J142"/>
      <c r="M142"/>
      <c r="N142"/>
      <c r="O142"/>
      <c r="P142"/>
      <c r="Q142"/>
      <c r="R142" s="30"/>
      <c r="S142"/>
      <c r="T142"/>
      <c r="V142">
        <f t="shared" si="13"/>
        <v>0</v>
      </c>
      <c r="BQ142" s="61"/>
      <c r="BR142" s="62"/>
      <c r="BS142" s="62"/>
      <c r="BT142" s="63"/>
      <c r="BU142" s="63"/>
      <c r="BV142" s="63"/>
      <c r="BW142" s="63"/>
      <c r="BX142" s="62"/>
      <c r="BY142" s="62"/>
      <c r="BZ142" s="62"/>
      <c r="CA142" s="62"/>
      <c r="CB142" s="62"/>
      <c r="CC142" s="62"/>
      <c r="CD142" s="62"/>
      <c r="CE142" s="62"/>
      <c r="CF142" s="62"/>
      <c r="CG142" s="62"/>
      <c r="CH142" s="63"/>
    </row>
    <row r="143" spans="1:86" x14ac:dyDescent="0.2">
      <c r="G143"/>
      <c r="H143"/>
      <c r="I143"/>
      <c r="J143"/>
      <c r="K143"/>
      <c r="L143"/>
      <c r="M143"/>
      <c r="N143"/>
      <c r="O143"/>
      <c r="P143"/>
      <c r="Q143"/>
      <c r="R143" s="30"/>
      <c r="S143"/>
      <c r="T143"/>
      <c r="V143">
        <f t="shared" si="13"/>
        <v>0</v>
      </c>
      <c r="BQ143" s="61"/>
      <c r="BR143" s="62"/>
      <c r="BS143" s="62"/>
      <c r="BT143" s="63"/>
      <c r="BU143" s="63"/>
      <c r="BV143" s="63"/>
      <c r="BW143" s="63"/>
      <c r="BX143" s="62"/>
      <c r="BY143" s="62"/>
      <c r="BZ143" s="62"/>
      <c r="CA143" s="62"/>
      <c r="CB143" s="62"/>
      <c r="CC143" s="62"/>
      <c r="CD143" s="62"/>
      <c r="CE143" s="62"/>
      <c r="CF143" s="62"/>
      <c r="CG143" s="62"/>
      <c r="CH143" s="63"/>
    </row>
    <row r="144" spans="1:86" x14ac:dyDescent="0.2">
      <c r="G144"/>
      <c r="H144"/>
      <c r="I144"/>
      <c r="J144"/>
      <c r="K144"/>
      <c r="L144"/>
      <c r="M144"/>
      <c r="N144"/>
      <c r="O144"/>
      <c r="P144"/>
      <c r="Q144"/>
      <c r="R144" s="30"/>
      <c r="S144"/>
      <c r="T144"/>
      <c r="V144">
        <f t="shared" si="13"/>
        <v>0</v>
      </c>
      <c r="BQ144" s="61"/>
      <c r="BR144" s="62"/>
      <c r="BS144" s="62"/>
      <c r="BT144" s="63"/>
      <c r="BU144" s="63"/>
      <c r="BV144" s="63"/>
      <c r="BW144" s="63"/>
      <c r="BX144" s="62"/>
      <c r="BY144" s="62"/>
      <c r="BZ144" s="62"/>
      <c r="CA144" s="62"/>
      <c r="CB144" s="62"/>
      <c r="CC144" s="62"/>
      <c r="CD144" s="62"/>
      <c r="CE144" s="62"/>
      <c r="CF144" s="62"/>
      <c r="CG144" s="62"/>
      <c r="CH144" s="63"/>
    </row>
    <row r="145" spans="7:86" x14ac:dyDescent="0.2">
      <c r="G145" s="29"/>
      <c r="H145"/>
      <c r="I145"/>
      <c r="J145"/>
      <c r="K145"/>
      <c r="L145"/>
      <c r="M145"/>
      <c r="N145"/>
      <c r="O145"/>
      <c r="P145"/>
      <c r="Q145"/>
      <c r="R145"/>
      <c r="S145"/>
      <c r="T145"/>
      <c r="V145">
        <f t="shared" si="13"/>
        <v>0</v>
      </c>
      <c r="BQ145" s="61"/>
      <c r="BR145" s="62"/>
      <c r="BS145" s="62"/>
      <c r="BT145" s="63"/>
      <c r="BU145" s="63"/>
      <c r="BV145" s="63"/>
      <c r="BW145" s="63"/>
      <c r="BX145" s="62"/>
      <c r="BY145" s="62"/>
      <c r="BZ145" s="62"/>
      <c r="CA145" s="62"/>
      <c r="CB145" s="62"/>
      <c r="CC145" s="62"/>
      <c r="CD145" s="62"/>
      <c r="CE145" s="62"/>
      <c r="CF145" s="62"/>
      <c r="CG145" s="62"/>
      <c r="CH145" s="62"/>
    </row>
    <row r="146" spans="7:86" x14ac:dyDescent="0.2">
      <c r="G146" s="29"/>
      <c r="H146"/>
      <c r="I146"/>
      <c r="J146"/>
      <c r="K146"/>
      <c r="L146"/>
      <c r="M146"/>
      <c r="N146"/>
      <c r="O146"/>
      <c r="P146"/>
      <c r="Q146"/>
      <c r="R146"/>
      <c r="S146"/>
      <c r="T146"/>
      <c r="V146">
        <f t="shared" si="13"/>
        <v>0</v>
      </c>
      <c r="BQ146" s="61"/>
      <c r="BR146" s="62"/>
      <c r="BS146" s="62"/>
      <c r="BT146" s="63"/>
      <c r="BU146" s="63"/>
      <c r="BV146" s="63"/>
      <c r="BW146" s="63"/>
      <c r="BX146" s="62"/>
      <c r="BY146" s="62"/>
      <c r="BZ146" s="62"/>
      <c r="CA146" s="62"/>
      <c r="CB146" s="62"/>
      <c r="CC146" s="62"/>
      <c r="CD146" s="62"/>
      <c r="CE146" s="62"/>
      <c r="CF146" s="62"/>
      <c r="CG146" s="62"/>
      <c r="CH146" s="62"/>
    </row>
    <row r="147" spans="7:86" x14ac:dyDescent="0.2">
      <c r="G147" s="29"/>
      <c r="H147"/>
      <c r="I147"/>
      <c r="J147"/>
      <c r="K147"/>
      <c r="L147"/>
      <c r="M147"/>
      <c r="N147"/>
      <c r="O147"/>
      <c r="P147"/>
      <c r="Q147"/>
      <c r="R147"/>
      <c r="S147"/>
      <c r="T147"/>
      <c r="V147">
        <f t="shared" si="13"/>
        <v>0</v>
      </c>
      <c r="BQ147" s="61"/>
      <c r="BR147" s="62"/>
      <c r="BS147" s="62"/>
      <c r="BT147" s="63"/>
      <c r="BU147" s="63"/>
      <c r="BV147" s="63"/>
      <c r="BW147" s="63"/>
      <c r="BX147" s="62"/>
      <c r="BY147" s="62"/>
      <c r="BZ147" s="62"/>
      <c r="CA147" s="62"/>
      <c r="CB147" s="62"/>
      <c r="CC147" s="62"/>
      <c r="CD147" s="62"/>
      <c r="CE147" s="62"/>
      <c r="CF147" s="62"/>
      <c r="CG147" s="62"/>
      <c r="CH147" s="62"/>
    </row>
    <row r="148" spans="7:86" x14ac:dyDescent="0.2">
      <c r="G148" s="29"/>
      <c r="H148" s="11"/>
      <c r="I148"/>
      <c r="J148"/>
      <c r="K148"/>
      <c r="L148"/>
      <c r="M148"/>
      <c r="N148"/>
      <c r="O148"/>
      <c r="P148"/>
      <c r="Q148"/>
      <c r="R148"/>
      <c r="S148"/>
      <c r="T148"/>
      <c r="V148">
        <f t="shared" si="13"/>
        <v>0</v>
      </c>
      <c r="BQ148" s="61"/>
      <c r="BR148" s="62"/>
      <c r="BS148" s="62"/>
      <c r="BT148" s="63"/>
      <c r="BU148" s="63"/>
      <c r="BV148" s="63"/>
      <c r="BW148" s="63"/>
      <c r="BX148" s="62"/>
      <c r="BY148" s="62"/>
      <c r="BZ148" s="62"/>
      <c r="CA148" s="62"/>
      <c r="CB148" s="62"/>
      <c r="CC148" s="62"/>
      <c r="CD148" s="62"/>
      <c r="CE148" s="62"/>
      <c r="CF148" s="62"/>
      <c r="CG148" s="62"/>
      <c r="CH148" s="63"/>
    </row>
    <row r="149" spans="7:86" x14ac:dyDescent="0.2">
      <c r="G149" s="29"/>
      <c r="H149"/>
      <c r="I149"/>
      <c r="J149"/>
      <c r="K149"/>
      <c r="L149"/>
      <c r="M149"/>
      <c r="N149"/>
      <c r="O149"/>
      <c r="P149"/>
      <c r="Q149"/>
      <c r="R149"/>
      <c r="S149"/>
      <c r="T149"/>
      <c r="V149">
        <f t="shared" si="13"/>
        <v>0</v>
      </c>
      <c r="BQ149" s="61"/>
      <c r="BR149" s="62"/>
      <c r="BS149" s="62"/>
      <c r="BT149" s="63"/>
      <c r="BU149" s="63"/>
      <c r="BV149" s="63"/>
      <c r="BW149" s="63"/>
      <c r="BX149" s="62"/>
      <c r="BY149" s="62"/>
      <c r="BZ149" s="62"/>
      <c r="CA149" s="62"/>
      <c r="CB149" s="62"/>
      <c r="CC149" s="62"/>
      <c r="CD149" s="62"/>
      <c r="CE149" s="62"/>
      <c r="CF149" s="62"/>
      <c r="CG149" s="62"/>
      <c r="CH149" s="62"/>
    </row>
    <row r="150" spans="7:86" x14ac:dyDescent="0.2">
      <c r="G150" s="29"/>
      <c r="H150" s="11"/>
      <c r="I150"/>
      <c r="J150"/>
      <c r="K150"/>
      <c r="L150"/>
      <c r="M150"/>
      <c r="N150"/>
      <c r="O150"/>
      <c r="P150"/>
      <c r="Q150"/>
      <c r="R150"/>
      <c r="S150"/>
      <c r="T150"/>
      <c r="V150">
        <f t="shared" si="13"/>
        <v>0</v>
      </c>
      <c r="BQ150" s="61"/>
      <c r="BR150" s="62"/>
      <c r="BS150" s="62"/>
      <c r="BT150" s="63"/>
      <c r="BU150" s="63"/>
      <c r="BV150" s="63"/>
      <c r="BW150" s="63"/>
      <c r="BX150" s="62"/>
      <c r="BY150" s="62"/>
      <c r="BZ150" s="62"/>
      <c r="CA150" s="62"/>
      <c r="CB150" s="62"/>
      <c r="CC150" s="62"/>
      <c r="CD150" s="63"/>
      <c r="CE150" s="62"/>
      <c r="CF150" s="62"/>
      <c r="CG150" s="62"/>
      <c r="CH150" s="63"/>
    </row>
    <row r="151" spans="7:86" x14ac:dyDescent="0.2">
      <c r="G151"/>
      <c r="H151"/>
      <c r="I151"/>
      <c r="J151"/>
      <c r="K151"/>
      <c r="L151"/>
      <c r="M151"/>
      <c r="N151"/>
      <c r="O151"/>
      <c r="P151"/>
      <c r="Q151"/>
      <c r="R151"/>
      <c r="S151"/>
      <c r="T151"/>
      <c r="V151">
        <f t="shared" si="13"/>
        <v>0</v>
      </c>
      <c r="BQ151" s="61"/>
      <c r="BR151" s="62"/>
      <c r="BS151" s="62"/>
      <c r="BT151" s="63"/>
      <c r="BU151" s="63"/>
      <c r="BV151" s="63"/>
      <c r="BW151" s="63"/>
      <c r="BX151" s="62"/>
      <c r="BY151" s="62"/>
      <c r="BZ151" s="62"/>
      <c r="CA151" s="62"/>
      <c r="CB151" s="62"/>
      <c r="CC151" s="62"/>
      <c r="CD151" s="63"/>
      <c r="CE151" s="62"/>
      <c r="CF151" s="62"/>
      <c r="CG151" s="62"/>
      <c r="CH151" s="63"/>
    </row>
    <row r="152" spans="7:86" x14ac:dyDescent="0.2">
      <c r="G152"/>
      <c r="H152"/>
      <c r="I152"/>
      <c r="J152"/>
      <c r="K152"/>
      <c r="L152"/>
      <c r="M152"/>
      <c r="N152"/>
      <c r="O152"/>
      <c r="P152"/>
      <c r="Q152"/>
      <c r="R152"/>
      <c r="S152"/>
      <c r="T152"/>
      <c r="V152">
        <f t="shared" si="13"/>
        <v>0</v>
      </c>
      <c r="BQ152" s="61"/>
      <c r="BR152" s="62"/>
      <c r="BS152" s="62"/>
      <c r="BT152" s="63"/>
      <c r="BU152" s="63"/>
      <c r="BV152" s="63"/>
      <c r="BW152" s="63"/>
      <c r="BX152" s="62"/>
      <c r="BY152" s="62"/>
      <c r="BZ152" s="62"/>
      <c r="CA152" s="62"/>
      <c r="CB152" s="62"/>
      <c r="CC152" s="62"/>
      <c r="CD152" s="64"/>
      <c r="CE152" s="62"/>
      <c r="CF152" s="62"/>
      <c r="CG152" s="62"/>
      <c r="CH152" s="63"/>
    </row>
    <row r="153" spans="7:86" x14ac:dyDescent="0.2">
      <c r="G153"/>
      <c r="H153"/>
      <c r="I153"/>
      <c r="J153"/>
      <c r="K153"/>
      <c r="L153"/>
      <c r="M153"/>
      <c r="N153"/>
      <c r="O153"/>
      <c r="P153"/>
      <c r="Q153"/>
      <c r="R153"/>
      <c r="S153"/>
      <c r="T153"/>
      <c r="V153">
        <f t="shared" si="13"/>
        <v>0</v>
      </c>
      <c r="AB153" s="104"/>
      <c r="BQ153" s="61"/>
      <c r="BR153" s="62"/>
      <c r="BS153" s="62"/>
      <c r="BT153" s="63"/>
      <c r="BU153" s="63"/>
      <c r="BV153" s="63"/>
      <c r="BW153" s="63"/>
      <c r="BX153" s="62"/>
      <c r="BY153" s="62"/>
      <c r="BZ153" s="62"/>
      <c r="CA153" s="62"/>
      <c r="CB153" s="62"/>
      <c r="CC153" s="62"/>
      <c r="CD153" s="64"/>
      <c r="CE153" s="62"/>
      <c r="CF153" s="62"/>
      <c r="CG153" s="62"/>
      <c r="CH153" s="63"/>
    </row>
    <row r="154" spans="7:86" x14ac:dyDescent="0.2">
      <c r="G154"/>
      <c r="H154"/>
      <c r="I154"/>
      <c r="J154"/>
      <c r="K154"/>
      <c r="L154"/>
      <c r="M154"/>
      <c r="N154"/>
      <c r="O154"/>
      <c r="P154"/>
      <c r="Q154"/>
      <c r="R154"/>
      <c r="S154"/>
      <c r="T154"/>
      <c r="V154">
        <f t="shared" si="13"/>
        <v>0</v>
      </c>
      <c r="BQ154" s="61"/>
      <c r="BR154" s="62"/>
      <c r="BS154" s="62"/>
      <c r="BT154" s="63"/>
      <c r="BU154" s="63"/>
      <c r="BV154" s="63"/>
      <c r="BW154" s="63"/>
      <c r="BX154" s="62"/>
      <c r="BY154" s="62"/>
      <c r="BZ154" s="62"/>
      <c r="CA154" s="62"/>
      <c r="CB154" s="62"/>
      <c r="CC154" s="62"/>
      <c r="CD154" s="63"/>
      <c r="CE154" s="62"/>
      <c r="CF154" s="62"/>
      <c r="CG154" s="62"/>
      <c r="CH154" s="63"/>
    </row>
    <row r="155" spans="7:86" x14ac:dyDescent="0.2">
      <c r="G155"/>
      <c r="H155"/>
      <c r="I155"/>
      <c r="J155"/>
      <c r="K155"/>
      <c r="L155"/>
      <c r="M155"/>
      <c r="N155"/>
      <c r="O155"/>
      <c r="P155"/>
      <c r="Q155"/>
      <c r="R155"/>
      <c r="S155"/>
      <c r="T155"/>
      <c r="V155">
        <f t="shared" si="13"/>
        <v>0</v>
      </c>
      <c r="BQ155" s="61"/>
      <c r="BR155" s="62"/>
      <c r="BS155" s="62"/>
      <c r="BT155" s="63"/>
      <c r="BU155" s="63"/>
      <c r="BV155" s="63"/>
      <c r="BW155" s="63"/>
      <c r="BX155" s="62"/>
      <c r="BY155" s="62"/>
      <c r="BZ155" s="62"/>
      <c r="CA155" s="62"/>
      <c r="CB155" s="62"/>
      <c r="CC155" s="62"/>
      <c r="CD155" s="63"/>
      <c r="CE155" s="62"/>
      <c r="CF155" s="62"/>
      <c r="CG155" s="62"/>
      <c r="CH155" s="63"/>
    </row>
    <row r="156" spans="7:86" x14ac:dyDescent="0.2">
      <c r="G156"/>
      <c r="H156"/>
      <c r="I156"/>
      <c r="J156"/>
      <c r="K156"/>
      <c r="L156"/>
      <c r="M156"/>
      <c r="N156"/>
      <c r="O156"/>
      <c r="P156"/>
      <c r="Q156"/>
      <c r="R156"/>
      <c r="S156"/>
      <c r="T156"/>
      <c r="V156">
        <f t="shared" si="13"/>
        <v>0</v>
      </c>
      <c r="BQ156" s="61"/>
      <c r="BR156" s="62"/>
      <c r="BS156" s="62"/>
      <c r="BT156" s="63"/>
      <c r="BU156" s="63"/>
      <c r="BV156" s="63"/>
      <c r="BW156" s="63"/>
      <c r="BX156" s="62"/>
      <c r="BY156" s="62"/>
      <c r="BZ156" s="62"/>
      <c r="CA156" s="62"/>
      <c r="CB156" s="62"/>
      <c r="CC156" s="62"/>
      <c r="CD156" s="63"/>
      <c r="CE156" s="62"/>
      <c r="CF156" s="62"/>
      <c r="CG156" s="62"/>
      <c r="CH156" s="63"/>
    </row>
    <row r="157" spans="7:86" x14ac:dyDescent="0.2">
      <c r="G157"/>
      <c r="H157"/>
      <c r="I157"/>
      <c r="J157"/>
      <c r="K157"/>
      <c r="L157"/>
      <c r="M157"/>
      <c r="N157"/>
      <c r="O157"/>
      <c r="P157"/>
      <c r="Q157"/>
      <c r="R157" s="30"/>
      <c r="S157"/>
      <c r="T157"/>
      <c r="V157">
        <f t="shared" si="13"/>
        <v>0</v>
      </c>
      <c r="BQ157" s="61"/>
      <c r="BR157" s="62"/>
      <c r="BS157" s="62"/>
      <c r="BT157" s="63"/>
      <c r="BU157" s="63"/>
      <c r="BV157" s="63"/>
      <c r="BW157" s="63"/>
      <c r="BX157" s="62"/>
      <c r="BY157" s="62"/>
      <c r="BZ157" s="62"/>
      <c r="CA157" s="62"/>
      <c r="CB157" s="62"/>
      <c r="CC157" s="62"/>
      <c r="CD157" s="62"/>
      <c r="CE157" s="62"/>
      <c r="CF157" s="62"/>
      <c r="CG157" s="62"/>
      <c r="CH157" s="63"/>
    </row>
    <row r="158" spans="7:86" x14ac:dyDescent="0.2">
      <c r="G158"/>
      <c r="H158"/>
      <c r="I158"/>
      <c r="J158"/>
      <c r="K158"/>
      <c r="L158"/>
      <c r="M158"/>
      <c r="N158"/>
      <c r="O158"/>
      <c r="P158"/>
      <c r="Q158"/>
      <c r="R158" s="30"/>
      <c r="S158"/>
      <c r="T158"/>
      <c r="V158">
        <f t="shared" si="13"/>
        <v>0</v>
      </c>
      <c r="BQ158" s="61"/>
      <c r="BR158" s="62"/>
      <c r="BS158" s="62"/>
      <c r="BT158" s="63"/>
      <c r="BU158" s="63"/>
      <c r="BV158" s="63"/>
      <c r="BW158" s="63"/>
      <c r="BX158" s="62"/>
      <c r="BY158" s="62"/>
      <c r="BZ158" s="62"/>
      <c r="CA158" s="62"/>
      <c r="CB158" s="62"/>
      <c r="CC158" s="62"/>
      <c r="CD158" s="62"/>
      <c r="CE158" s="62"/>
      <c r="CF158" s="62"/>
      <c r="CG158" s="62"/>
      <c r="CH158" s="63"/>
    </row>
  </sheetData>
  <autoFilter ref="A2:Y158" xr:uid="{CEC1222C-74F0-9F4D-8BBD-29931EB68063}"/>
  <mergeCells count="1">
    <mergeCell ref="G1:N1"/>
  </mergeCells>
  <conditionalFormatting sqref="A6:B63 B64:B92 A64:A68">
    <cfRule type="containsBlanks" dxfId="44" priority="41">
      <formula>LEN(TRIM(A6))=0</formula>
    </cfRule>
  </conditionalFormatting>
  <conditionalFormatting sqref="A94:B114">
    <cfRule type="containsBlanks" dxfId="43" priority="4">
      <formula>LEN(TRIM(A94))=0</formula>
    </cfRule>
  </conditionalFormatting>
  <conditionalFormatting sqref="A119:B119 B120:B124">
    <cfRule type="containsBlanks" dxfId="42" priority="11">
      <formula>LEN(TRIM(A119))=0</formula>
    </cfRule>
  </conditionalFormatting>
  <conditionalFormatting sqref="A126:B144">
    <cfRule type="containsBlanks" dxfId="41" priority="6">
      <formula>LEN(TRIM(A126))=0</formula>
    </cfRule>
  </conditionalFormatting>
  <conditionalFormatting sqref="A146:B158">
    <cfRule type="containsBlanks" dxfId="40" priority="5">
      <formula>LEN(TRIM(A146))=0</formula>
    </cfRule>
  </conditionalFormatting>
  <conditionalFormatting sqref="B3:B158 Q9 Q18 Q21:Q22 Q30:Q31 Q33:Q34 S36 Q38:Q60 G39:G44 I39:I44 K39:K45 O39:O54 G47:G60 I47:I60 K53:K60 M55:M60 O56 O59:O60 Q95:Q99 O97:O98 Q102:Q112 O104:O112 G105:G108 I105:I108 K105:K109 M105:M112 G110:G112 I110:I112 Q127:Q131 O128:O130 Q134:Q144 O135:O144 G137:G138 I137:I138 K137:K140 M137:M144 G140:G144 I140:I144 K143:K144 Q147:Q151 O148:O150 Q154:Q158 O155 G157:G158 I157:I158 K157:K158 M157:M158 O157:O158 M39:M48 K48:K49 M52:M53 K51 M50">
    <cfRule type="containsBlanks" dxfId="39" priority="37">
      <formula>LEN(TRIM(B3))=0</formula>
    </cfRule>
  </conditionalFormatting>
  <conditionalFormatting sqref="B115:B118">
    <cfRule type="containsBlanks" dxfId="38" priority="16">
      <formula>LEN(TRIM(B115))=0</formula>
    </cfRule>
  </conditionalFormatting>
  <conditionalFormatting sqref="E3:E92">
    <cfRule type="colorScale" priority="1">
      <colorScale>
        <cfvo type="min"/>
        <cfvo type="percentile" val="50"/>
        <cfvo type="max"/>
        <color rgb="FF63BE7B"/>
        <color rgb="FFFFEB84"/>
        <color rgb="FFF8696B"/>
      </colorScale>
    </cfRule>
  </conditionalFormatting>
  <conditionalFormatting sqref="I68:I69">
    <cfRule type="containsBlanks" dxfId="37" priority="31">
      <formula>LEN(TRIM(I68))=0</formula>
    </cfRule>
  </conditionalFormatting>
  <conditionalFormatting sqref="I71">
    <cfRule type="containsBlanks" dxfId="36" priority="26">
      <formula>LEN(TRIM(I71))=0</formula>
    </cfRule>
  </conditionalFormatting>
  <conditionalFormatting sqref="I73:I74">
    <cfRule type="containsBlanks" dxfId="35" priority="24">
      <formula>LEN(TRIM(I73))=0</formula>
    </cfRule>
  </conditionalFormatting>
  <conditionalFormatting sqref="I76">
    <cfRule type="containsBlanks" dxfId="34" priority="23">
      <formula>LEN(TRIM(I76))=0</formula>
    </cfRule>
  </conditionalFormatting>
  <conditionalFormatting sqref="I83:I84">
    <cfRule type="containsBlanks" dxfId="33" priority="22">
      <formula>LEN(TRIM(I83))=0</formula>
    </cfRule>
  </conditionalFormatting>
  <conditionalFormatting sqref="I86">
    <cfRule type="containsBlanks" dxfId="32" priority="21">
      <formula>LEN(TRIM(I86))=0</formula>
    </cfRule>
  </conditionalFormatting>
  <conditionalFormatting sqref="I88:I89">
    <cfRule type="containsBlanks" dxfId="31" priority="19">
      <formula>LEN(TRIM(I88))=0</formula>
    </cfRule>
  </conditionalFormatting>
  <conditionalFormatting sqref="I91">
    <cfRule type="containsBlanks" dxfId="30" priority="18">
      <formula>LEN(TRIM(I91))=0</formula>
    </cfRule>
  </conditionalFormatting>
  <conditionalFormatting sqref="I114:I115">
    <cfRule type="containsBlanks" dxfId="29" priority="14">
      <formula>LEN(TRIM(I114))=0</formula>
    </cfRule>
  </conditionalFormatting>
  <conditionalFormatting sqref="I117:I118">
    <cfRule type="containsBlanks" dxfId="28" priority="12">
      <formula>LEN(TRIM(I117))=0</formula>
    </cfRule>
  </conditionalFormatting>
  <conditionalFormatting sqref="I120:I121">
    <cfRule type="containsBlanks" dxfId="27" priority="9">
      <formula>LEN(TRIM(I120))=0</formula>
    </cfRule>
  </conditionalFormatting>
  <conditionalFormatting sqref="I123:I124">
    <cfRule type="containsBlanks" dxfId="26" priority="7">
      <formula>LEN(TRIM(I123))=0</formula>
    </cfRule>
  </conditionalFormatting>
  <conditionalFormatting sqref="V3:V158">
    <cfRule type="colorScale" priority="3">
      <colorScale>
        <cfvo type="min"/>
        <cfvo type="max"/>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Materials!$A$76:$A$283</xm:f>
          </x14:formula1>
          <xm:sqref>O100:O112 I15:I16 S36 Q33:Q34 Q29:Q31 S27 O34:O35 I6:I7 K17 Q12:Q14 Q18 I18 I9 Q38:Q60 Q93:Q112 M105:M112 K156 I156 M153 I151:I154 K151:K154 I149 K149 M146 I145:I147 K145:K147 I140:I142 M137:M144 K137:K140 I137:I138 M133 O132:O158 I132:I134 K132:K134 I130 K130 M126 Q125:Q158 K125:K127 O123:O130 I123:I127 O120:O121 I120:I121 M117:M118 I117:I118 M114:M115 I114:I115 I110:I112 K107:K109 I107:I108 M101:M102 M157:M158 I100:I103 K100:K103 I98 K98 M94:M95 O93:O98 I93:I96 K93:K96 K8 I47:I52 Q24:Q25 Q21:Q22 K24:K29 I71 I76 K56 O91 O74 Q9 M68 I73:I74 O69 I68:I69 M73 K10:K11 O71 O76 I86 I91 O89 M83 I88:I89 O84 I83:I84 M88 O86 O59:O60 M56 M59:M60 Q3:Q5 K19:K20 O28:O29 O31:O32 O22:O23 O25:O26 O37:O54 O56 I39:I44 K33:K45 K48:K49 M39:M48 M50 K51 M52:M53</xm:sqref>
        </x14:dataValidation>
        <x14:dataValidation type="list" allowBlank="1" showInputMessage="1" showErrorMessage="1" xr:uid="{DD89415B-F40C-E740-AF1A-C53891C490A0}">
          <x14:formula1>
            <xm:f>Materials!$A$3:$A$283</xm:f>
          </x14:formula1>
          <xm:sqref>I92 O36 I3:I5 S19:S20 Q19:Q20 Q35:Q37 K18 I17 S17 K12:K16 Q15:Q17 K21:K23 G3:G21 S10:S11 Q10:Q11 I10:I14 K9 I8 S8 K3:K7 Q6:Q8 M57:M58 I105:I106 M103:M104 M154:M156 M147:M152 M145 K144 I143:I144 G140:G158 M134:M136 G132:G138 O131 M127:M132 I122 O122 O119 I119 M119:M125 M116 I116 K113:K124 I113 M113 G110:G130 I157:I158 O99 M96:M100 M93 G93:G98 G23:G44 I72 K63:K71 M71 M69 O64:O67 Q67 M78:M82 K57:K58 I19:I38 G100:G108 M74 I70 I75 K73:K76 M76 G88:G91 G73:G76 I77:I82 I63:I67 M63:M67 I87 K78:K86 M86 M84 O79:O82 Q82 G78:G86 M89 I85 I90 K88:K91 M91 G47:G71 K54:K55 M54:M55 O24 O27 O30 O33 M3:M38 Q23 Q26:Q28 Q32 I53:I60 O55 O57:O58 Q4 O3:O21</xm:sqref>
        </x14:dataValidation>
        <x14:dataValidation type="list" allowBlank="1" showInputMessage="1" showErrorMessage="1" xr:uid="{7B532F4C-9745-E243-9361-F3E269299A62}">
          <x14:formula1>
            <xm:f>Drop_downs!$A$3:$A$15</xm:f>
          </x14:formula1>
          <xm:sqref>B3:B158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42"/>
  <sheetViews>
    <sheetView topLeftCell="A3" zoomScale="130" zoomScaleNormal="130" workbookViewId="0">
      <selection activeCell="D23" sqref="D23"/>
    </sheetView>
  </sheetViews>
  <sheetFormatPr baseColWidth="10" defaultColWidth="11.5" defaultRowHeight="16" x14ac:dyDescent="0.2"/>
  <cols>
    <col min="1" max="1" width="49.83203125" customWidth="1"/>
    <col min="2" max="2" width="57.1640625" customWidth="1"/>
    <col min="3" max="3" width="16" customWidth="1"/>
    <col min="4" max="4" width="11.5" customWidth="1"/>
    <col min="5" max="5" width="21.33203125" customWidth="1"/>
  </cols>
  <sheetData>
    <row r="2" spans="1:5" x14ac:dyDescent="0.2">
      <c r="A2" s="43" t="s">
        <v>5450</v>
      </c>
      <c r="B2" s="43" t="s">
        <v>0</v>
      </c>
      <c r="C2" s="43" t="s">
        <v>442</v>
      </c>
      <c r="D2" s="43" t="s">
        <v>5641</v>
      </c>
      <c r="E2" s="43" t="s">
        <v>715</v>
      </c>
    </row>
    <row r="3" spans="1:5" x14ac:dyDescent="0.2">
      <c r="A3" t="s">
        <v>5527</v>
      </c>
      <c r="B3" t="s">
        <v>5776</v>
      </c>
      <c r="C3">
        <v>0.7</v>
      </c>
      <c r="D3" t="s">
        <v>5642</v>
      </c>
      <c r="E3" t="s">
        <v>738</v>
      </c>
    </row>
    <row r="4" spans="1:5" x14ac:dyDescent="0.2">
      <c r="A4" t="s">
        <v>5528</v>
      </c>
      <c r="B4" t="s">
        <v>5777</v>
      </c>
      <c r="C4">
        <v>0.4</v>
      </c>
      <c r="D4" t="s">
        <v>5642</v>
      </c>
      <c r="E4" t="s">
        <v>738</v>
      </c>
    </row>
    <row r="5" spans="1:5" x14ac:dyDescent="0.2">
      <c r="A5" t="s">
        <v>5529</v>
      </c>
      <c r="B5" t="s">
        <v>5778</v>
      </c>
      <c r="C5">
        <v>0.25</v>
      </c>
      <c r="D5" t="s">
        <v>5642</v>
      </c>
      <c r="E5" t="s">
        <v>738</v>
      </c>
    </row>
    <row r="6" spans="1:5" x14ac:dyDescent="0.2">
      <c r="A6" t="s">
        <v>5779</v>
      </c>
      <c r="B6" t="s">
        <v>5780</v>
      </c>
      <c r="C6">
        <v>0.18</v>
      </c>
      <c r="D6" t="s">
        <v>5642</v>
      </c>
      <c r="E6" t="s">
        <v>738</v>
      </c>
    </row>
    <row r="7" spans="1:5" x14ac:dyDescent="0.2">
      <c r="A7" t="s">
        <v>5530</v>
      </c>
      <c r="B7" t="s">
        <v>5781</v>
      </c>
      <c r="C7">
        <v>0.6</v>
      </c>
      <c r="D7" t="s">
        <v>5642</v>
      </c>
      <c r="E7" t="s">
        <v>738</v>
      </c>
    </row>
    <row r="8" spans="1:5" x14ac:dyDescent="0.2">
      <c r="A8" t="s">
        <v>5531</v>
      </c>
      <c r="B8" t="s">
        <v>5782</v>
      </c>
      <c r="C8">
        <v>0.4</v>
      </c>
      <c r="D8" t="s">
        <v>5642</v>
      </c>
      <c r="E8" t="s">
        <v>738</v>
      </c>
    </row>
    <row r="9" spans="1:5" x14ac:dyDescent="0.2">
      <c r="A9" t="s">
        <v>5532</v>
      </c>
      <c r="B9" t="s">
        <v>5783</v>
      </c>
      <c r="C9">
        <v>0.25</v>
      </c>
      <c r="D9" t="s">
        <v>5642</v>
      </c>
      <c r="E9" t="s">
        <v>738</v>
      </c>
    </row>
    <row r="10" spans="1:5" x14ac:dyDescent="0.2">
      <c r="A10" t="s">
        <v>5784</v>
      </c>
      <c r="B10" t="s">
        <v>5785</v>
      </c>
      <c r="C10">
        <v>0.17</v>
      </c>
      <c r="D10" t="s">
        <v>5642</v>
      </c>
      <c r="E10" t="s">
        <v>738</v>
      </c>
    </row>
    <row r="11" spans="1:5" x14ac:dyDescent="0.2">
      <c r="A11" t="s">
        <v>5694</v>
      </c>
      <c r="B11" t="s">
        <v>5786</v>
      </c>
      <c r="C11">
        <v>0.8</v>
      </c>
      <c r="D11" t="s">
        <v>5643</v>
      </c>
      <c r="E11" t="s">
        <v>738</v>
      </c>
    </row>
    <row r="12" spans="1:5" x14ac:dyDescent="0.2">
      <c r="A12" t="s">
        <v>5695</v>
      </c>
      <c r="B12" t="s">
        <v>5787</v>
      </c>
      <c r="C12">
        <v>0.4</v>
      </c>
      <c r="D12" t="s">
        <v>5643</v>
      </c>
      <c r="E12" t="s">
        <v>738</v>
      </c>
    </row>
    <row r="13" spans="1:5" x14ac:dyDescent="0.2">
      <c r="A13" t="s">
        <v>5696</v>
      </c>
      <c r="B13" t="s">
        <v>5788</v>
      </c>
      <c r="C13">
        <v>0.3</v>
      </c>
      <c r="D13" t="s">
        <v>5643</v>
      </c>
      <c r="E13" t="s">
        <v>738</v>
      </c>
    </row>
    <row r="14" spans="1:5" x14ac:dyDescent="0.2">
      <c r="A14" t="s">
        <v>5789</v>
      </c>
      <c r="B14" t="s">
        <v>5790</v>
      </c>
      <c r="C14">
        <v>0.18</v>
      </c>
      <c r="D14" t="s">
        <v>5643</v>
      </c>
      <c r="E14" t="s">
        <v>738</v>
      </c>
    </row>
    <row r="15" spans="1:5" x14ac:dyDescent="0.2">
      <c r="A15" t="s">
        <v>5697</v>
      </c>
      <c r="B15" t="s">
        <v>5791</v>
      </c>
      <c r="C15">
        <v>0.9</v>
      </c>
      <c r="D15" t="s">
        <v>5643</v>
      </c>
      <c r="E15" t="s">
        <v>738</v>
      </c>
    </row>
    <row r="16" spans="1:5" x14ac:dyDescent="0.2">
      <c r="A16" t="s">
        <v>5698</v>
      </c>
      <c r="B16" t="s">
        <v>5792</v>
      </c>
      <c r="C16">
        <v>0.7</v>
      </c>
      <c r="D16" t="s">
        <v>5643</v>
      </c>
      <c r="E16" t="s">
        <v>738</v>
      </c>
    </row>
    <row r="17" spans="1:5" x14ac:dyDescent="0.2">
      <c r="A17" t="s">
        <v>5699</v>
      </c>
      <c r="B17" t="s">
        <v>5793</v>
      </c>
      <c r="C17">
        <v>0.4</v>
      </c>
      <c r="D17" t="s">
        <v>5643</v>
      </c>
      <c r="E17" t="s">
        <v>738</v>
      </c>
    </row>
    <row r="18" spans="1:5" x14ac:dyDescent="0.2">
      <c r="A18" t="s">
        <v>5794</v>
      </c>
      <c r="B18" t="s">
        <v>5795</v>
      </c>
      <c r="C18">
        <v>0.3</v>
      </c>
      <c r="D18" t="s">
        <v>5643</v>
      </c>
      <c r="E18" t="s">
        <v>738</v>
      </c>
    </row>
    <row r="19" spans="1:5" x14ac:dyDescent="0.2">
      <c r="A19" t="s">
        <v>5700</v>
      </c>
      <c r="B19" t="s">
        <v>5796</v>
      </c>
      <c r="C19">
        <v>0.5</v>
      </c>
      <c r="D19" t="s">
        <v>5643</v>
      </c>
      <c r="E19" t="s">
        <v>738</v>
      </c>
    </row>
    <row r="20" spans="1:5" x14ac:dyDescent="0.2">
      <c r="A20" t="s">
        <v>5701</v>
      </c>
      <c r="B20" t="s">
        <v>5797</v>
      </c>
      <c r="C20">
        <v>0.3</v>
      </c>
      <c r="D20" t="s">
        <v>5643</v>
      </c>
      <c r="E20" t="s">
        <v>738</v>
      </c>
    </row>
    <row r="21" spans="1:5" x14ac:dyDescent="0.2">
      <c r="A21" s="36" t="s">
        <v>5702</v>
      </c>
      <c r="B21" s="36" t="s">
        <v>5798</v>
      </c>
      <c r="C21" s="36">
        <v>0.2</v>
      </c>
      <c r="D21" s="36" t="s">
        <v>5643</v>
      </c>
      <c r="E21" s="36" t="s">
        <v>738</v>
      </c>
    </row>
    <row r="22" spans="1:5" x14ac:dyDescent="0.2">
      <c r="A22" s="36" t="s">
        <v>5799</v>
      </c>
      <c r="B22" s="36" t="s">
        <v>5800</v>
      </c>
      <c r="C22">
        <v>0.17</v>
      </c>
      <c r="D22" s="36" t="s">
        <v>5643</v>
      </c>
      <c r="E22" s="36" t="s">
        <v>738</v>
      </c>
    </row>
    <row r="23" spans="1:5" x14ac:dyDescent="0.2">
      <c r="A23" s="36" t="s">
        <v>5703</v>
      </c>
      <c r="B23" s="36" t="s">
        <v>5801</v>
      </c>
      <c r="C23">
        <v>0.9</v>
      </c>
      <c r="D23" s="36" t="s">
        <v>5643</v>
      </c>
      <c r="E23" s="36" t="s">
        <v>738</v>
      </c>
    </row>
    <row r="24" spans="1:5" x14ac:dyDescent="0.2">
      <c r="A24" s="36" t="s">
        <v>5704</v>
      </c>
      <c r="B24" s="36" t="s">
        <v>5802</v>
      </c>
      <c r="C24">
        <v>0.7</v>
      </c>
      <c r="D24" s="36" t="s">
        <v>5643</v>
      </c>
      <c r="E24" s="36" t="s">
        <v>738</v>
      </c>
    </row>
    <row r="25" spans="1:5" x14ac:dyDescent="0.2">
      <c r="A25" s="36" t="s">
        <v>5705</v>
      </c>
      <c r="B25" s="36" t="s">
        <v>5803</v>
      </c>
      <c r="C25">
        <v>0.4</v>
      </c>
      <c r="D25" s="36" t="s">
        <v>5643</v>
      </c>
      <c r="E25" s="36" t="s">
        <v>738</v>
      </c>
    </row>
    <row r="26" spans="1:5" x14ac:dyDescent="0.2">
      <c r="A26" s="36" t="s">
        <v>5804</v>
      </c>
      <c r="B26" s="36" t="s">
        <v>5805</v>
      </c>
      <c r="C26">
        <v>0.3</v>
      </c>
      <c r="D26" s="36" t="s">
        <v>5643</v>
      </c>
      <c r="E26" s="36" t="s">
        <v>738</v>
      </c>
    </row>
    <row r="27" spans="1:5" x14ac:dyDescent="0.2">
      <c r="A27" s="36" t="s">
        <v>5743</v>
      </c>
      <c r="B27" s="36" t="s">
        <v>5744</v>
      </c>
      <c r="C27" s="36">
        <v>0.7</v>
      </c>
      <c r="D27" s="36" t="s">
        <v>5745</v>
      </c>
      <c r="E27" s="36" t="s">
        <v>738</v>
      </c>
    </row>
    <row r="28" spans="1:5" x14ac:dyDescent="0.2">
      <c r="A28" s="36" t="s">
        <v>5746</v>
      </c>
      <c r="B28" s="36" t="s">
        <v>5747</v>
      </c>
      <c r="C28" s="36">
        <v>0.5</v>
      </c>
      <c r="D28" s="36" t="s">
        <v>5745</v>
      </c>
      <c r="E28" s="36" t="s">
        <v>738</v>
      </c>
    </row>
    <row r="29" spans="1:5" x14ac:dyDescent="0.2">
      <c r="A29" s="36" t="s">
        <v>5748</v>
      </c>
      <c r="B29" s="36" t="s">
        <v>5749</v>
      </c>
      <c r="C29" s="36">
        <v>0.3</v>
      </c>
      <c r="D29" s="36" t="s">
        <v>5745</v>
      </c>
      <c r="E29" s="36" t="s">
        <v>738</v>
      </c>
    </row>
    <row r="30" spans="1:5" x14ac:dyDescent="0.2">
      <c r="A30" s="36" t="s">
        <v>5750</v>
      </c>
      <c r="B30" s="36" t="s">
        <v>5751</v>
      </c>
      <c r="C30" s="36">
        <v>0.2</v>
      </c>
      <c r="D30" s="36" t="s">
        <v>5745</v>
      </c>
      <c r="E30" s="36" t="s">
        <v>738</v>
      </c>
    </row>
    <row r="31" spans="1:5" x14ac:dyDescent="0.2">
      <c r="A31" s="36" t="s">
        <v>5752</v>
      </c>
      <c r="B31" s="36" t="s">
        <v>5753</v>
      </c>
      <c r="C31" s="36">
        <v>0.6</v>
      </c>
      <c r="D31" s="36" t="s">
        <v>5745</v>
      </c>
      <c r="E31" s="36" t="s">
        <v>738</v>
      </c>
    </row>
    <row r="32" spans="1:5" x14ac:dyDescent="0.2">
      <c r="A32" s="36" t="s">
        <v>5754</v>
      </c>
      <c r="B32" s="36" t="s">
        <v>5755</v>
      </c>
      <c r="C32" s="36">
        <v>0.4</v>
      </c>
      <c r="D32" s="36" t="s">
        <v>5745</v>
      </c>
      <c r="E32" s="36" t="s">
        <v>738</v>
      </c>
    </row>
    <row r="33" spans="1:5" x14ac:dyDescent="0.2">
      <c r="A33" s="36" t="s">
        <v>5756</v>
      </c>
      <c r="B33" s="36" t="s">
        <v>5757</v>
      </c>
      <c r="C33" s="36">
        <v>0.3</v>
      </c>
      <c r="D33" s="36" t="s">
        <v>5745</v>
      </c>
      <c r="E33" s="36" t="s">
        <v>738</v>
      </c>
    </row>
    <row r="34" spans="1:5" x14ac:dyDescent="0.2">
      <c r="A34" s="36" t="s">
        <v>5758</v>
      </c>
      <c r="B34" s="36" t="s">
        <v>5759</v>
      </c>
      <c r="C34" s="36">
        <v>0.2</v>
      </c>
      <c r="D34" s="36" t="s">
        <v>5745</v>
      </c>
      <c r="E34" s="36" t="s">
        <v>738</v>
      </c>
    </row>
    <row r="35" spans="1:5" x14ac:dyDescent="0.2">
      <c r="A35" s="36" t="s">
        <v>5760</v>
      </c>
      <c r="B35" s="36" t="s">
        <v>5761</v>
      </c>
      <c r="C35" s="36">
        <v>0.9</v>
      </c>
      <c r="D35" s="36" t="s">
        <v>5745</v>
      </c>
      <c r="E35" s="36" t="s">
        <v>738</v>
      </c>
    </row>
    <row r="36" spans="1:5" x14ac:dyDescent="0.2">
      <c r="A36" s="36" t="s">
        <v>5762</v>
      </c>
      <c r="B36" s="36" t="s">
        <v>5763</v>
      </c>
      <c r="C36" s="36">
        <v>0.7</v>
      </c>
      <c r="D36" s="36" t="s">
        <v>5745</v>
      </c>
      <c r="E36" s="36" t="s">
        <v>738</v>
      </c>
    </row>
    <row r="37" spans="1:5" x14ac:dyDescent="0.2">
      <c r="A37" t="s">
        <v>5764</v>
      </c>
      <c r="B37" t="s">
        <v>5765</v>
      </c>
      <c r="C37">
        <v>0.5</v>
      </c>
      <c r="D37" t="s">
        <v>5745</v>
      </c>
      <c r="E37" t="s">
        <v>738</v>
      </c>
    </row>
    <row r="38" spans="1:5" x14ac:dyDescent="0.2">
      <c r="A38" t="s">
        <v>5766</v>
      </c>
      <c r="B38" t="s">
        <v>5767</v>
      </c>
      <c r="C38">
        <v>0.3</v>
      </c>
      <c r="D38" t="s">
        <v>5745</v>
      </c>
      <c r="E38" t="s">
        <v>738</v>
      </c>
    </row>
    <row r="39" spans="1:5" x14ac:dyDescent="0.2">
      <c r="A39" t="s">
        <v>5768</v>
      </c>
      <c r="B39" t="s">
        <v>5769</v>
      </c>
      <c r="C39">
        <v>0.9</v>
      </c>
      <c r="D39" t="s">
        <v>5745</v>
      </c>
      <c r="E39" t="s">
        <v>738</v>
      </c>
    </row>
    <row r="40" spans="1:5" x14ac:dyDescent="0.2">
      <c r="A40" t="s">
        <v>5770</v>
      </c>
      <c r="B40" t="s">
        <v>5771</v>
      </c>
      <c r="C40">
        <v>0.5</v>
      </c>
      <c r="D40" t="s">
        <v>5745</v>
      </c>
      <c r="E40" t="s">
        <v>738</v>
      </c>
    </row>
    <row r="41" spans="1:5" x14ac:dyDescent="0.2">
      <c r="A41" t="s">
        <v>5772</v>
      </c>
      <c r="B41" t="s">
        <v>5773</v>
      </c>
      <c r="C41">
        <v>0.3</v>
      </c>
      <c r="D41" t="s">
        <v>5745</v>
      </c>
      <c r="E41" t="s">
        <v>738</v>
      </c>
    </row>
    <row r="42" spans="1:5" x14ac:dyDescent="0.2">
      <c r="A42" t="s">
        <v>5774</v>
      </c>
      <c r="B42" t="s">
        <v>5775</v>
      </c>
      <c r="C42">
        <v>0.3</v>
      </c>
      <c r="D42" t="s">
        <v>5745</v>
      </c>
      <c r="E42" t="s">
        <v>738</v>
      </c>
    </row>
  </sheetData>
  <autoFilter ref="A2:E20" xr:uid="{6B76E927-04B2-9E45-8692-38438ADA8CC5}"/>
  <conditionalFormatting sqref="E3:E20">
    <cfRule type="containsBlanks" dxfId="25" priority="1">
      <formula>LEN(TRIM(E3))=0</formula>
    </cfRule>
  </conditionalFormatting>
  <dataValidations count="2">
    <dataValidation type="list" allowBlank="1" showInputMessage="1" showErrorMessage="1" sqref="E3:E20" xr:uid="{01771120-7EA2-A04E-BD40-F10075D7E13B}">
      <formula1>"AirChanges/Hour,Flow/ExteriorArea"</formula1>
    </dataValidation>
    <dataValidation type="list" allowBlank="1" showInputMessage="1" showErrorMessage="1" sqref="D3:D20"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C7" sqref="C7"/>
    </sheetView>
  </sheetViews>
  <sheetFormatPr baseColWidth="10" defaultColWidth="11.5" defaultRowHeight="16" x14ac:dyDescent="0.2"/>
  <cols>
    <col min="1" max="1" width="46" customWidth="1"/>
    <col min="11" max="11" width="17.33203125" customWidth="1"/>
  </cols>
  <sheetData>
    <row r="2" spans="1:13" x14ac:dyDescent="0.2">
      <c r="A2" s="43" t="s">
        <v>0</v>
      </c>
      <c r="B2" s="43" t="s">
        <v>733</v>
      </c>
      <c r="C2" s="43" t="s">
        <v>734</v>
      </c>
      <c r="D2" s="43" t="s">
        <v>262</v>
      </c>
      <c r="E2" s="43" t="s">
        <v>5637</v>
      </c>
      <c r="F2" s="43" t="s">
        <v>265</v>
      </c>
      <c r="G2" s="43" t="s">
        <v>5645</v>
      </c>
      <c r="H2" s="43" t="s">
        <v>735</v>
      </c>
      <c r="I2" s="43" t="s">
        <v>5480</v>
      </c>
      <c r="J2" s="45" t="s">
        <v>736</v>
      </c>
      <c r="K2" s="45" t="s">
        <v>5638</v>
      </c>
      <c r="L2" s="45" t="s">
        <v>5640</v>
      </c>
      <c r="M2" s="45" t="s">
        <v>5639</v>
      </c>
    </row>
    <row r="3" spans="1:13" ht="68" x14ac:dyDescent="0.2">
      <c r="A3" t="s">
        <v>782</v>
      </c>
      <c r="B3" s="36">
        <v>0</v>
      </c>
      <c r="C3" s="7"/>
      <c r="D3" s="7" t="s">
        <v>5604</v>
      </c>
      <c r="E3" t="s">
        <v>5688</v>
      </c>
      <c r="F3" s="7" t="s">
        <v>5605</v>
      </c>
      <c r="G3" s="7" t="s">
        <v>5689</v>
      </c>
      <c r="H3" s="7" t="s">
        <v>5606</v>
      </c>
      <c r="I3" s="7" t="s">
        <v>5690</v>
      </c>
      <c r="J3" s="7" t="s">
        <v>5691</v>
      </c>
      <c r="K3" s="7" t="s">
        <v>5692</v>
      </c>
      <c r="L3" s="7" t="s">
        <v>5693</v>
      </c>
      <c r="M3" s="7" t="s">
        <v>5721</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4" priority="5">
      <formula>LEN(TRIM(B4))=0</formula>
    </cfRule>
  </conditionalFormatting>
  <conditionalFormatting sqref="I3:M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365</v>
      </c>
      <c r="B1" s="70" t="s">
        <v>455</v>
      </c>
      <c r="C1" s="70" t="s">
        <v>638</v>
      </c>
      <c r="D1" s="70"/>
      <c r="E1" s="70" t="s">
        <v>737</v>
      </c>
    </row>
    <row r="2" spans="1:5" x14ac:dyDescent="0.2">
      <c r="A2" s="43" t="s">
        <v>0</v>
      </c>
      <c r="B2" s="43" t="s">
        <v>381</v>
      </c>
      <c r="C2" s="43" t="s">
        <v>442</v>
      </c>
      <c r="D2" s="43" t="s">
        <v>5644</v>
      </c>
      <c r="E2" s="43" t="s">
        <v>364</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28" stopIfTrue="1" id="{62424E5A-DF37-3441-B413-5693240BAC7C}">
            <xm:f>COUNTIF(Infiltration_components!$A$3:$A$12,C3)=0</xm:f>
            <x14:dxf>
              <font>
                <color rgb="FF9C0006"/>
              </font>
              <fill>
                <patternFill>
                  <bgColor rgb="FFFFC7CE"/>
                </patternFill>
              </fill>
            </x14:dxf>
          </x14:cfRule>
          <x14:cfRule type="expression" priority="29" id="{4EFBF464-C7D0-9741-B96C-8FB16EBEDDC4}">
            <xm:f>IFERROR(_xlfn.XLOOKUP($C$3:$C$7562,Infiltration_components!$A$3:$A$28,TRUE),FALSE)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Infiltration_components!$A$3:$A$20</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K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683</v>
      </c>
      <c r="B1" s="79" t="s">
        <v>684</v>
      </c>
      <c r="C1" s="79" t="s">
        <v>685</v>
      </c>
    </row>
    <row r="2" spans="1:7" ht="17" x14ac:dyDescent="0.2">
      <c r="A2" s="50" t="s">
        <v>682</v>
      </c>
      <c r="B2" s="50" t="s">
        <v>681</v>
      </c>
      <c r="C2" s="88" t="s">
        <v>269</v>
      </c>
      <c r="D2" s="5" t="s">
        <v>5636</v>
      </c>
      <c r="E2" s="5" t="s">
        <v>5631</v>
      </c>
      <c r="F2" s="5" t="s">
        <v>5632</v>
      </c>
      <c r="G2" s="5" t="s">
        <v>5633</v>
      </c>
    </row>
    <row r="3" spans="1:7" x14ac:dyDescent="0.2">
      <c r="A3" s="94" t="s">
        <v>707</v>
      </c>
      <c r="B3" s="94" t="s">
        <v>669</v>
      </c>
      <c r="C3" s="95">
        <v>1</v>
      </c>
      <c r="D3" s="5">
        <v>434</v>
      </c>
      <c r="E3" s="5">
        <f>D3/8760</f>
        <v>4.954337899543379E-2</v>
      </c>
      <c r="F3" s="5">
        <v>1</v>
      </c>
      <c r="G3" s="5">
        <v>0</v>
      </c>
    </row>
    <row r="4" spans="1:7" x14ac:dyDescent="0.2">
      <c r="A4" s="94" t="s">
        <v>707</v>
      </c>
      <c r="B4" s="94" t="s">
        <v>668</v>
      </c>
      <c r="C4" s="95">
        <v>1</v>
      </c>
      <c r="D4" s="5">
        <f>C4*(38.8+12.9*0.016)</f>
        <v>39.006399999999999</v>
      </c>
      <c r="E4" s="5">
        <f>D4/350</f>
        <v>0.11144685714285714</v>
      </c>
      <c r="F4" s="5">
        <v>0.8</v>
      </c>
      <c r="G4" s="5">
        <v>0</v>
      </c>
    </row>
    <row r="5" spans="1:7" x14ac:dyDescent="0.2">
      <c r="A5" s="94" t="s">
        <v>707</v>
      </c>
      <c r="B5" s="94" t="s">
        <v>670</v>
      </c>
      <c r="C5" s="95">
        <v>1</v>
      </c>
      <c r="D5" s="5">
        <f>C5*(538.2+179.4*0.016)</f>
        <v>541.07040000000006</v>
      </c>
      <c r="E5" s="5">
        <f t="shared" ref="E5:E7" si="0">D5/350</f>
        <v>1.5459154285714287</v>
      </c>
      <c r="F5" s="5">
        <v>0.15</v>
      </c>
      <c r="G5" s="5">
        <v>0.05</v>
      </c>
    </row>
    <row r="6" spans="1:7" x14ac:dyDescent="0.2">
      <c r="A6" s="94" t="s">
        <v>707</v>
      </c>
      <c r="B6" s="94" t="s">
        <v>665</v>
      </c>
      <c r="C6" s="95">
        <v>1</v>
      </c>
      <c r="D6" s="5">
        <f>C6*(87.6  + 29.2*0.016)</f>
        <v>88.0672</v>
      </c>
      <c r="E6" s="5">
        <f t="shared" si="0"/>
        <v>0.25162057142857142</v>
      </c>
      <c r="F6" s="5">
        <v>0.6</v>
      </c>
      <c r="G6" s="5">
        <v>0.15</v>
      </c>
    </row>
    <row r="7" spans="1:7" x14ac:dyDescent="0.2">
      <c r="A7" s="94" t="s">
        <v>707</v>
      </c>
      <c r="B7" s="94" t="s">
        <v>5634</v>
      </c>
      <c r="C7" s="95">
        <v>1</v>
      </c>
      <c r="D7" s="5">
        <f>C7*(250+83*0.016)</f>
        <v>251.328</v>
      </c>
      <c r="E7" s="5">
        <f t="shared" si="0"/>
        <v>0.71808000000000005</v>
      </c>
      <c r="F7" s="5">
        <v>0.4</v>
      </c>
      <c r="G7" s="5">
        <v>0.3</v>
      </c>
    </row>
    <row r="8" spans="1:7" x14ac:dyDescent="0.2">
      <c r="A8" s="94" t="s">
        <v>707</v>
      </c>
      <c r="B8" s="94" t="s">
        <v>5635</v>
      </c>
      <c r="C8" s="30">
        <v>1</v>
      </c>
      <c r="F8" s="5">
        <v>0.93</v>
      </c>
      <c r="G8" s="5">
        <v>0.02</v>
      </c>
    </row>
    <row r="9" spans="1:7" x14ac:dyDescent="0.2">
      <c r="B9" s="94"/>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topLeftCell="Q1" workbookViewId="0">
      <selection activeCell="V16" sqref="V16"/>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626</v>
      </c>
      <c r="B1" s="79" t="s">
        <v>627</v>
      </c>
      <c r="C1" s="133" t="s">
        <v>628</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598</v>
      </c>
      <c r="B2" s="51" t="s">
        <v>269</v>
      </c>
      <c r="C2" s="51" t="s">
        <v>597</v>
      </c>
      <c r="D2" s="51" t="s">
        <v>573</v>
      </c>
      <c r="E2" s="51" t="s">
        <v>574</v>
      </c>
      <c r="F2" s="51" t="s">
        <v>575</v>
      </c>
      <c r="G2" s="51" t="s">
        <v>576</v>
      </c>
      <c r="H2" s="51" t="s">
        <v>577</v>
      </c>
      <c r="I2" s="51" t="s">
        <v>578</v>
      </c>
      <c r="J2" s="51" t="s">
        <v>579</v>
      </c>
      <c r="K2" s="51" t="s">
        <v>580</v>
      </c>
      <c r="L2" s="51" t="s">
        <v>581</v>
      </c>
      <c r="M2" s="51" t="s">
        <v>582</v>
      </c>
      <c r="N2" s="51" t="s">
        <v>583</v>
      </c>
      <c r="O2" s="51" t="s">
        <v>584</v>
      </c>
      <c r="P2" s="51" t="s">
        <v>585</v>
      </c>
      <c r="Q2" s="51" t="s">
        <v>586</v>
      </c>
      <c r="R2" s="51" t="s">
        <v>587</v>
      </c>
      <c r="S2" s="51" t="s">
        <v>588</v>
      </c>
      <c r="T2" s="51" t="s">
        <v>589</v>
      </c>
      <c r="U2" s="51" t="s">
        <v>590</v>
      </c>
      <c r="V2" s="51" t="s">
        <v>591</v>
      </c>
      <c r="W2" s="51" t="s">
        <v>592</v>
      </c>
      <c r="X2" s="51" t="s">
        <v>593</v>
      </c>
      <c r="Y2" s="51" t="s">
        <v>594</v>
      </c>
      <c r="Z2" s="51" t="s">
        <v>595</v>
      </c>
      <c r="AA2" s="51" t="s">
        <v>596</v>
      </c>
    </row>
    <row r="3" spans="1:27" x14ac:dyDescent="0.2">
      <c r="A3" t="s">
        <v>608</v>
      </c>
      <c r="B3" t="s">
        <v>572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623</v>
      </c>
      <c r="B4" t="s">
        <v>572</v>
      </c>
      <c r="C4">
        <f ca="1">RANDBETWEEN(0,100)/100</f>
        <v>0.84</v>
      </c>
      <c r="D4">
        <f t="shared" ref="D4:AA4" ca="1" si="0">RANDBETWEEN(0,100)/100</f>
        <v>0.14000000000000001</v>
      </c>
      <c r="E4">
        <f t="shared" ca="1" si="0"/>
        <v>0.48</v>
      </c>
      <c r="F4">
        <f t="shared" ca="1" si="0"/>
        <v>0.5</v>
      </c>
      <c r="G4">
        <f t="shared" ca="1" si="0"/>
        <v>0.28000000000000003</v>
      </c>
      <c r="H4">
        <f t="shared" ca="1" si="0"/>
        <v>7.0000000000000007E-2</v>
      </c>
      <c r="I4">
        <f t="shared" ca="1" si="0"/>
        <v>0.11</v>
      </c>
      <c r="J4">
        <f t="shared" ca="1" si="0"/>
        <v>0.54</v>
      </c>
      <c r="K4">
        <f t="shared" ca="1" si="0"/>
        <v>0.82</v>
      </c>
      <c r="L4">
        <f t="shared" ca="1" si="0"/>
        <v>0.88</v>
      </c>
      <c r="M4">
        <f t="shared" ca="1" si="0"/>
        <v>0.44</v>
      </c>
      <c r="N4">
        <f t="shared" ca="1" si="0"/>
        <v>0.82</v>
      </c>
      <c r="O4">
        <f t="shared" ca="1" si="0"/>
        <v>0.74</v>
      </c>
      <c r="P4">
        <f t="shared" ca="1" si="0"/>
        <v>0.73</v>
      </c>
      <c r="Q4">
        <f t="shared" ca="1" si="0"/>
        <v>0.65</v>
      </c>
      <c r="R4">
        <f t="shared" ca="1" si="0"/>
        <v>0.65</v>
      </c>
      <c r="S4">
        <f ca="1">RANDBETWEEN(0,100)/100</f>
        <v>0.36</v>
      </c>
      <c r="T4">
        <f t="shared" ca="1" si="0"/>
        <v>0.41</v>
      </c>
      <c r="U4">
        <f t="shared" ca="1" si="0"/>
        <v>0.67</v>
      </c>
      <c r="V4">
        <f t="shared" ca="1" si="0"/>
        <v>0.14000000000000001</v>
      </c>
      <c r="W4">
        <f t="shared" ca="1" si="0"/>
        <v>0.93</v>
      </c>
      <c r="X4">
        <f t="shared" ca="1" si="0"/>
        <v>0.5</v>
      </c>
      <c r="Y4">
        <f t="shared" ca="1" si="0"/>
        <v>0.45</v>
      </c>
      <c r="Z4">
        <f t="shared" ca="1" si="0"/>
        <v>0.21</v>
      </c>
      <c r="AA4">
        <f t="shared" ca="1" si="0"/>
        <v>0.77</v>
      </c>
    </row>
    <row r="5" spans="1:27" x14ac:dyDescent="0.2">
      <c r="A5" t="s">
        <v>647</v>
      </c>
      <c r="B5" t="s">
        <v>702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646</v>
      </c>
      <c r="B6" t="s">
        <v>702</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746</v>
      </c>
      <c r="B7" t="s">
        <v>572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747</v>
      </c>
      <c r="B8" t="s">
        <v>572</v>
      </c>
    </row>
    <row r="9" spans="1:27" x14ac:dyDescent="0.2">
      <c r="A9" t="s">
        <v>748</v>
      </c>
      <c r="B9" t="s">
        <v>572</v>
      </c>
    </row>
    <row r="10" spans="1:27" x14ac:dyDescent="0.2">
      <c r="A10" t="s">
        <v>749</v>
      </c>
      <c r="B10" t="s">
        <v>572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750</v>
      </c>
      <c r="B11" t="s">
        <v>572</v>
      </c>
    </row>
    <row r="12" spans="1:27" x14ac:dyDescent="0.2">
      <c r="A12" t="s">
        <v>751</v>
      </c>
      <c r="B12" t="s">
        <v>572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752</v>
      </c>
      <c r="B13" t="s">
        <v>572</v>
      </c>
    </row>
    <row r="14" spans="1:27" x14ac:dyDescent="0.2">
      <c r="A14" t="s">
        <v>753</v>
      </c>
      <c r="B14" t="s">
        <v>572</v>
      </c>
    </row>
    <row r="15" spans="1:27" x14ac:dyDescent="0.2">
      <c r="A15" t="s">
        <v>763</v>
      </c>
      <c r="B15" t="s">
        <v>572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764</v>
      </c>
      <c r="B16" t="s">
        <v>572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768</v>
      </c>
      <c r="B17" t="s">
        <v>572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769</v>
      </c>
      <c r="B18" t="s">
        <v>572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932</v>
      </c>
      <c r="B19" t="s">
        <v>702</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933</v>
      </c>
      <c r="B20" t="s">
        <v>702</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572</v>
      </c>
    </row>
    <row r="22" spans="1:27" x14ac:dyDescent="0.2">
      <c r="B22" t="s">
        <v>572</v>
      </c>
    </row>
    <row r="23" spans="1:27" x14ac:dyDescent="0.2">
      <c r="B23" t="s">
        <v>572</v>
      </c>
    </row>
    <row r="24" spans="1:27" x14ac:dyDescent="0.2">
      <c r="B24" t="s">
        <v>572</v>
      </c>
    </row>
    <row r="25" spans="1:27" x14ac:dyDescent="0.2">
      <c r="B25" t="s">
        <v>572</v>
      </c>
    </row>
    <row r="26" spans="1:27" x14ac:dyDescent="0.2">
      <c r="B26" t="s">
        <v>572</v>
      </c>
    </row>
    <row r="27" spans="1:27" x14ac:dyDescent="0.2">
      <c r="B27" t="s">
        <v>572</v>
      </c>
    </row>
    <row r="28" spans="1:27" x14ac:dyDescent="0.2">
      <c r="B28" t="s">
        <v>572</v>
      </c>
    </row>
    <row r="29" spans="1:27" x14ac:dyDescent="0.2">
      <c r="B29" t="s">
        <v>572</v>
      </c>
    </row>
    <row r="30" spans="1:27" x14ac:dyDescent="0.2">
      <c r="B30" t="s">
        <v>572</v>
      </c>
    </row>
    <row r="31" spans="1:27" x14ac:dyDescent="0.2">
      <c r="B31" t="s">
        <v>572</v>
      </c>
    </row>
    <row r="32" spans="1:27" x14ac:dyDescent="0.2">
      <c r="B32" t="s">
        <v>572</v>
      </c>
    </row>
    <row r="33" spans="2:2" x14ac:dyDescent="0.2">
      <c r="B33" t="s">
        <v>572</v>
      </c>
    </row>
    <row r="34" spans="2:2" x14ac:dyDescent="0.2">
      <c r="B34" t="s">
        <v>572</v>
      </c>
    </row>
    <row r="35" spans="2:2" x14ac:dyDescent="0.2">
      <c r="B35" t="s">
        <v>572</v>
      </c>
    </row>
    <row r="36" spans="2:2" x14ac:dyDescent="0.2">
      <c r="B36" t="s">
        <v>572</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626</v>
      </c>
      <c r="B1" s="133" t="s">
        <v>629</v>
      </c>
      <c r="C1" s="134"/>
      <c r="D1" s="134"/>
      <c r="E1" s="134"/>
      <c r="F1" s="134"/>
      <c r="G1" s="134"/>
      <c r="H1" s="135"/>
    </row>
    <row r="2" spans="1:8" ht="17" x14ac:dyDescent="0.2">
      <c r="A2" s="50" t="s">
        <v>599</v>
      </c>
      <c r="B2" s="51" t="s">
        <v>600</v>
      </c>
      <c r="C2" s="51" t="s">
        <v>601</v>
      </c>
      <c r="D2" s="51" t="s">
        <v>602</v>
      </c>
      <c r="E2" s="51" t="s">
        <v>603</v>
      </c>
      <c r="F2" s="51" t="s">
        <v>604</v>
      </c>
      <c r="G2" s="51" t="s">
        <v>605</v>
      </c>
      <c r="H2" s="88" t="s">
        <v>606</v>
      </c>
    </row>
    <row r="3" spans="1:8" x14ac:dyDescent="0.2">
      <c r="A3" t="s">
        <v>609</v>
      </c>
      <c r="B3" t="s">
        <v>608</v>
      </c>
      <c r="C3" t="s">
        <v>608</v>
      </c>
      <c r="D3" t="s">
        <v>623</v>
      </c>
      <c r="E3" t="s">
        <v>623</v>
      </c>
      <c r="F3" t="s">
        <v>608</v>
      </c>
      <c r="G3" t="s">
        <v>608</v>
      </c>
      <c r="H3" s="30" t="s">
        <v>608</v>
      </c>
    </row>
    <row r="4" spans="1:8" x14ac:dyDescent="0.2">
      <c r="A4" t="s">
        <v>647</v>
      </c>
      <c r="B4" t="s">
        <v>647</v>
      </c>
      <c r="C4" t="s">
        <v>647</v>
      </c>
      <c r="D4" t="s">
        <v>647</v>
      </c>
      <c r="E4" t="s">
        <v>647</v>
      </c>
      <c r="F4" t="s">
        <v>647</v>
      </c>
      <c r="G4" t="s">
        <v>647</v>
      </c>
      <c r="H4" t="s">
        <v>647</v>
      </c>
    </row>
    <row r="5" spans="1:8" x14ac:dyDescent="0.2">
      <c r="A5" t="s">
        <v>646</v>
      </c>
      <c r="B5" t="s">
        <v>646</v>
      </c>
      <c r="C5" t="s">
        <v>646</v>
      </c>
      <c r="D5" t="s">
        <v>646</v>
      </c>
      <c r="E5" t="s">
        <v>646</v>
      </c>
      <c r="F5" t="s">
        <v>646</v>
      </c>
      <c r="G5" t="s">
        <v>646</v>
      </c>
      <c r="H5" t="s">
        <v>646</v>
      </c>
    </row>
    <row r="6" spans="1:8" x14ac:dyDescent="0.2">
      <c r="A6" t="s">
        <v>754</v>
      </c>
      <c r="B6" t="s">
        <v>749</v>
      </c>
      <c r="C6" t="s">
        <v>749</v>
      </c>
      <c r="D6" t="s">
        <v>749</v>
      </c>
      <c r="E6" t="s">
        <v>749</v>
      </c>
      <c r="F6" t="s">
        <v>749</v>
      </c>
      <c r="G6" t="s">
        <v>749</v>
      </c>
      <c r="H6" t="s">
        <v>749</v>
      </c>
    </row>
    <row r="7" spans="1:8" x14ac:dyDescent="0.2">
      <c r="A7" t="s">
        <v>755</v>
      </c>
    </row>
    <row r="8" spans="1:8" x14ac:dyDescent="0.2">
      <c r="A8" t="s">
        <v>756</v>
      </c>
      <c r="B8" t="s">
        <v>751</v>
      </c>
      <c r="C8" t="s">
        <v>751</v>
      </c>
      <c r="D8" t="s">
        <v>751</v>
      </c>
      <c r="E8" t="s">
        <v>751</v>
      </c>
      <c r="F8" t="s">
        <v>751</v>
      </c>
      <c r="G8" t="s">
        <v>751</v>
      </c>
      <c r="H8" t="s">
        <v>751</v>
      </c>
    </row>
    <row r="9" spans="1:8" x14ac:dyDescent="0.2">
      <c r="A9" t="s">
        <v>757</v>
      </c>
    </row>
    <row r="10" spans="1:8" x14ac:dyDescent="0.2">
      <c r="A10" t="s">
        <v>758</v>
      </c>
      <c r="B10" t="s">
        <v>746</v>
      </c>
      <c r="C10" t="s">
        <v>746</v>
      </c>
      <c r="D10" t="s">
        <v>746</v>
      </c>
      <c r="E10" t="s">
        <v>746</v>
      </c>
      <c r="F10" t="s">
        <v>746</v>
      </c>
      <c r="G10" t="s">
        <v>746</v>
      </c>
      <c r="H10" t="s">
        <v>746</v>
      </c>
    </row>
    <row r="11" spans="1:8" x14ac:dyDescent="0.2">
      <c r="A11" t="s">
        <v>759</v>
      </c>
    </row>
    <row r="12" spans="1:8" x14ac:dyDescent="0.2">
      <c r="A12" t="s">
        <v>765</v>
      </c>
      <c r="B12" t="s">
        <v>764</v>
      </c>
      <c r="C12" t="s">
        <v>764</v>
      </c>
      <c r="D12" t="s">
        <v>764</v>
      </c>
      <c r="E12" t="s">
        <v>764</v>
      </c>
      <c r="F12" t="s">
        <v>764</v>
      </c>
      <c r="G12" t="s">
        <v>763</v>
      </c>
      <c r="H12" s="30" t="s">
        <v>763</v>
      </c>
    </row>
    <row r="13" spans="1:8" x14ac:dyDescent="0.2">
      <c r="A13" t="s">
        <v>770</v>
      </c>
      <c r="B13" t="s">
        <v>769</v>
      </c>
      <c r="C13" t="s">
        <v>769</v>
      </c>
      <c r="D13" t="s">
        <v>769</v>
      </c>
      <c r="E13" t="s">
        <v>769</v>
      </c>
      <c r="F13" t="s">
        <v>769</v>
      </c>
      <c r="G13" t="s">
        <v>769</v>
      </c>
      <c r="H13" t="s">
        <v>769</v>
      </c>
    </row>
    <row r="14" spans="1:8" x14ac:dyDescent="0.2">
      <c r="A14" t="s">
        <v>771</v>
      </c>
      <c r="B14" t="s">
        <v>768</v>
      </c>
      <c r="C14" t="s">
        <v>768</v>
      </c>
      <c r="D14" t="s">
        <v>768</v>
      </c>
      <c r="E14" t="s">
        <v>768</v>
      </c>
      <c r="F14" t="s">
        <v>768</v>
      </c>
      <c r="G14" t="s">
        <v>768</v>
      </c>
      <c r="H14" t="s">
        <v>768</v>
      </c>
    </row>
    <row r="15" spans="1:8" x14ac:dyDescent="0.2">
      <c r="A15" t="s">
        <v>934</v>
      </c>
      <c r="B15" t="s">
        <v>932</v>
      </c>
      <c r="C15" t="s">
        <v>932</v>
      </c>
      <c r="D15" t="s">
        <v>932</v>
      </c>
      <c r="E15" t="s">
        <v>932</v>
      </c>
      <c r="F15" t="s">
        <v>932</v>
      </c>
      <c r="G15" t="s">
        <v>932</v>
      </c>
      <c r="H15" t="s">
        <v>932</v>
      </c>
    </row>
    <row r="16" spans="1:8" x14ac:dyDescent="0.2">
      <c r="A16" t="s">
        <v>935</v>
      </c>
      <c r="B16" t="s">
        <v>933</v>
      </c>
      <c r="C16" t="s">
        <v>933</v>
      </c>
      <c r="D16" t="s">
        <v>933</v>
      </c>
      <c r="E16" t="s">
        <v>933</v>
      </c>
      <c r="F16" t="s">
        <v>933</v>
      </c>
      <c r="G16" t="s">
        <v>933</v>
      </c>
      <c r="H16" t="s">
        <v>933</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626</v>
      </c>
      <c r="B1" s="86" t="s">
        <v>630</v>
      </c>
      <c r="C1" s="140" t="s">
        <v>629</v>
      </c>
      <c r="D1" s="141"/>
      <c r="E1" s="141"/>
      <c r="F1" s="141"/>
      <c r="G1" s="141"/>
      <c r="H1" s="141"/>
      <c r="I1" s="141"/>
      <c r="J1" s="141"/>
      <c r="K1" s="141"/>
      <c r="L1" s="141"/>
      <c r="M1" s="141"/>
      <c r="N1" s="142"/>
    </row>
    <row r="2" spans="1:14" ht="17" x14ac:dyDescent="0.2">
      <c r="A2" s="50" t="s">
        <v>607</v>
      </c>
      <c r="B2" s="51" t="s">
        <v>571</v>
      </c>
      <c r="C2" s="51" t="s">
        <v>610</v>
      </c>
      <c r="D2" s="51" t="s">
        <v>611</v>
      </c>
      <c r="E2" s="51" t="s">
        <v>612</v>
      </c>
      <c r="F2" s="51" t="s">
        <v>613</v>
      </c>
      <c r="G2" s="51" t="s">
        <v>614</v>
      </c>
      <c r="H2" s="51" t="s">
        <v>615</v>
      </c>
      <c r="I2" s="51" t="s">
        <v>616</v>
      </c>
      <c r="J2" s="51" t="s">
        <v>617</v>
      </c>
      <c r="K2" s="51" t="s">
        <v>618</v>
      </c>
      <c r="L2" s="51" t="s">
        <v>619</v>
      </c>
      <c r="M2" s="51" t="s">
        <v>620</v>
      </c>
      <c r="N2" s="88" t="s">
        <v>621</v>
      </c>
    </row>
    <row r="3" spans="1:14" x14ac:dyDescent="0.2">
      <c r="A3" t="s">
        <v>760</v>
      </c>
      <c r="B3" t="s">
        <v>631</v>
      </c>
      <c r="C3" t="s">
        <v>758</v>
      </c>
      <c r="D3" t="s">
        <v>758</v>
      </c>
      <c r="E3" t="s">
        <v>758</v>
      </c>
      <c r="F3" t="s">
        <v>758</v>
      </c>
      <c r="G3" t="s">
        <v>758</v>
      </c>
      <c r="H3" t="s">
        <v>758</v>
      </c>
      <c r="I3" t="s">
        <v>758</v>
      </c>
      <c r="J3" t="s">
        <v>758</v>
      </c>
      <c r="K3" t="s">
        <v>758</v>
      </c>
      <c r="L3" t="s">
        <v>758</v>
      </c>
      <c r="M3" t="s">
        <v>758</v>
      </c>
      <c r="N3" t="s">
        <v>758</v>
      </c>
    </row>
    <row r="4" spans="1:14" x14ac:dyDescent="0.2">
      <c r="A4" t="s">
        <v>761</v>
      </c>
      <c r="B4" t="s">
        <v>648</v>
      </c>
      <c r="C4" t="s">
        <v>754</v>
      </c>
      <c r="D4" t="s">
        <v>754</v>
      </c>
      <c r="E4" t="s">
        <v>754</v>
      </c>
      <c r="F4" t="s">
        <v>754</v>
      </c>
      <c r="G4" t="s">
        <v>754</v>
      </c>
      <c r="H4" t="s">
        <v>754</v>
      </c>
      <c r="I4" t="s">
        <v>754</v>
      </c>
      <c r="J4" t="s">
        <v>754</v>
      </c>
      <c r="K4" t="s">
        <v>754</v>
      </c>
      <c r="L4" t="s">
        <v>754</v>
      </c>
      <c r="M4" t="s">
        <v>754</v>
      </c>
      <c r="N4" t="s">
        <v>754</v>
      </c>
    </row>
    <row r="5" spans="1:14" x14ac:dyDescent="0.2">
      <c r="A5" t="s">
        <v>762</v>
      </c>
      <c r="B5" t="s">
        <v>649</v>
      </c>
      <c r="C5" t="s">
        <v>756</v>
      </c>
      <c r="D5" t="s">
        <v>756</v>
      </c>
      <c r="E5" t="s">
        <v>756</v>
      </c>
      <c r="F5" t="s">
        <v>756</v>
      </c>
      <c r="G5" t="s">
        <v>756</v>
      </c>
      <c r="H5" t="s">
        <v>756</v>
      </c>
      <c r="I5" t="s">
        <v>756</v>
      </c>
      <c r="J5" t="s">
        <v>756</v>
      </c>
      <c r="K5" t="s">
        <v>756</v>
      </c>
      <c r="L5" t="s">
        <v>756</v>
      </c>
      <c r="M5" t="s">
        <v>756</v>
      </c>
      <c r="N5" t="s">
        <v>756</v>
      </c>
    </row>
    <row r="6" spans="1:14" x14ac:dyDescent="0.2">
      <c r="A6" t="s">
        <v>766</v>
      </c>
      <c r="B6" t="s">
        <v>720</v>
      </c>
      <c r="C6" t="s">
        <v>765</v>
      </c>
      <c r="D6" t="s">
        <v>765</v>
      </c>
      <c r="E6" t="s">
        <v>765</v>
      </c>
      <c r="F6" t="s">
        <v>765</v>
      </c>
      <c r="G6" t="s">
        <v>765</v>
      </c>
      <c r="H6" t="s">
        <v>765</v>
      </c>
      <c r="I6" t="s">
        <v>765</v>
      </c>
      <c r="J6" t="s">
        <v>765</v>
      </c>
      <c r="K6" t="s">
        <v>765</v>
      </c>
      <c r="L6" t="s">
        <v>765</v>
      </c>
      <c r="M6" t="s">
        <v>765</v>
      </c>
      <c r="N6" t="s">
        <v>765</v>
      </c>
    </row>
    <row r="7" spans="1:14" x14ac:dyDescent="0.2">
      <c r="A7" t="s">
        <v>767</v>
      </c>
      <c r="B7" t="s">
        <v>448</v>
      </c>
      <c r="C7" t="s">
        <v>771</v>
      </c>
      <c r="D7" t="s">
        <v>771</v>
      </c>
      <c r="E7" t="s">
        <v>771</v>
      </c>
      <c r="F7" t="s">
        <v>771</v>
      </c>
      <c r="G7" t="s">
        <v>770</v>
      </c>
      <c r="H7" t="s">
        <v>770</v>
      </c>
      <c r="I7" t="s">
        <v>770</v>
      </c>
      <c r="J7" t="s">
        <v>770</v>
      </c>
      <c r="K7" t="s">
        <v>770</v>
      </c>
      <c r="L7" t="s">
        <v>770</v>
      </c>
      <c r="M7" t="s">
        <v>771</v>
      </c>
      <c r="N7" t="s">
        <v>771</v>
      </c>
    </row>
    <row r="8" spans="1:14" x14ac:dyDescent="0.2">
      <c r="A8" t="s">
        <v>5617</v>
      </c>
      <c r="B8" t="s">
        <v>648</v>
      </c>
      <c r="C8" t="s">
        <v>758</v>
      </c>
      <c r="D8" t="s">
        <v>758</v>
      </c>
      <c r="E8" t="s">
        <v>758</v>
      </c>
      <c r="F8" t="s">
        <v>758</v>
      </c>
      <c r="G8" t="s">
        <v>758</v>
      </c>
      <c r="H8" t="s">
        <v>758</v>
      </c>
      <c r="I8" t="s">
        <v>758</v>
      </c>
      <c r="J8" t="s">
        <v>758</v>
      </c>
      <c r="K8" t="s">
        <v>758</v>
      </c>
      <c r="L8" t="s">
        <v>758</v>
      </c>
      <c r="M8" t="s">
        <v>758</v>
      </c>
      <c r="N8" t="s">
        <v>758</v>
      </c>
    </row>
    <row r="9" spans="1:14" x14ac:dyDescent="0.2">
      <c r="A9" t="s">
        <v>5618</v>
      </c>
      <c r="B9" t="s">
        <v>648</v>
      </c>
      <c r="C9" t="s">
        <v>754</v>
      </c>
      <c r="D9" t="s">
        <v>754</v>
      </c>
      <c r="E9" t="s">
        <v>754</v>
      </c>
      <c r="F9" t="s">
        <v>754</v>
      </c>
      <c r="G9" t="s">
        <v>754</v>
      </c>
      <c r="H9" t="s">
        <v>754</v>
      </c>
      <c r="I9" t="s">
        <v>754</v>
      </c>
      <c r="J9" t="s">
        <v>754</v>
      </c>
      <c r="K9" t="s">
        <v>754</v>
      </c>
      <c r="L9" t="s">
        <v>754</v>
      </c>
      <c r="M9" t="s">
        <v>754</v>
      </c>
      <c r="N9" t="s">
        <v>754</v>
      </c>
    </row>
    <row r="10" spans="1:14" x14ac:dyDescent="0.2">
      <c r="A10" t="s">
        <v>5619</v>
      </c>
      <c r="B10" t="s">
        <v>648</v>
      </c>
      <c r="C10" t="s">
        <v>756</v>
      </c>
      <c r="D10" t="s">
        <v>756</v>
      </c>
      <c r="E10" t="s">
        <v>756</v>
      </c>
      <c r="F10" t="s">
        <v>756</v>
      </c>
      <c r="G10" t="s">
        <v>756</v>
      </c>
      <c r="H10" t="s">
        <v>756</v>
      </c>
      <c r="I10" t="s">
        <v>756</v>
      </c>
      <c r="J10" t="s">
        <v>756</v>
      </c>
      <c r="K10" t="s">
        <v>756</v>
      </c>
      <c r="L10" t="s">
        <v>756</v>
      </c>
      <c r="M10" t="s">
        <v>756</v>
      </c>
      <c r="N10" t="s">
        <v>756</v>
      </c>
    </row>
    <row r="11" spans="1:14" x14ac:dyDescent="0.2">
      <c r="A11" t="s">
        <v>5620</v>
      </c>
      <c r="B11" t="s">
        <v>631</v>
      </c>
      <c r="C11" t="s">
        <v>765</v>
      </c>
      <c r="D11" t="s">
        <v>765</v>
      </c>
      <c r="E11" t="s">
        <v>765</v>
      </c>
      <c r="F11" t="s">
        <v>765</v>
      </c>
      <c r="G11" t="s">
        <v>765</v>
      </c>
      <c r="H11" t="s">
        <v>765</v>
      </c>
      <c r="I11" t="s">
        <v>765</v>
      </c>
      <c r="J11" t="s">
        <v>765</v>
      </c>
      <c r="K11" t="s">
        <v>765</v>
      </c>
      <c r="L11" t="s">
        <v>765</v>
      </c>
      <c r="M11" t="s">
        <v>765</v>
      </c>
      <c r="N11" t="s">
        <v>765</v>
      </c>
    </row>
    <row r="12" spans="1:14" x14ac:dyDescent="0.2">
      <c r="A12" t="s">
        <v>5621</v>
      </c>
      <c r="B12" t="s">
        <v>631</v>
      </c>
      <c r="C12" t="s">
        <v>771</v>
      </c>
      <c r="D12" t="s">
        <v>771</v>
      </c>
      <c r="E12" t="s">
        <v>771</v>
      </c>
      <c r="F12" t="s">
        <v>771</v>
      </c>
      <c r="G12" t="s">
        <v>770</v>
      </c>
      <c r="H12" t="s">
        <v>770</v>
      </c>
      <c r="I12" t="s">
        <v>770</v>
      </c>
      <c r="J12" t="s">
        <v>770</v>
      </c>
      <c r="K12" t="s">
        <v>770</v>
      </c>
      <c r="L12" t="s">
        <v>770</v>
      </c>
      <c r="M12" t="s">
        <v>771</v>
      </c>
      <c r="N12" t="s">
        <v>771</v>
      </c>
    </row>
    <row r="13" spans="1:14" x14ac:dyDescent="0.2">
      <c r="A13" s="77" t="s">
        <v>936</v>
      </c>
      <c r="B13" t="s">
        <v>651</v>
      </c>
      <c r="C13" t="s">
        <v>934</v>
      </c>
      <c r="D13" t="s">
        <v>934</v>
      </c>
      <c r="E13" t="s">
        <v>934</v>
      </c>
      <c r="F13" t="s">
        <v>934</v>
      </c>
      <c r="G13" t="s">
        <v>934</v>
      </c>
      <c r="H13" t="s">
        <v>934</v>
      </c>
      <c r="I13" t="s">
        <v>934</v>
      </c>
      <c r="J13" t="s">
        <v>934</v>
      </c>
      <c r="K13" t="s">
        <v>934</v>
      </c>
      <c r="L13" t="s">
        <v>934</v>
      </c>
      <c r="M13" t="s">
        <v>934</v>
      </c>
      <c r="N13" t="s">
        <v>934</v>
      </c>
    </row>
    <row r="14" spans="1:14" x14ac:dyDescent="0.2">
      <c r="A14" s="77" t="s">
        <v>937</v>
      </c>
      <c r="B14" t="s">
        <v>651</v>
      </c>
      <c r="C14" t="s">
        <v>935</v>
      </c>
      <c r="D14" t="s">
        <v>935</v>
      </c>
      <c r="E14" t="s">
        <v>935</v>
      </c>
      <c r="F14" t="s">
        <v>935</v>
      </c>
      <c r="G14" t="s">
        <v>935</v>
      </c>
      <c r="H14" t="s">
        <v>935</v>
      </c>
      <c r="I14" t="s">
        <v>935</v>
      </c>
      <c r="J14" t="s">
        <v>935</v>
      </c>
      <c r="K14" t="s">
        <v>935</v>
      </c>
      <c r="L14" t="s">
        <v>935</v>
      </c>
      <c r="M14" t="s">
        <v>935</v>
      </c>
      <c r="N14" t="s">
        <v>935</v>
      </c>
    </row>
    <row r="15" spans="1:14" x14ac:dyDescent="0.2">
      <c r="A15" s="90" t="s">
        <v>673</v>
      </c>
      <c r="B15" t="s">
        <v>651</v>
      </c>
      <c r="C15" t="s">
        <v>647</v>
      </c>
      <c r="D15" t="s">
        <v>647</v>
      </c>
      <c r="E15" t="s">
        <v>647</v>
      </c>
      <c r="F15" t="s">
        <v>647</v>
      </c>
      <c r="G15" t="s">
        <v>647</v>
      </c>
      <c r="H15" t="s">
        <v>647</v>
      </c>
      <c r="I15" t="s">
        <v>647</v>
      </c>
      <c r="J15" t="s">
        <v>647</v>
      </c>
      <c r="K15" t="s">
        <v>647</v>
      </c>
      <c r="L15" t="s">
        <v>647</v>
      </c>
      <c r="M15" t="s">
        <v>647</v>
      </c>
      <c r="N15" t="s">
        <v>647</v>
      </c>
    </row>
    <row r="16" spans="1:14" x14ac:dyDescent="0.2">
      <c r="A16" s="90" t="s">
        <v>674</v>
      </c>
      <c r="B16" t="s">
        <v>651</v>
      </c>
      <c r="C16" t="s">
        <v>646</v>
      </c>
      <c r="D16" t="s">
        <v>646</v>
      </c>
      <c r="E16" t="s">
        <v>646</v>
      </c>
      <c r="F16" t="s">
        <v>646</v>
      </c>
      <c r="G16" t="s">
        <v>646</v>
      </c>
      <c r="H16" t="s">
        <v>646</v>
      </c>
      <c r="I16" t="s">
        <v>646</v>
      </c>
      <c r="J16" t="s">
        <v>646</v>
      </c>
      <c r="K16" t="s">
        <v>646</v>
      </c>
      <c r="L16" t="s">
        <v>646</v>
      </c>
      <c r="M16" t="s">
        <v>646</v>
      </c>
      <c r="N16" t="s">
        <v>646</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712</v>
      </c>
      <c r="B2" t="s">
        <v>713</v>
      </c>
      <c r="C2" t="s">
        <v>714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437</v>
      </c>
      <c r="B1" s="49" t="s">
        <v>640</v>
      </c>
      <c r="C1" s="49" t="s">
        <v>385</v>
      </c>
      <c r="D1" s="49" t="s">
        <v>438</v>
      </c>
      <c r="E1" s="49" t="s">
        <v>428</v>
      </c>
      <c r="F1" s="75"/>
      <c r="G1" s="75"/>
      <c r="H1" s="49" t="s">
        <v>426</v>
      </c>
      <c r="I1" s="49" t="s">
        <v>427</v>
      </c>
      <c r="J1" s="53" t="s">
        <v>386</v>
      </c>
    </row>
    <row r="2" spans="1:10" ht="17" x14ac:dyDescent="0.2">
      <c r="A2" s="72" t="s">
        <v>624</v>
      </c>
      <c r="B2" s="72" t="s">
        <v>625</v>
      </c>
      <c r="C2" s="72" t="s">
        <v>422</v>
      </c>
      <c r="D2" s="72" t="s">
        <v>383</v>
      </c>
      <c r="E2" s="72" t="s">
        <v>439</v>
      </c>
      <c r="F2" s="72" t="s">
        <v>445</v>
      </c>
      <c r="G2" s="72" t="s">
        <v>441</v>
      </c>
      <c r="H2" s="72" t="s">
        <v>423</v>
      </c>
      <c r="I2" s="73" t="s">
        <v>370</v>
      </c>
      <c r="J2" s="74" t="s">
        <v>369</v>
      </c>
    </row>
    <row r="3" spans="1:10" ht="17" x14ac:dyDescent="0.2">
      <c r="A3" s="37" t="s">
        <v>371</v>
      </c>
      <c r="B3" s="37" t="s">
        <v>5449</v>
      </c>
      <c r="C3" s="37" t="s">
        <v>296</v>
      </c>
      <c r="D3" s="37" t="str">
        <f>_xlfn.XLOOKUP(C3,Units!$A$2:$A$30,Units!$D$2:$D$30,"")</f>
        <v>Use a % change or a numerical change for the value of the retrofit</v>
      </c>
      <c r="E3" s="37">
        <v>-2</v>
      </c>
      <c r="F3" s="38" t="s">
        <v>384</v>
      </c>
      <c r="G3" s="39" t="str">
        <f>_xlfn.XLOOKUP(C3,Units!$A$2:$A$30,Units!$B$2:$B$30,"")</f>
        <v>C</v>
      </c>
      <c r="H3" s="37" t="s">
        <v>424</v>
      </c>
      <c r="I3" s="40" t="s">
        <v>456</v>
      </c>
      <c r="J3" s="71"/>
    </row>
    <row r="4" spans="1:10" ht="34" x14ac:dyDescent="0.2">
      <c r="A4" s="37" t="s">
        <v>372</v>
      </c>
      <c r="B4" s="37"/>
      <c r="C4" s="37" t="s">
        <v>288</v>
      </c>
      <c r="D4" s="37" t="str">
        <f>_xlfn.XLOOKUP(C4,Units!$A$2:$A$30,Units!$D$2:$D$30,"")</f>
        <v>Use a % change or a numerical change for the value of the retrofit</v>
      </c>
      <c r="E4" s="37">
        <v>4.5</v>
      </c>
      <c r="F4" s="38" t="s">
        <v>440</v>
      </c>
      <c r="G4" s="39" t="str">
        <f>_xlfn.XLOOKUP(C4,Units!$A$2:$A$30,Units!$B$2:$B$30,"")</f>
        <v>W/m2</v>
      </c>
      <c r="H4" s="37" t="s">
        <v>424</v>
      </c>
      <c r="I4" s="41" t="s">
        <v>373</v>
      </c>
      <c r="J4" s="71"/>
    </row>
    <row r="5" spans="1:10" ht="17" x14ac:dyDescent="0.2">
      <c r="A5" s="37" t="s">
        <v>374</v>
      </c>
      <c r="B5" s="37"/>
      <c r="C5" s="37" t="s">
        <v>287</v>
      </c>
      <c r="D5" s="37" t="str">
        <f>_xlfn.XLOOKUP(C5,Units!$A$2:$A$30,Units!$D$2:$D$30,"")</f>
        <v>Use a % change or a numerical change for the value of the retrofit</v>
      </c>
      <c r="E5" s="37">
        <v>-20</v>
      </c>
      <c r="F5" s="38" t="s">
        <v>384</v>
      </c>
      <c r="G5" s="39" t="str">
        <f>_xlfn.XLOOKUP(C5,Units!$A$2:$A$30,Units!$B$2:$B$30,"")</f>
        <v>W/m2</v>
      </c>
      <c r="H5" s="37" t="s">
        <v>424</v>
      </c>
      <c r="I5" s="41" t="s">
        <v>375</v>
      </c>
      <c r="J5" s="71"/>
    </row>
    <row r="6" spans="1:10" ht="17" x14ac:dyDescent="0.2">
      <c r="A6" s="37" t="s">
        <v>376</v>
      </c>
      <c r="B6" s="37"/>
      <c r="C6" s="37" t="s">
        <v>442</v>
      </c>
      <c r="D6" s="37" t="str">
        <f>_xlfn.XLOOKUP(C6,Units!$A$2:$A$30,Units!$D$2:$D$30,"")</f>
        <v>Use a % change or a numerical change for the value of the retrofit</v>
      </c>
      <c r="E6" s="37">
        <v>0.4</v>
      </c>
      <c r="F6" s="38" t="s">
        <v>440</v>
      </c>
      <c r="G6" s="39" t="str">
        <f>_xlfn.XLOOKUP(C6,Units!$A$2:$A$30,Units!$B$2:$B$30,"")</f>
        <v>ACH_natural</v>
      </c>
      <c r="H6" s="37" t="s">
        <v>424</v>
      </c>
      <c r="I6" s="41" t="s">
        <v>377</v>
      </c>
      <c r="J6" s="71"/>
    </row>
    <row r="7" spans="1:10" ht="34" x14ac:dyDescent="0.2">
      <c r="A7" s="37" t="s">
        <v>653</v>
      </c>
      <c r="B7" s="37"/>
      <c r="C7" s="37" t="s">
        <v>294</v>
      </c>
      <c r="D7" s="37" t="str">
        <f>_xlfn.XLOOKUP(C7,Units!$A$2:$A$30,Units!$D$2:$D$30,"")</f>
        <v>Change to the new heating fuel source (e.g., Electricity, Propane, NaturalGas)</v>
      </c>
      <c r="E7" s="37" t="s">
        <v>447</v>
      </c>
      <c r="F7" s="38" t="s">
        <v>446</v>
      </c>
      <c r="G7" s="39" t="str">
        <f>_xlfn.XLOOKUP(C7,Units!$A$2:$A$30,Units!$B$2:$B$30,"")</f>
        <v>ListChoice</v>
      </c>
      <c r="H7" s="37" t="s">
        <v>425</v>
      </c>
      <c r="I7" s="42" t="s">
        <v>378</v>
      </c>
      <c r="J7" s="71"/>
    </row>
    <row r="8" spans="1:10" ht="34" x14ac:dyDescent="0.2">
      <c r="A8" s="37" t="s">
        <v>304</v>
      </c>
      <c r="B8" s="37"/>
      <c r="C8" s="37" t="s">
        <v>306</v>
      </c>
      <c r="D8" s="37" t="str">
        <f>_xlfn.XLOOKUP(C8,Units!$A$2:$A$30,Units!$D$2:$D$30,"")</f>
        <v>Change to the new heating fuel source (e.g., Electricity, Propane, NaturalGas)</v>
      </c>
      <c r="E8" s="37" t="s">
        <v>447</v>
      </c>
      <c r="F8" s="38" t="s">
        <v>446</v>
      </c>
      <c r="G8" s="39" t="str">
        <f>_xlfn.XLOOKUP(C8,Units!$A$2:$A$30,Units!$B$2:$B$30,"")</f>
        <v>ListChoice</v>
      </c>
      <c r="H8" s="37" t="s">
        <v>425</v>
      </c>
      <c r="I8" s="41" t="s">
        <v>379</v>
      </c>
      <c r="J8" s="71"/>
    </row>
    <row r="9" spans="1:10" ht="34" x14ac:dyDescent="0.2">
      <c r="A9" s="37" t="s">
        <v>19</v>
      </c>
      <c r="B9" s="37"/>
      <c r="C9" s="37" t="s">
        <v>264</v>
      </c>
      <c r="D9" s="37" t="str">
        <f>_xlfn.XLOOKUP(C9,Units!$A$2:$A$30,Units!$D$2:$D$30,"")</f>
        <v/>
      </c>
      <c r="E9" s="39" t="s">
        <v>263</v>
      </c>
      <c r="F9" s="38" t="s">
        <v>446</v>
      </c>
      <c r="G9" s="39" t="str">
        <f>_xlfn.XLOOKUP(C9,Units!$A$2:$A$30,Units!$B$2:$B$30,"")</f>
        <v/>
      </c>
      <c r="H9" s="37" t="s">
        <v>425</v>
      </c>
      <c r="I9" s="42" t="s">
        <v>380</v>
      </c>
      <c r="J9" s="71"/>
    </row>
    <row r="10" spans="1:10" ht="17" x14ac:dyDescent="0.2">
      <c r="A10" s="37" t="s">
        <v>381</v>
      </c>
      <c r="B10" s="37"/>
      <c r="C10" s="37" t="s">
        <v>448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452</v>
      </c>
      <c r="F10" s="38" t="s">
        <v>446</v>
      </c>
      <c r="G10" s="39" t="str">
        <f>_xlfn.XLOOKUP(C10,Units!$A$2:$A$30,Units!$B$2:$B$30,"")</f>
        <v>MaterialThicknessList</v>
      </c>
      <c r="H10" s="37" t="s">
        <v>425</v>
      </c>
      <c r="I10" s="41" t="s">
        <v>382</v>
      </c>
      <c r="J10" s="71"/>
    </row>
    <row r="11" spans="1:10" x14ac:dyDescent="0.2">
      <c r="A11" s="37" t="s">
        <v>19</v>
      </c>
      <c r="B11" s="37"/>
      <c r="C11" s="11" t="s">
        <v>442</v>
      </c>
      <c r="D11" s="11" t="str">
        <f>_xlfn.XLOOKUP(C11,Units!$A$2:$A$30,Units!$D$2:$D$30,"")</f>
        <v>Use a % change or a numerical change for the value of the retrofit</v>
      </c>
      <c r="E11">
        <v>-10</v>
      </c>
      <c r="F11" s="12" t="s">
        <v>384</v>
      </c>
      <c r="G11" t="str">
        <f>_xlfn.XLOOKUP(C11,Units!$A$2:$A$30,Units!$B$2:$B$30,"")</f>
        <v>ACH_natural</v>
      </c>
    </row>
    <row r="12" spans="1:10" x14ac:dyDescent="0.2">
      <c r="B12" s="37"/>
      <c r="C12" s="11" t="s">
        <v>288</v>
      </c>
      <c r="D12" s="11" t="str">
        <f>_xlfn.XLOOKUP(C12,Units!$A$2:$A$30,Units!$D$2:$D$30,"")</f>
        <v>Use a % change or a numerical change for the value of the retrofit</v>
      </c>
      <c r="F12" s="12"/>
      <c r="G12" t="str">
        <f>_xlfn.XLOOKUP(C12,Units!$A$2:$A$30,Units!$B$2:$B$30,"")</f>
        <v>W/m2</v>
      </c>
    </row>
    <row r="13" spans="1:10" x14ac:dyDescent="0.2">
      <c r="B13" s="37"/>
      <c r="C13" s="11" t="s">
        <v>262</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448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569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426</v>
      </c>
      <c r="B1" s="70"/>
      <c r="C1" s="137"/>
      <c r="D1" s="137"/>
      <c r="E1" s="137"/>
      <c r="F1" s="137"/>
      <c r="G1" s="137"/>
      <c r="H1" s="137"/>
    </row>
    <row r="2" spans="1:8" x14ac:dyDescent="0.2">
      <c r="A2" s="43" t="s">
        <v>624</v>
      </c>
      <c r="B2" s="43" t="s">
        <v>654</v>
      </c>
      <c r="C2" s="43" t="s">
        <v>655</v>
      </c>
      <c r="D2" s="43" t="s">
        <v>656</v>
      </c>
      <c r="E2" s="100"/>
      <c r="F2" s="43"/>
      <c r="G2" s="43"/>
      <c r="H2" s="45"/>
    </row>
    <row r="3" spans="1:8" x14ac:dyDescent="0.2">
      <c r="A3" t="s">
        <v>657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281</v>
      </c>
      <c r="B1" s="1" t="s">
        <v>307</v>
      </c>
      <c r="C1" s="1" t="s">
        <v>274</v>
      </c>
      <c r="D1" s="1" t="s">
        <v>429</v>
      </c>
    </row>
    <row r="2" spans="1:4" x14ac:dyDescent="0.2">
      <c r="A2" t="s">
        <v>262</v>
      </c>
      <c r="B2" t="s">
        <v>327</v>
      </c>
      <c r="C2" t="s">
        <v>326</v>
      </c>
      <c r="D2" t="s">
        <v>430</v>
      </c>
    </row>
    <row r="3" spans="1:4" x14ac:dyDescent="0.2">
      <c r="A3" t="s">
        <v>5637</v>
      </c>
      <c r="B3" t="s">
        <v>327</v>
      </c>
      <c r="C3" t="s">
        <v>328</v>
      </c>
      <c r="D3" t="s">
        <v>430</v>
      </c>
    </row>
    <row r="4" spans="1:4" x14ac:dyDescent="0.2">
      <c r="A4" t="s">
        <v>265</v>
      </c>
      <c r="B4" t="s">
        <v>327</v>
      </c>
      <c r="C4" t="s">
        <v>329</v>
      </c>
      <c r="D4" t="s">
        <v>430</v>
      </c>
    </row>
    <row r="5" spans="1:4" x14ac:dyDescent="0.2">
      <c r="A5" t="s">
        <v>266</v>
      </c>
      <c r="B5" t="s">
        <v>327</v>
      </c>
      <c r="C5" t="s">
        <v>330</v>
      </c>
      <c r="D5" t="s">
        <v>430</v>
      </c>
    </row>
    <row r="6" spans="1:4" x14ac:dyDescent="0.2">
      <c r="A6" t="s">
        <v>267</v>
      </c>
      <c r="B6" t="s">
        <v>327</v>
      </c>
      <c r="C6" t="s">
        <v>331</v>
      </c>
      <c r="D6" t="s">
        <v>430</v>
      </c>
    </row>
    <row r="7" spans="1:4" x14ac:dyDescent="0.2">
      <c r="A7" t="s">
        <v>268</v>
      </c>
      <c r="B7" t="s">
        <v>327</v>
      </c>
      <c r="C7" t="s">
        <v>332</v>
      </c>
      <c r="D7" t="s">
        <v>430</v>
      </c>
    </row>
    <row r="8" spans="1:4" x14ac:dyDescent="0.2">
      <c r="A8" t="s">
        <v>448</v>
      </c>
      <c r="B8" t="s">
        <v>327</v>
      </c>
      <c r="C8" t="s">
        <v>449</v>
      </c>
      <c r="D8" t="s">
        <v>430</v>
      </c>
    </row>
    <row r="9" spans="1:4" x14ac:dyDescent="0.2">
      <c r="A9" t="s">
        <v>286</v>
      </c>
      <c r="B9" t="s">
        <v>335</v>
      </c>
      <c r="C9" t="s">
        <v>343</v>
      </c>
      <c r="D9" t="s">
        <v>431</v>
      </c>
    </row>
    <row r="10" spans="1:4" x14ac:dyDescent="0.2">
      <c r="A10" t="s">
        <v>287</v>
      </c>
      <c r="B10" t="s">
        <v>308</v>
      </c>
      <c r="C10" t="s">
        <v>344</v>
      </c>
      <c r="D10" t="s">
        <v>431</v>
      </c>
    </row>
    <row r="11" spans="1:4" x14ac:dyDescent="0.2">
      <c r="A11" t="s">
        <v>288</v>
      </c>
      <c r="B11" t="s">
        <v>308</v>
      </c>
      <c r="C11" t="s">
        <v>345</v>
      </c>
      <c r="D11" t="s">
        <v>431</v>
      </c>
    </row>
    <row r="12" spans="1:4" x14ac:dyDescent="0.2">
      <c r="A12" t="s">
        <v>289</v>
      </c>
      <c r="B12" t="s">
        <v>336</v>
      </c>
      <c r="C12" t="s">
        <v>346</v>
      </c>
      <c r="D12" t="s">
        <v>432</v>
      </c>
    </row>
    <row r="13" spans="1:4" x14ac:dyDescent="0.2">
      <c r="A13" t="s">
        <v>442</v>
      </c>
      <c r="B13" t="s">
        <v>443</v>
      </c>
      <c r="C13" t="s">
        <v>444</v>
      </c>
      <c r="D13" t="s">
        <v>431</v>
      </c>
    </row>
    <row r="14" spans="1:4" x14ac:dyDescent="0.2">
      <c r="A14" t="s">
        <v>290</v>
      </c>
      <c r="B14" t="s">
        <v>337</v>
      </c>
      <c r="C14" t="s">
        <v>347</v>
      </c>
      <c r="D14" t="s">
        <v>433</v>
      </c>
    </row>
    <row r="15" spans="1:4" x14ac:dyDescent="0.2">
      <c r="A15" t="s">
        <v>291</v>
      </c>
      <c r="B15" t="s">
        <v>337</v>
      </c>
      <c r="C15" t="s">
        <v>347</v>
      </c>
      <c r="D15" t="s">
        <v>433</v>
      </c>
    </row>
    <row r="16" spans="1:4" x14ac:dyDescent="0.2">
      <c r="A16" t="s">
        <v>292</v>
      </c>
      <c r="B16" t="s">
        <v>338</v>
      </c>
      <c r="C16" t="s">
        <v>348</v>
      </c>
      <c r="D16" t="s">
        <v>431</v>
      </c>
    </row>
    <row r="17" spans="1:4" x14ac:dyDescent="0.2">
      <c r="A17" t="s">
        <v>293</v>
      </c>
      <c r="B17" t="s">
        <v>338</v>
      </c>
      <c r="C17" t="s">
        <v>349</v>
      </c>
      <c r="D17" t="s">
        <v>431</v>
      </c>
    </row>
    <row r="18" spans="1:4" x14ac:dyDescent="0.2">
      <c r="A18" t="s">
        <v>294</v>
      </c>
      <c r="B18" t="s">
        <v>337</v>
      </c>
      <c r="C18" t="s">
        <v>350</v>
      </c>
      <c r="D18" t="s">
        <v>435</v>
      </c>
    </row>
    <row r="19" spans="1:4" x14ac:dyDescent="0.2">
      <c r="A19" t="s">
        <v>295</v>
      </c>
      <c r="B19" t="s">
        <v>337</v>
      </c>
      <c r="C19" t="s">
        <v>351</v>
      </c>
      <c r="D19" t="s">
        <v>436</v>
      </c>
    </row>
    <row r="20" spans="1:4" x14ac:dyDescent="0.2">
      <c r="A20" t="s">
        <v>296</v>
      </c>
      <c r="B20" t="s">
        <v>338</v>
      </c>
      <c r="C20" t="s">
        <v>352</v>
      </c>
      <c r="D20" t="s">
        <v>431</v>
      </c>
    </row>
    <row r="21" spans="1:4" x14ac:dyDescent="0.2">
      <c r="A21" t="s">
        <v>297</v>
      </c>
      <c r="B21" t="s">
        <v>338</v>
      </c>
      <c r="C21" t="s">
        <v>353</v>
      </c>
      <c r="D21" t="s">
        <v>431</v>
      </c>
    </row>
    <row r="22" spans="1:4" x14ac:dyDescent="0.2">
      <c r="A22" t="s">
        <v>298</v>
      </c>
      <c r="B22" t="s">
        <v>339</v>
      </c>
      <c r="C22" t="s">
        <v>354</v>
      </c>
      <c r="D22" t="s">
        <v>434</v>
      </c>
    </row>
    <row r="23" spans="1:4" x14ac:dyDescent="0.2">
      <c r="A23" t="s">
        <v>299</v>
      </c>
      <c r="B23" t="s">
        <v>339</v>
      </c>
      <c r="C23" t="s">
        <v>355</v>
      </c>
      <c r="D23" t="s">
        <v>434</v>
      </c>
    </row>
    <row r="24" spans="1:4" x14ac:dyDescent="0.2">
      <c r="A24" t="s">
        <v>300</v>
      </c>
      <c r="B24" t="s">
        <v>340</v>
      </c>
      <c r="C24" t="s">
        <v>356</v>
      </c>
      <c r="D24" t="s">
        <v>431</v>
      </c>
    </row>
    <row r="25" spans="1:4" x14ac:dyDescent="0.2">
      <c r="A25" t="s">
        <v>301</v>
      </c>
      <c r="B25" t="s">
        <v>357</v>
      </c>
      <c r="C25" t="s">
        <v>358</v>
      </c>
      <c r="D25" t="s">
        <v>431</v>
      </c>
    </row>
    <row r="26" spans="1:4" x14ac:dyDescent="0.2">
      <c r="A26" t="s">
        <v>302</v>
      </c>
      <c r="B26" t="s">
        <v>357</v>
      </c>
      <c r="C26" t="s">
        <v>359</v>
      </c>
      <c r="D26" t="s">
        <v>431</v>
      </c>
    </row>
    <row r="27" spans="1:4" x14ac:dyDescent="0.2">
      <c r="A27" s="6" t="s">
        <v>333</v>
      </c>
      <c r="B27" t="s">
        <v>342</v>
      </c>
      <c r="C27" t="s">
        <v>360</v>
      </c>
      <c r="D27" t="s">
        <v>431</v>
      </c>
    </row>
    <row r="28" spans="1:4" x14ac:dyDescent="0.2">
      <c r="A28" t="s">
        <v>305</v>
      </c>
      <c r="B28" t="s">
        <v>338</v>
      </c>
      <c r="C28" t="s">
        <v>361</v>
      </c>
      <c r="D28" t="s">
        <v>431</v>
      </c>
    </row>
    <row r="29" spans="1:4" x14ac:dyDescent="0.2">
      <c r="A29" t="s">
        <v>334</v>
      </c>
      <c r="B29" t="s">
        <v>341</v>
      </c>
      <c r="C29" t="s">
        <v>362</v>
      </c>
      <c r="D29" t="s">
        <v>431</v>
      </c>
    </row>
    <row r="30" spans="1:4" x14ac:dyDescent="0.2">
      <c r="A30" t="s">
        <v>306</v>
      </c>
      <c r="B30" t="s">
        <v>337</v>
      </c>
      <c r="C30" t="s">
        <v>363</v>
      </c>
      <c r="D30" t="s">
        <v>435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648</v>
      </c>
      <c r="B1" t="s">
        <v>660</v>
      </c>
      <c r="G1" t="s">
        <v>661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662</v>
      </c>
      <c r="B1" t="s">
        <v>663</v>
      </c>
      <c r="C1" t="s">
        <v>664</v>
      </c>
      <c r="D1" t="s">
        <v>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workbookViewId="0">
      <selection activeCell="G12" sqref="G12"/>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304</v>
      </c>
      <c r="D1" t="s">
        <v>484</v>
      </c>
      <c r="H1" t="s">
        <v>492</v>
      </c>
    </row>
    <row r="2" spans="1:15" ht="17" x14ac:dyDescent="0.2">
      <c r="A2" s="50" t="s">
        <v>306</v>
      </c>
      <c r="B2" t="s">
        <v>494</v>
      </c>
      <c r="C2" s="50" t="s">
        <v>305</v>
      </c>
      <c r="D2" s="51" t="s">
        <v>482</v>
      </c>
      <c r="E2" s="51" t="s">
        <v>741</v>
      </c>
      <c r="F2" s="50" t="s">
        <v>481</v>
      </c>
      <c r="G2" s="52" t="s">
        <v>491</v>
      </c>
      <c r="H2" s="50" t="s">
        <v>488</v>
      </c>
      <c r="I2" s="50" t="s">
        <v>487</v>
      </c>
      <c r="J2" s="51" t="s">
        <v>485</v>
      </c>
      <c r="K2" s="50" t="s">
        <v>486</v>
      </c>
      <c r="L2" s="78" t="s">
        <v>480</v>
      </c>
      <c r="M2" s="78" t="s">
        <v>497</v>
      </c>
      <c r="N2" s="78" t="s">
        <v>498</v>
      </c>
      <c r="O2" s="78" t="s">
        <v>639</v>
      </c>
    </row>
    <row r="3" spans="1:15" x14ac:dyDescent="0.2">
      <c r="A3" t="s">
        <v>490</v>
      </c>
      <c r="B3" t="s">
        <v>507</v>
      </c>
      <c r="D3" t="s">
        <v>504</v>
      </c>
      <c r="E3" t="s">
        <v>742</v>
      </c>
      <c r="F3" t="s">
        <v>495</v>
      </c>
      <c r="G3" t="s">
        <v>497</v>
      </c>
      <c r="H3" t="s">
        <v>371</v>
      </c>
      <c r="I3" t="s">
        <v>501</v>
      </c>
      <c r="J3" t="s">
        <v>490</v>
      </c>
      <c r="L3" t="s">
        <v>512</v>
      </c>
      <c r="M3" t="s">
        <v>634</v>
      </c>
      <c r="N3" t="s">
        <v>633</v>
      </c>
      <c r="O3" t="s">
        <v>5627</v>
      </c>
    </row>
    <row r="4" spans="1:15" x14ac:dyDescent="0.2">
      <c r="A4" t="s">
        <v>493</v>
      </c>
      <c r="B4" t="s">
        <v>508</v>
      </c>
      <c r="D4" t="s">
        <v>503</v>
      </c>
      <c r="E4" t="s">
        <v>498</v>
      </c>
      <c r="F4" t="s">
        <v>496</v>
      </c>
      <c r="G4" t="s">
        <v>498</v>
      </c>
      <c r="H4" t="s">
        <v>483</v>
      </c>
      <c r="I4" t="s">
        <v>489</v>
      </c>
      <c r="J4" t="s">
        <v>493</v>
      </c>
      <c r="L4" t="s">
        <v>510</v>
      </c>
      <c r="M4" t="s">
        <v>635</v>
      </c>
      <c r="N4" t="s">
        <v>636</v>
      </c>
      <c r="O4" t="s">
        <v>5628</v>
      </c>
    </row>
    <row r="5" spans="1:15" x14ac:dyDescent="0.2">
      <c r="A5" t="s">
        <v>447</v>
      </c>
      <c r="D5" t="s">
        <v>505</v>
      </c>
      <c r="E5" t="s">
        <v>639</v>
      </c>
      <c r="G5" t="s">
        <v>499</v>
      </c>
      <c r="H5" t="s">
        <v>740</v>
      </c>
      <c r="J5" t="s">
        <v>502</v>
      </c>
      <c r="L5" t="s">
        <v>511</v>
      </c>
      <c r="M5" t="s">
        <v>5626</v>
      </c>
      <c r="N5" t="s">
        <v>5629</v>
      </c>
      <c r="O5" t="s">
        <v>5630</v>
      </c>
    </row>
    <row r="6" spans="1:15" x14ac:dyDescent="0.2">
      <c r="A6" t="s">
        <v>637</v>
      </c>
      <c r="D6" t="s">
        <v>506</v>
      </c>
      <c r="E6" t="s">
        <v>744</v>
      </c>
      <c r="G6" t="s">
        <v>500</v>
      </c>
      <c r="J6" t="s">
        <v>447</v>
      </c>
    </row>
    <row r="7" spans="1:15" x14ac:dyDescent="0.2">
      <c r="E7" t="s">
        <v>743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B22" sqref="B22"/>
    </sheetView>
  </sheetViews>
  <sheetFormatPr baseColWidth="10" defaultColWidth="11.5" defaultRowHeight="16" x14ac:dyDescent="0.2"/>
  <cols>
    <col min="1" max="1" width="22.83203125" customWidth="1"/>
  </cols>
  <sheetData>
    <row r="1" spans="1:5" x14ac:dyDescent="0.2">
      <c r="A1" s="1" t="s">
        <v>732</v>
      </c>
    </row>
    <row r="2" spans="1:5" x14ac:dyDescent="0.2">
      <c r="A2" s="1" t="s">
        <v>0</v>
      </c>
      <c r="B2" s="1" t="s">
        <v>641</v>
      </c>
      <c r="C2" s="1" t="s">
        <v>730</v>
      </c>
      <c r="D2" s="1" t="s">
        <v>642</v>
      </c>
      <c r="E2" s="1" t="s">
        <v>269</v>
      </c>
    </row>
    <row r="3" spans="1:5" x14ac:dyDescent="0.2">
      <c r="A3" t="s">
        <v>5599</v>
      </c>
      <c r="B3">
        <v>0.90500000000000003</v>
      </c>
      <c r="C3">
        <v>5.8940000000000001</v>
      </c>
      <c r="D3">
        <v>0.91300000000000003</v>
      </c>
      <c r="E3" t="s">
        <v>643</v>
      </c>
    </row>
    <row r="4" spans="1:5" x14ac:dyDescent="0.2">
      <c r="A4" t="s">
        <v>5600</v>
      </c>
      <c r="B4">
        <v>0.56000000000000005</v>
      </c>
      <c r="C4">
        <v>3.8042600000000002</v>
      </c>
      <c r="D4">
        <v>0.57999999999999996</v>
      </c>
      <c r="E4" t="s">
        <v>643</v>
      </c>
    </row>
    <row r="5" spans="1:5" x14ac:dyDescent="0.2">
      <c r="A5" t="s">
        <v>5601</v>
      </c>
      <c r="B5">
        <v>0.76400000000000001</v>
      </c>
      <c r="C5">
        <v>2.72</v>
      </c>
      <c r="D5">
        <v>0.81200000000000006</v>
      </c>
      <c r="E5" t="s">
        <v>644</v>
      </c>
    </row>
    <row r="6" spans="1:5" x14ac:dyDescent="0.2">
      <c r="A6" t="s">
        <v>5602</v>
      </c>
      <c r="B6">
        <v>0.373</v>
      </c>
      <c r="C6">
        <v>1.4930000000000001</v>
      </c>
      <c r="D6">
        <v>0.44400000000000001</v>
      </c>
      <c r="E6" t="s">
        <v>644</v>
      </c>
    </row>
    <row r="7" spans="1:5" x14ac:dyDescent="0.2">
      <c r="A7" t="s">
        <v>5603</v>
      </c>
      <c r="B7">
        <v>0.76400000000000001</v>
      </c>
      <c r="C7">
        <v>0.78500000000000003</v>
      </c>
      <c r="D7">
        <v>0.66100000000000003</v>
      </c>
      <c r="E7" t="s">
        <v>645</v>
      </c>
    </row>
    <row r="8" spans="1:5" x14ac:dyDescent="0.2">
      <c r="A8" t="s">
        <v>453</v>
      </c>
      <c r="B8">
        <v>0.64900000000000002</v>
      </c>
      <c r="C8">
        <v>1.5069999999999999</v>
      </c>
      <c r="D8">
        <v>0.76900000000000002</v>
      </c>
      <c r="E8" t="s">
        <v>644</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364</v>
      </c>
      <c r="B1" t="s">
        <v>555</v>
      </c>
      <c r="C1" t="s">
        <v>554</v>
      </c>
      <c r="D1" t="s">
        <v>556</v>
      </c>
    </row>
    <row r="2" spans="1:4" x14ac:dyDescent="0.2">
      <c r="A2" t="s">
        <v>557</v>
      </c>
      <c r="B2" t="s">
        <v>559</v>
      </c>
      <c r="C2" t="s">
        <v>559</v>
      </c>
      <c r="D2" t="s">
        <v>559</v>
      </c>
    </row>
    <row r="3" spans="1:4" x14ac:dyDescent="0.2">
      <c r="A3" t="s">
        <v>558</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26" sqref="D26"/>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284</v>
      </c>
      <c r="D1" t="s">
        <v>285</v>
      </c>
      <c r="G1" t="s">
        <v>303</v>
      </c>
      <c r="J1" t="s">
        <v>304</v>
      </c>
    </row>
    <row r="2" spans="1:11" x14ac:dyDescent="0.2">
      <c r="A2" s="1" t="s">
        <v>273</v>
      </c>
      <c r="B2" s="1" t="s">
        <v>274</v>
      </c>
      <c r="D2" s="1" t="s">
        <v>273</v>
      </c>
      <c r="E2" s="1" t="s">
        <v>274</v>
      </c>
      <c r="G2" s="1" t="s">
        <v>273</v>
      </c>
      <c r="H2" s="1" t="s">
        <v>274</v>
      </c>
      <c r="J2" s="2" t="s">
        <v>273</v>
      </c>
      <c r="K2" s="2" t="s">
        <v>274</v>
      </c>
    </row>
    <row r="3" spans="1:11" x14ac:dyDescent="0.2">
      <c r="A3" t="s">
        <v>262</v>
      </c>
      <c r="D3" t="s">
        <v>286</v>
      </c>
      <c r="G3" t="s">
        <v>290</v>
      </c>
      <c r="H3" t="s">
        <v>322</v>
      </c>
      <c r="J3" s="6" t="s">
        <v>333</v>
      </c>
    </row>
    <row r="4" spans="1:11" x14ac:dyDescent="0.2">
      <c r="A4" t="s">
        <v>5637</v>
      </c>
      <c r="D4" t="s">
        <v>287</v>
      </c>
      <c r="G4" t="s">
        <v>291</v>
      </c>
      <c r="H4" t="s">
        <v>322</v>
      </c>
      <c r="J4" t="s">
        <v>305</v>
      </c>
    </row>
    <row r="5" spans="1:11" x14ac:dyDescent="0.2">
      <c r="A5" t="s">
        <v>265</v>
      </c>
      <c r="D5" t="s">
        <v>442</v>
      </c>
      <c r="G5" t="s">
        <v>292</v>
      </c>
      <c r="H5" t="s">
        <v>323</v>
      </c>
      <c r="J5" t="s">
        <v>334</v>
      </c>
    </row>
    <row r="6" spans="1:11" x14ac:dyDescent="0.2">
      <c r="A6" t="s">
        <v>735</v>
      </c>
      <c r="D6" t="s">
        <v>288</v>
      </c>
      <c r="G6" t="s">
        <v>293</v>
      </c>
      <c r="H6" t="s">
        <v>324</v>
      </c>
      <c r="J6" t="s">
        <v>306</v>
      </c>
    </row>
    <row r="7" spans="1:11" x14ac:dyDescent="0.2">
      <c r="A7" t="s">
        <v>5480</v>
      </c>
      <c r="D7" t="s">
        <v>289</v>
      </c>
      <c r="G7" t="s">
        <v>294</v>
      </c>
    </row>
    <row r="8" spans="1:11" x14ac:dyDescent="0.2">
      <c r="A8" t="s">
        <v>448</v>
      </c>
      <c r="G8" t="s">
        <v>295</v>
      </c>
    </row>
    <row r="9" spans="1:11" x14ac:dyDescent="0.2">
      <c r="A9" t="s">
        <v>5645</v>
      </c>
      <c r="G9" t="s">
        <v>296</v>
      </c>
    </row>
    <row r="10" spans="1:11" x14ac:dyDescent="0.2">
      <c r="A10" t="s">
        <v>736</v>
      </c>
      <c r="G10" t="s">
        <v>297</v>
      </c>
    </row>
    <row r="11" spans="1:11" x14ac:dyDescent="0.2">
      <c r="A11" t="s">
        <v>734</v>
      </c>
      <c r="G11" t="s">
        <v>298</v>
      </c>
    </row>
    <row r="12" spans="1:11" x14ac:dyDescent="0.2">
      <c r="A12" t="s">
        <v>5638</v>
      </c>
      <c r="G12" t="s">
        <v>299</v>
      </c>
    </row>
    <row r="13" spans="1:11" x14ac:dyDescent="0.2">
      <c r="A13" t="s">
        <v>5639</v>
      </c>
      <c r="G13" t="s">
        <v>300</v>
      </c>
    </row>
    <row r="14" spans="1:11" x14ac:dyDescent="0.2">
      <c r="A14" t="s">
        <v>5640</v>
      </c>
      <c r="G14" t="s">
        <v>301</v>
      </c>
    </row>
    <row r="15" spans="1:11" x14ac:dyDescent="0.2">
      <c r="G15" t="s">
        <v>302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460</v>
      </c>
      <c r="B1" t="s">
        <v>631</v>
      </c>
      <c r="C1" t="s">
        <v>648</v>
      </c>
      <c r="D1" t="s">
        <v>649</v>
      </c>
      <c r="E1" t="s">
        <v>651</v>
      </c>
    </row>
    <row r="2" spans="1:5" x14ac:dyDescent="0.2">
      <c r="A2" t="s">
        <v>472</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652</v>
      </c>
    </row>
    <row r="3" spans="1:5" x14ac:dyDescent="0.2">
      <c r="A3" s="76" t="s">
        <v>461</v>
      </c>
      <c r="B3" t="str">
        <v>MA_MFH_water_schedule</v>
      </c>
      <c r="C3" t="str">
        <v>MA_MFH_occupancy</v>
      </c>
      <c r="E3" t="str" cm="1">
        <f t="array" ref="E3:E6">_xlfn._xlws.FILTER(IF(Year_schedules!$B:$B=E$1,Year_schedules!$A:$A,""),IF(Year_schedules!$B:$B=E$1,Year_schedules!$A:$A,"")&lt;&gt;"")</f>
        <v>SFH_thermostat_heating</v>
      </c>
    </row>
    <row r="4" spans="1:5" x14ac:dyDescent="0.2">
      <c r="A4" s="77" t="s">
        <v>509</v>
      </c>
      <c r="B4" t="str">
        <v>MA_MFH_window</v>
      </c>
      <c r="C4" t="str">
        <v>MA_MFH_equipment</v>
      </c>
      <c r="E4" t="str">
        <v>SFH_thermostat_cooling</v>
      </c>
    </row>
    <row r="5" spans="1:5" x14ac:dyDescent="0.2">
      <c r="A5" s="76" t="s">
        <v>462</v>
      </c>
      <c r="C5" t="str">
        <v>MA_MFH_lighting</v>
      </c>
      <c r="E5" t="str">
        <v>Res_heating</v>
      </c>
    </row>
    <row r="6" spans="1:5" x14ac:dyDescent="0.2">
      <c r="A6" s="76" t="s">
        <v>463</v>
      </c>
      <c r="E6" t="str">
        <v>Res_cooling</v>
      </c>
    </row>
    <row r="7" spans="1:5" x14ac:dyDescent="0.2">
      <c r="A7" s="76" t="s">
        <v>464</v>
      </c>
    </row>
    <row r="8" spans="1:5" x14ac:dyDescent="0.2">
      <c r="A8" s="76" t="s">
        <v>465</v>
      </c>
    </row>
    <row r="9" spans="1:5" x14ac:dyDescent="0.2">
      <c r="A9" s="76" t="s">
        <v>466</v>
      </c>
    </row>
    <row r="10" spans="1:5" x14ac:dyDescent="0.2">
      <c r="A10" s="76" t="s">
        <v>467</v>
      </c>
    </row>
    <row r="11" spans="1:5" x14ac:dyDescent="0.2">
      <c r="A11" s="76" t="s">
        <v>468</v>
      </c>
    </row>
    <row r="12" spans="1:5" x14ac:dyDescent="0.2">
      <c r="A12" s="76" t="s">
        <v>469</v>
      </c>
    </row>
    <row r="13" spans="1:5" x14ac:dyDescent="0.2">
      <c r="A13" s="76" t="s">
        <v>470</v>
      </c>
    </row>
    <row r="14" spans="1:5" x14ac:dyDescent="0.2">
      <c r="A14" s="76" t="s">
        <v>471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262</v>
      </c>
      <c r="B1" s="8" t="s">
        <v>5637</v>
      </c>
      <c r="C1" s="8" t="s">
        <v>265</v>
      </c>
      <c r="D1" s="8" t="s">
        <v>735</v>
      </c>
      <c r="E1" s="8" t="s">
        <v>5480</v>
      </c>
      <c r="F1" s="8" t="s">
        <v>5645</v>
      </c>
      <c r="G1" s="8" t="s">
        <v>736</v>
      </c>
      <c r="H1" s="8" t="s">
        <v>734</v>
      </c>
      <c r="I1" s="8" t="s">
        <v>5638</v>
      </c>
      <c r="J1" s="8" t="s">
        <v>5640</v>
      </c>
      <c r="K1" s="8" t="s">
        <v>5639</v>
      </c>
      <c r="L1" s="8" t="s">
        <v>448</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MA_SFH_NoInsulation_AtticFloor</v>
      </c>
      <c r="L2" t="s">
        <v>450</v>
      </c>
    </row>
    <row r="3" spans="1:12" x14ac:dyDescent="0.2">
      <c r="A3" t="str">
        <v>MA_MFH_Partition</v>
      </c>
      <c r="B3" t="str">
        <v>MA_SFH_pre_1975_InsulatedRoof_FlatRoof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MA_SFH_pre_1975_InsulatedRoof_AtticRoof</v>
      </c>
      <c r="K3" t="str">
        <v>MA_SFH_Insulated_AtticFloor</v>
      </c>
      <c r="L3" t="s">
        <v>451</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MA_SFH_HighlyInsulated_AtticFloor</v>
      </c>
      <c r="L4" t="s">
        <v>452</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MA_MFH_NoInsulation_AtticFloor</v>
      </c>
      <c r="L5" t="s">
        <v>453</v>
      </c>
    </row>
    <row r="6" spans="1:12" x14ac:dyDescent="0.2">
      <c r="B6" t="str">
        <v>MA_SFH_btw_1975_2003_InsulatedRoof_FlatRoof</v>
      </c>
      <c r="C6" t="str">
        <v>MA_SFH_pre_1975_FullInsulationWallsCavityExterior_Facade</v>
      </c>
      <c r="J6" t="str">
        <v>MA_SFH_btw_1975_2003_InsulatedRoof_AtticRoof</v>
      </c>
      <c r="K6" t="str">
        <v>MA_MFH_Insulated_AtticFloor</v>
      </c>
      <c r="L6" t="s">
        <v>454</v>
      </c>
    </row>
    <row r="7" spans="1:12" x14ac:dyDescent="0.2">
      <c r="B7" t="str">
        <v>MA_SFH_btw_1975_2003_HighlyInsulatedRoof_FlatRoof</v>
      </c>
      <c r="C7" t="str">
        <v>MA_SFH_btw_1975_2003_UninsulatedWalls_Facade</v>
      </c>
      <c r="J7" t="str">
        <v>MA_SFH_btw_1975_2003_HighlyInsulatedRoof_AtticRoof</v>
      </c>
      <c r="K7" t="str">
        <v>MA_MFH_HighlyInsulated_AtticFloor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MA_SFH_post_2003_InsulatedRoof_FlatRoof</v>
      </c>
      <c r="C9" t="str">
        <v>MA_SFH_btw_1975_2003_SIP_Facade</v>
      </c>
      <c r="J9" t="str">
        <v>MA_SFH_post_2003_InsulatedRoof_AtticRoof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MA_MFH_pre_1975_InsulatedRoof_FlatRoof</v>
      </c>
      <c r="C12" t="str">
        <v>MA_SFH_post_2003_UninsulatedWalls_Facade</v>
      </c>
      <c r="J12" t="str">
        <v>MA_MFH_pre_1975_InsulatedRoof_AtticRoof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MA_MFH_btw_1975_2003_InsulatedRoof_FlatRoof</v>
      </c>
      <c r="C15" t="str">
        <v>MA_SFH_post_2003_FullInsulationWallsCavity_Facade</v>
      </c>
      <c r="J15" t="str">
        <v>MA_MFH_btw_1975_2003_InsulatedRoof_AtticRoof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MA_MFH_post_2003_InsulatedRoof_FlatRoof</v>
      </c>
      <c r="C18" t="str">
        <v>MA_MFH_pre_1975_SomeInsulationWalls_Facade</v>
      </c>
      <c r="J18" t="str">
        <v>MA_MFH_post_2003_InsulatedRoof_AtticRoof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2025-10-01T13:54:04Z</dcterms:modified>
</cp:coreProperties>
</file>