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sc-thesis\supp\"/>
    </mc:Choice>
  </mc:AlternateContent>
  <xr:revisionPtr revIDLastSave="0" documentId="13_ncr:1_{2A322328-98B8-414F-90C7-3394D23A5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se S1" sheetId="3" r:id="rId1"/>
  </sheets>
  <definedNames>
    <definedName name="_xlnm._FilterDatabase" localSheetId="0" hidden="1">'Tablse S1'!$A$2:$AE$22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F22" i="3"/>
  <c r="G22" i="3"/>
  <c r="F20" i="3"/>
  <c r="G20" i="3"/>
  <c r="F13" i="3"/>
  <c r="G13" i="3"/>
  <c r="F14" i="3"/>
  <c r="G14" i="3"/>
  <c r="F4" i="3"/>
  <c r="G4" i="3"/>
  <c r="F3" i="3"/>
  <c r="G3" i="3"/>
  <c r="F5" i="3"/>
  <c r="G5" i="3"/>
  <c r="F19" i="3"/>
  <c r="G19" i="3"/>
  <c r="F21" i="3"/>
  <c r="G21" i="3"/>
  <c r="F18" i="3"/>
  <c r="G18" i="3"/>
  <c r="F6" i="3"/>
  <c r="G6" i="3"/>
  <c r="F12" i="3"/>
  <c r="G12" i="3"/>
  <c r="F11" i="3"/>
  <c r="G11" i="3"/>
  <c r="F15" i="3"/>
  <c r="G15" i="3"/>
  <c r="F16" i="3"/>
  <c r="G16" i="3"/>
  <c r="F17" i="3"/>
  <c r="G17" i="3"/>
  <c r="F10" i="3"/>
  <c r="G10" i="3"/>
  <c r="F7" i="3"/>
  <c r="G7" i="3"/>
  <c r="F8" i="3"/>
  <c r="G8" i="3"/>
  <c r="G9" i="3"/>
  <c r="F9" i="3"/>
  <c r="D7" i="3" l="1"/>
  <c r="E7" i="3"/>
  <c r="D15" i="3"/>
  <c r="E15" i="3"/>
  <c r="D3" i="3"/>
  <c r="E3" i="3"/>
  <c r="E4" i="3"/>
  <c r="D4" i="3"/>
  <c r="D8" i="3"/>
  <c r="E8" i="3"/>
  <c r="D10" i="3"/>
  <c r="E10" i="3"/>
  <c r="D19" i="3"/>
  <c r="E19" i="3"/>
  <c r="D5" i="3"/>
  <c r="E5" i="3"/>
  <c r="E6" i="3"/>
  <c r="D6" i="3"/>
  <c r="D17" i="3"/>
  <c r="E17" i="3"/>
  <c r="D14" i="3"/>
  <c r="E14" i="3"/>
  <c r="D13" i="3"/>
  <c r="E13" i="3"/>
  <c r="D16" i="3"/>
  <c r="E16" i="3"/>
  <c r="AA11" i="3"/>
  <c r="Z11" i="3"/>
  <c r="K12" i="3"/>
  <c r="J12" i="3"/>
  <c r="K18" i="3"/>
  <c r="J18" i="3"/>
  <c r="K21" i="3"/>
  <c r="J21" i="3"/>
  <c r="U20" i="3"/>
  <c r="T20" i="3"/>
  <c r="K20" i="3"/>
  <c r="J20" i="3"/>
  <c r="K22" i="3"/>
  <c r="J22" i="3"/>
  <c r="AA9" i="3"/>
  <c r="Z9" i="3"/>
  <c r="E11" i="3" l="1"/>
  <c r="D11" i="3"/>
  <c r="D9" i="3"/>
  <c r="E9" i="3"/>
  <c r="D21" i="3"/>
  <c r="E21" i="3"/>
  <c r="E22" i="3"/>
  <c r="D22" i="3"/>
  <c r="D18" i="3"/>
  <c r="E18" i="3"/>
  <c r="D12" i="3"/>
  <c r="E12" i="3"/>
  <c r="D20" i="3" l="1"/>
  <c r="E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Arney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Tom Arney:</t>
        </r>
        <r>
          <rPr>
            <sz val="9"/>
            <color indexed="81"/>
            <rFont val="Tahoma"/>
            <charset val="1"/>
          </rPr>
          <t xml:space="preserve">
avg of 2 palaeotemp eqns: Kim &amp; O'Neil 1997 and Shackleton 1974. SD from Kim &amp; O'Niel. Depths are avg +/- SD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Tom Arney:</t>
        </r>
        <r>
          <rPr>
            <sz val="9"/>
            <color indexed="81"/>
            <rFont val="Tahoma"/>
            <family val="2"/>
          </rPr>
          <t xml:space="preserve">
from table 3, parameter z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Tom Arney:</t>
        </r>
        <r>
          <rPr>
            <sz val="9"/>
            <color indexed="81"/>
            <rFont val="Tahoma"/>
            <family val="2"/>
          </rPr>
          <t xml:space="preserve">
table 2</t>
        </r>
      </text>
    </comment>
    <comment ref="T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Tom Arney:</t>
        </r>
        <r>
          <rPr>
            <sz val="9"/>
            <color indexed="81"/>
            <rFont val="Tahoma"/>
            <family val="2"/>
          </rPr>
          <t xml:space="preserve">
depth is avg +/- SD</t>
        </r>
      </text>
    </comment>
    <comment ref="Z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Tom Arney:</t>
        </r>
        <r>
          <rPr>
            <sz val="9"/>
            <color indexed="81"/>
            <rFont val="Tahoma"/>
            <family val="2"/>
          </rPr>
          <t xml:space="preserve">
From Tables S1, S2. Avg and SD of all Calcification depth values (col T). Avg +/- SD</t>
        </r>
      </text>
    </comment>
    <comment ref="AD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Tom Arney:</t>
        </r>
        <r>
          <rPr>
            <sz val="9"/>
            <color indexed="81"/>
            <rFont val="Tahoma"/>
            <family val="2"/>
          </rPr>
          <t xml:space="preserve">
based on qualitative "ecogroups", (Table S3, appendix S1) values copied from similar taxa in the same ecogroup</t>
        </r>
      </text>
    </comment>
    <comment ref="C2" authorId="0" shapeId="0" xr:uid="{D0CB01AB-1504-4493-9023-F57FE45F5C90}">
      <text>
        <r>
          <rPr>
            <b/>
            <sz val="9"/>
            <color indexed="81"/>
            <rFont val="Tahoma"/>
            <charset val="1"/>
          </rPr>
          <t>Tom Arney:</t>
        </r>
        <r>
          <rPr>
            <sz val="9"/>
            <color indexed="81"/>
            <rFont val="Tahoma"/>
            <charset val="1"/>
          </rPr>
          <t xml:space="preserve">
rounded to the nearest multiple of half of the order of magnitude of the uncertainty</t>
        </r>
      </text>
    </comment>
    <comment ref="D2" authorId="0" shapeId="0" xr:uid="{558FDCC8-3F02-4D6F-AB21-1634B4B2909D}">
      <text>
        <r>
          <rPr>
            <b/>
            <sz val="9"/>
            <color indexed="81"/>
            <rFont val="Tahoma"/>
            <charset val="1"/>
          </rPr>
          <t>Tom Arney:</t>
        </r>
        <r>
          <rPr>
            <sz val="9"/>
            <color indexed="81"/>
            <rFont val="Tahoma"/>
            <charset val="1"/>
          </rPr>
          <t xml:space="preserve">
rounded to the nearest multiple of the order of magnitude of the uncertainty</t>
        </r>
      </text>
    </comment>
    <comment ref="E2" authorId="0" shapeId="0" xr:uid="{DCBFCC14-9E3A-4DBB-AE67-639385B884EC}">
      <text>
        <r>
          <rPr>
            <b/>
            <sz val="9"/>
            <color indexed="81"/>
            <rFont val="Tahoma"/>
            <charset val="1"/>
          </rPr>
          <t>Tom Arney:</t>
        </r>
        <r>
          <rPr>
            <sz val="9"/>
            <color indexed="81"/>
            <rFont val="Tahoma"/>
            <charset val="1"/>
          </rPr>
          <t xml:space="preserve">
rounded to the nearest multiple of the order of magnitude of the uncertainty</t>
        </r>
      </text>
    </comment>
  </commentList>
</comments>
</file>

<file path=xl/sharedStrings.xml><?xml version="1.0" encoding="utf-8"?>
<sst xmlns="http://schemas.openxmlformats.org/spreadsheetml/2006/main" count="83" uniqueCount="61">
  <si>
    <t>taxon_id</t>
  </si>
  <si>
    <t>G_bulloids</t>
  </si>
  <si>
    <t>G_crssfrms</t>
  </si>
  <si>
    <t>G_inflata</t>
  </si>
  <si>
    <t>G_menardii</t>
  </si>
  <si>
    <t>G_menardii_r</t>
  </si>
  <si>
    <t>G_ruber</t>
  </si>
  <si>
    <t>G_ruber_p</t>
  </si>
  <si>
    <t>G_ruber_w</t>
  </si>
  <si>
    <t>G_scitula</t>
  </si>
  <si>
    <t>G_trnctlnd</t>
  </si>
  <si>
    <t>G_tumida</t>
  </si>
  <si>
    <t>G_umbilict</t>
  </si>
  <si>
    <t>N_dutertre</t>
  </si>
  <si>
    <t>N_incompta</t>
  </si>
  <si>
    <t>N_pachydrm</t>
  </si>
  <si>
    <t>N_pachydrm_f</t>
  </si>
  <si>
    <t>N_pachydrm_s</t>
  </si>
  <si>
    <t>P_oblqlclt</t>
  </si>
  <si>
    <t>T_amplprtr</t>
  </si>
  <si>
    <t>T_sacculfr</t>
  </si>
  <si>
    <t>upper depth</t>
  </si>
  <si>
    <t>lower depth</t>
  </si>
  <si>
    <t>aze.etal2011</t>
  </si>
  <si>
    <t>quintanakrupinski.etal2017</t>
  </si>
  <si>
    <t>schiebel.etal1997</t>
  </si>
  <si>
    <t>mortyn.charles2003</t>
  </si>
  <si>
    <t>groeneveld.chiessi2011</t>
  </si>
  <si>
    <t>kemle-vonmucke.oberhansli1999</t>
  </si>
  <si>
    <t>anand.etal2003</t>
  </si>
  <si>
    <t>farmer.etal2007</t>
  </si>
  <si>
    <t>steph.etal2009</t>
  </si>
  <si>
    <t>cleroux.etal2013</t>
  </si>
  <si>
    <t>niebler.etal1999</t>
  </si>
  <si>
    <t>Globigerina bulloides</t>
  </si>
  <si>
    <t>Globorotalia crassaformis</t>
  </si>
  <si>
    <t>Globoconella inflata</t>
  </si>
  <si>
    <t>Globorotalia menardii</t>
  </si>
  <si>
    <t>Globigerinoides ruber</t>
  </si>
  <si>
    <t>Globorotalia scitula</t>
  </si>
  <si>
    <t>Globorotalia truncatulinoides</t>
  </si>
  <si>
    <t>Globorotalia tumida</t>
  </si>
  <si>
    <t>Globigerina umbilicata</t>
  </si>
  <si>
    <t>Neogloboquadrina dutertrei</t>
  </si>
  <si>
    <t>Neogloboquadrina pachyderma</t>
  </si>
  <si>
    <t>Pulleniatina obliquiloculata</t>
  </si>
  <si>
    <t>Turborotalia ampliapertura</t>
  </si>
  <si>
    <t>Trilobatus sacculifer</t>
  </si>
  <si>
    <t>name</t>
  </si>
  <si>
    <t>Globorotalia menardii (rings)</t>
  </si>
  <si>
    <t>Globigerinoides ruber (pink)</t>
  </si>
  <si>
    <t>Globigerinoides ruber (white)</t>
  </si>
  <si>
    <t>Neogloboquadrina pachyderma (freshwater infl)</t>
  </si>
  <si>
    <t>Neogloboquadrina pachyderma (sinistral)</t>
  </si>
  <si>
    <t>Neogloboquadrina incompta (N. pachyderma dex.)</t>
  </si>
  <si>
    <t>calc_depth</t>
  </si>
  <si>
    <t>calc_depth_shallow</t>
  </si>
  <si>
    <t>calc_depth_deep</t>
  </si>
  <si>
    <t>spero.etal2003</t>
  </si>
  <si>
    <t>raw_shallow_bound</t>
  </si>
  <si>
    <t>raw_deep_bound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</si>
</sst>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21" fillId="33" borderId="13" xfId="0" applyFont="1" applyFill="1" applyBorder="1"/>
    <xf numFmtId="0" fontId="0" fillId="0" borderId="10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2" xfId="0" applyFont="1" applyBorder="1"/>
    <xf numFmtId="0" fontId="0" fillId="0" borderId="13" xfId="0" applyFont="1" applyBorder="1"/>
    <xf numFmtId="0" fontId="0" fillId="33" borderId="0" xfId="0" applyFont="1" applyFill="1"/>
    <xf numFmtId="0" fontId="0" fillId="33" borderId="12" xfId="0" applyFont="1" applyFill="1" applyBorder="1"/>
    <xf numFmtId="0" fontId="0" fillId="33" borderId="13" xfId="0" applyFont="1" applyFill="1" applyBorder="1"/>
    <xf numFmtId="0" fontId="0" fillId="33" borderId="0" xfId="0" applyFont="1" applyFill="1" applyBorder="1"/>
    <xf numFmtId="0" fontId="0" fillId="0" borderId="0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0" xfId="0" applyFont="1" applyFill="1"/>
    <xf numFmtId="0" fontId="21" fillId="0" borderId="13" xfId="0" applyFont="1" applyFill="1" applyBorder="1"/>
    <xf numFmtId="1" fontId="0" fillId="33" borderId="0" xfId="0" applyNumberFormat="1" applyFont="1" applyFill="1" applyBorder="1"/>
    <xf numFmtId="1" fontId="0" fillId="0" borderId="0" xfId="0" applyNumberFormat="1" applyFont="1" applyFill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Font="1" applyBorder="1"/>
    <xf numFmtId="1" fontId="0" fillId="33" borderId="12" xfId="0" applyNumberFormat="1" applyFont="1" applyFill="1" applyBorder="1"/>
    <xf numFmtId="1" fontId="0" fillId="33" borderId="13" xfId="0" applyNumberFormat="1" applyFont="1" applyFill="1" applyBorder="1"/>
    <xf numFmtId="1" fontId="0" fillId="0" borderId="12" xfId="0" applyNumberFormat="1" applyFont="1" applyFill="1" applyBorder="1"/>
    <xf numFmtId="1" fontId="0" fillId="0" borderId="13" xfId="0" applyNumberFormat="1" applyFont="1" applyFill="1" applyBorder="1"/>
    <xf numFmtId="0" fontId="0" fillId="0" borderId="0" xfId="0" applyFill="1"/>
    <xf numFmtId="1" fontId="0" fillId="0" borderId="14" xfId="0" applyNumberFormat="1" applyFont="1" applyBorder="1"/>
    <xf numFmtId="1" fontId="0" fillId="0" borderId="16" xfId="0" applyNumberFormat="1" applyFont="1" applyBorder="1"/>
    <xf numFmtId="1" fontId="0" fillId="0" borderId="0" xfId="0" applyNumberFormat="1"/>
    <xf numFmtId="0" fontId="0" fillId="0" borderId="12" xfId="0" applyFill="1" applyBorder="1"/>
    <xf numFmtId="0" fontId="0" fillId="0" borderId="13" xfId="0" applyFill="1" applyBorder="1"/>
    <xf numFmtId="0" fontId="0" fillId="33" borderId="0" xfId="0" applyFill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"/>
  <sheetViews>
    <sheetView tabSelected="1" workbookViewId="0">
      <pane xSplit="7" ySplit="2" topLeftCell="S3" activePane="bottomRight" state="frozen"/>
      <selection pane="topRight" activeCell="H1" sqref="H1"/>
      <selection pane="bottomLeft" activeCell="A3" sqref="A3"/>
      <selection pane="bottomRight" activeCell="A3" sqref="A3"/>
    </sheetView>
  </sheetViews>
  <sheetFormatPr defaultRowHeight="15" x14ac:dyDescent="0.25"/>
  <cols>
    <col min="1" max="1" width="17.28515625" bestFit="1" customWidth="1"/>
    <col min="2" max="2" width="47" customWidth="1"/>
    <col min="3" max="5" width="15.28515625" style="31" customWidth="1"/>
    <col min="6" max="6" width="14.7109375" hidden="1" customWidth="1"/>
    <col min="7" max="7" width="12.28515625" hidden="1" customWidth="1"/>
    <col min="8" max="8" width="12" bestFit="1" customWidth="1"/>
    <col min="9" max="9" width="11.85546875" bestFit="1" customWidth="1"/>
    <col min="10" max="10" width="12" bestFit="1" customWidth="1"/>
    <col min="11" max="11" width="11.85546875" bestFit="1" customWidth="1"/>
    <col min="12" max="12" width="12" bestFit="1" customWidth="1"/>
    <col min="13" max="13" width="11.85546875" bestFit="1" customWidth="1"/>
    <col min="14" max="19" width="11.85546875" customWidth="1"/>
    <col min="20" max="31" width="12" customWidth="1"/>
  </cols>
  <sheetData>
    <row r="1" spans="1:31" x14ac:dyDescent="0.25">
      <c r="A1" s="2"/>
      <c r="B1" s="3"/>
      <c r="C1" s="29"/>
      <c r="D1" s="29"/>
      <c r="E1" s="29"/>
      <c r="F1" s="20"/>
      <c r="G1" s="21"/>
      <c r="H1" s="35" t="s">
        <v>33</v>
      </c>
      <c r="I1" s="36"/>
      <c r="J1" s="37" t="s">
        <v>32</v>
      </c>
      <c r="K1" s="37"/>
      <c r="L1" s="35" t="s">
        <v>31</v>
      </c>
      <c r="M1" s="36"/>
      <c r="N1" s="35" t="s">
        <v>30</v>
      </c>
      <c r="O1" s="36"/>
      <c r="P1" s="35" t="s">
        <v>29</v>
      </c>
      <c r="Q1" s="36"/>
      <c r="R1" s="35" t="s">
        <v>28</v>
      </c>
      <c r="S1" s="36"/>
      <c r="T1" s="35" t="s">
        <v>27</v>
      </c>
      <c r="U1" s="36"/>
      <c r="V1" s="35" t="s">
        <v>26</v>
      </c>
      <c r="W1" s="36"/>
      <c r="X1" s="35" t="s">
        <v>25</v>
      </c>
      <c r="Y1" s="37"/>
      <c r="Z1" s="35" t="s">
        <v>24</v>
      </c>
      <c r="AA1" s="36"/>
      <c r="AB1" s="35" t="s">
        <v>58</v>
      </c>
      <c r="AC1" s="36"/>
      <c r="AD1" s="35" t="s">
        <v>23</v>
      </c>
      <c r="AE1" s="36"/>
    </row>
    <row r="2" spans="1:31" x14ac:dyDescent="0.25">
      <c r="A2" s="4" t="s">
        <v>0</v>
      </c>
      <c r="B2" s="5" t="s">
        <v>48</v>
      </c>
      <c r="C2" s="30" t="s">
        <v>55</v>
      </c>
      <c r="D2" s="30" t="s">
        <v>56</v>
      </c>
      <c r="E2" s="30" t="s">
        <v>57</v>
      </c>
      <c r="F2" s="22" t="s">
        <v>59</v>
      </c>
      <c r="G2" s="23" t="s">
        <v>60</v>
      </c>
      <c r="H2" s="5" t="s">
        <v>21</v>
      </c>
      <c r="I2" s="6" t="s">
        <v>22</v>
      </c>
      <c r="J2" s="4" t="s">
        <v>21</v>
      </c>
      <c r="K2" s="6" t="s">
        <v>22</v>
      </c>
      <c r="L2" s="4" t="s">
        <v>21</v>
      </c>
      <c r="M2" s="6" t="s">
        <v>22</v>
      </c>
      <c r="N2" s="4" t="s">
        <v>21</v>
      </c>
      <c r="O2" s="6" t="s">
        <v>22</v>
      </c>
      <c r="P2" s="4" t="s">
        <v>21</v>
      </c>
      <c r="Q2" s="5" t="s">
        <v>22</v>
      </c>
      <c r="R2" s="4" t="s">
        <v>21</v>
      </c>
      <c r="S2" s="5" t="s">
        <v>22</v>
      </c>
      <c r="T2" s="7" t="s">
        <v>21</v>
      </c>
      <c r="U2" s="8" t="s">
        <v>22</v>
      </c>
      <c r="V2" s="5" t="s">
        <v>21</v>
      </c>
      <c r="W2" s="6" t="s">
        <v>22</v>
      </c>
      <c r="X2" s="4" t="s">
        <v>21</v>
      </c>
      <c r="Y2" s="5" t="s">
        <v>22</v>
      </c>
      <c r="Z2" s="4" t="s">
        <v>21</v>
      </c>
      <c r="AA2" s="5" t="s">
        <v>22</v>
      </c>
      <c r="AB2" s="4" t="s">
        <v>21</v>
      </c>
      <c r="AC2" s="5" t="s">
        <v>22</v>
      </c>
      <c r="AD2" s="4" t="s">
        <v>21</v>
      </c>
      <c r="AE2" s="6" t="s">
        <v>22</v>
      </c>
    </row>
    <row r="3" spans="1:31" x14ac:dyDescent="0.25">
      <c r="A3" s="10" t="s">
        <v>7</v>
      </c>
      <c r="B3" s="12" t="s">
        <v>50</v>
      </c>
      <c r="C3" s="18">
        <f>AVERAGE(D3,E3)</f>
        <v>20</v>
      </c>
      <c r="D3" s="18">
        <f t="shared" ref="D3:D22" si="0">MROUND(F3,10^ROUNDDOWN(LOG(G3-F3,10),0))</f>
        <v>0</v>
      </c>
      <c r="E3" s="18">
        <f t="shared" ref="E3:E22" si="1">MROUND(G3,10^ROUNDDOWN(LOG(G3-F3,10),0))</f>
        <v>40</v>
      </c>
      <c r="F3" s="24">
        <f t="shared" ref="F3:F22" si="2">AVERAGE(H3,J3,L3,N3,P3,R3,T3,V3,X3,Z3,AB3,AD3)</f>
        <v>0</v>
      </c>
      <c r="G3" s="24">
        <f t="shared" ref="G3:G22" si="3">AVERAGE(I3,K3,M3,O3,Q3,S3,U3,W3,Y3,AA3,AC3,AE3)</f>
        <v>38</v>
      </c>
      <c r="H3" s="12">
        <v>0</v>
      </c>
      <c r="I3" s="11">
        <v>50</v>
      </c>
      <c r="J3" s="9"/>
      <c r="K3" s="9"/>
      <c r="L3" s="10">
        <v>0</v>
      </c>
      <c r="M3" s="11">
        <v>25</v>
      </c>
      <c r="N3" s="10">
        <v>0</v>
      </c>
      <c r="O3" s="11">
        <v>40</v>
      </c>
      <c r="P3" s="12">
        <v>0</v>
      </c>
      <c r="Q3" s="12">
        <v>25</v>
      </c>
      <c r="R3" s="10">
        <v>0</v>
      </c>
      <c r="S3" s="11">
        <v>50</v>
      </c>
      <c r="T3" s="10"/>
      <c r="U3" s="11"/>
      <c r="V3" s="12"/>
      <c r="W3" s="11"/>
      <c r="X3" s="12"/>
      <c r="Y3" s="12"/>
      <c r="Z3" s="10"/>
      <c r="AA3" s="11"/>
      <c r="AB3" s="12"/>
      <c r="AC3" s="12"/>
      <c r="AD3" s="10"/>
      <c r="AE3" s="11"/>
    </row>
    <row r="4" spans="1:31" s="28" customFormat="1" x14ac:dyDescent="0.25">
      <c r="A4" s="10" t="s">
        <v>6</v>
      </c>
      <c r="B4" s="12" t="s">
        <v>38</v>
      </c>
      <c r="C4" s="18">
        <f t="shared" ref="C4:C22" si="4">AVERAGE(D4,E4)</f>
        <v>25</v>
      </c>
      <c r="D4" s="18">
        <f t="shared" si="0"/>
        <v>0</v>
      </c>
      <c r="E4" s="18">
        <f t="shared" si="1"/>
        <v>50</v>
      </c>
      <c r="F4" s="24">
        <f t="shared" si="2"/>
        <v>0</v>
      </c>
      <c r="G4" s="25">
        <f t="shared" si="3"/>
        <v>48.333333333333336</v>
      </c>
      <c r="H4" s="12">
        <v>0</v>
      </c>
      <c r="I4" s="11">
        <v>50</v>
      </c>
      <c r="J4" s="9"/>
      <c r="K4" s="9"/>
      <c r="L4" s="10">
        <v>0</v>
      </c>
      <c r="M4" s="11">
        <v>50</v>
      </c>
      <c r="N4" s="10">
        <v>0</v>
      </c>
      <c r="O4" s="11">
        <v>40</v>
      </c>
      <c r="P4" s="12">
        <v>0</v>
      </c>
      <c r="Q4" s="12">
        <v>50</v>
      </c>
      <c r="R4" s="10">
        <v>0</v>
      </c>
      <c r="S4" s="11">
        <v>50</v>
      </c>
      <c r="T4" s="10"/>
      <c r="U4" s="11"/>
      <c r="V4" s="12"/>
      <c r="W4" s="11"/>
      <c r="X4" s="12"/>
      <c r="Y4" s="12"/>
      <c r="Z4" s="10"/>
      <c r="AA4" s="11"/>
      <c r="AB4" s="12">
        <v>0</v>
      </c>
      <c r="AC4" s="12">
        <v>50</v>
      </c>
      <c r="AD4" s="10"/>
      <c r="AE4" s="11"/>
    </row>
    <row r="5" spans="1:31" x14ac:dyDescent="0.25">
      <c r="A5" s="10" t="s">
        <v>8</v>
      </c>
      <c r="B5" s="12" t="s">
        <v>51</v>
      </c>
      <c r="C5" s="18">
        <f t="shared" si="4"/>
        <v>25</v>
      </c>
      <c r="D5" s="18">
        <f t="shared" si="0"/>
        <v>0</v>
      </c>
      <c r="E5" s="18">
        <f t="shared" si="1"/>
        <v>50</v>
      </c>
      <c r="F5" s="24">
        <f t="shared" si="2"/>
        <v>0</v>
      </c>
      <c r="G5" s="25">
        <f t="shared" si="3"/>
        <v>47.5</v>
      </c>
      <c r="H5" s="12">
        <v>0</v>
      </c>
      <c r="I5" s="11">
        <v>50</v>
      </c>
      <c r="J5" s="9"/>
      <c r="K5" s="9"/>
      <c r="L5" s="10">
        <v>0</v>
      </c>
      <c r="M5" s="11">
        <v>50</v>
      </c>
      <c r="N5" s="10">
        <v>0</v>
      </c>
      <c r="O5" s="11">
        <v>35</v>
      </c>
      <c r="P5" s="12">
        <v>0</v>
      </c>
      <c r="Q5" s="12">
        <v>50</v>
      </c>
      <c r="R5" s="10">
        <v>0</v>
      </c>
      <c r="S5" s="11">
        <v>50</v>
      </c>
      <c r="T5" s="10"/>
      <c r="U5" s="11"/>
      <c r="V5" s="12"/>
      <c r="W5" s="11"/>
      <c r="X5" s="12"/>
      <c r="Y5" s="12"/>
      <c r="Z5" s="10"/>
      <c r="AA5" s="11"/>
      <c r="AB5" s="12">
        <v>0</v>
      </c>
      <c r="AC5" s="12">
        <v>50</v>
      </c>
      <c r="AD5" s="10"/>
      <c r="AE5" s="11"/>
    </row>
    <row r="6" spans="1:31" s="28" customFormat="1" x14ac:dyDescent="0.25">
      <c r="A6" s="14" t="s">
        <v>12</v>
      </c>
      <c r="B6" s="13" t="s">
        <v>42</v>
      </c>
      <c r="C6" s="19">
        <f t="shared" si="4"/>
        <v>25</v>
      </c>
      <c r="D6" s="19">
        <f t="shared" si="0"/>
        <v>0</v>
      </c>
      <c r="E6" s="19">
        <f t="shared" si="1"/>
        <v>50</v>
      </c>
      <c r="F6" s="26">
        <f t="shared" si="2"/>
        <v>0</v>
      </c>
      <c r="G6" s="27">
        <f t="shared" si="3"/>
        <v>50</v>
      </c>
      <c r="H6" s="13"/>
      <c r="I6" s="15"/>
      <c r="J6" s="16"/>
      <c r="K6" s="16"/>
      <c r="L6" s="14"/>
      <c r="M6" s="15"/>
      <c r="N6" s="14"/>
      <c r="O6" s="15"/>
      <c r="P6" s="13"/>
      <c r="Q6" s="13"/>
      <c r="R6" s="14"/>
      <c r="S6" s="15"/>
      <c r="T6" s="14"/>
      <c r="U6" s="15"/>
      <c r="V6" s="13"/>
      <c r="W6" s="15"/>
      <c r="X6" s="13"/>
      <c r="Y6" s="13"/>
      <c r="Z6" s="14"/>
      <c r="AA6" s="15"/>
      <c r="AB6" s="14"/>
      <c r="AC6" s="15"/>
      <c r="AD6" s="14">
        <v>0</v>
      </c>
      <c r="AE6" s="15">
        <v>50</v>
      </c>
    </row>
    <row r="7" spans="1:31" s="34" customFormat="1" x14ac:dyDescent="0.25">
      <c r="A7" s="10" t="s">
        <v>19</v>
      </c>
      <c r="B7" s="12" t="s">
        <v>46</v>
      </c>
      <c r="C7" s="18">
        <f t="shared" si="4"/>
        <v>25</v>
      </c>
      <c r="D7" s="18">
        <f t="shared" si="0"/>
        <v>0</v>
      </c>
      <c r="E7" s="18">
        <f t="shared" si="1"/>
        <v>50</v>
      </c>
      <c r="F7" s="24">
        <f t="shared" si="2"/>
        <v>0</v>
      </c>
      <c r="G7" s="25">
        <f t="shared" si="3"/>
        <v>50</v>
      </c>
      <c r="H7" s="12"/>
      <c r="I7" s="11"/>
      <c r="J7" s="9"/>
      <c r="K7" s="9"/>
      <c r="L7" s="10"/>
      <c r="M7" s="11"/>
      <c r="N7" s="10"/>
      <c r="O7" s="11"/>
      <c r="P7" s="12"/>
      <c r="Q7" s="12"/>
      <c r="R7" s="10"/>
      <c r="S7" s="11"/>
      <c r="T7" s="10"/>
      <c r="U7" s="11"/>
      <c r="V7" s="12"/>
      <c r="W7" s="11"/>
      <c r="X7" s="12"/>
      <c r="Y7" s="12"/>
      <c r="Z7" s="10"/>
      <c r="AA7" s="11"/>
      <c r="AB7" s="10"/>
      <c r="AC7" s="11"/>
      <c r="AD7" s="10">
        <v>0</v>
      </c>
      <c r="AE7" s="11">
        <v>50</v>
      </c>
    </row>
    <row r="8" spans="1:31" s="28" customFormat="1" x14ac:dyDescent="0.25">
      <c r="A8" s="14" t="s">
        <v>20</v>
      </c>
      <c r="B8" s="13" t="s">
        <v>47</v>
      </c>
      <c r="C8" s="19">
        <f t="shared" si="4"/>
        <v>35</v>
      </c>
      <c r="D8" s="19">
        <f t="shared" si="0"/>
        <v>10</v>
      </c>
      <c r="E8" s="19">
        <f t="shared" si="1"/>
        <v>60</v>
      </c>
      <c r="F8" s="26">
        <f t="shared" si="2"/>
        <v>6.666666666666667</v>
      </c>
      <c r="G8" s="27">
        <f t="shared" si="3"/>
        <v>55</v>
      </c>
      <c r="H8" s="13">
        <v>0</v>
      </c>
      <c r="I8" s="15">
        <v>50</v>
      </c>
      <c r="J8" s="16"/>
      <c r="K8" s="16"/>
      <c r="L8" s="14">
        <v>25</v>
      </c>
      <c r="M8" s="15">
        <v>90</v>
      </c>
      <c r="N8" s="14">
        <v>15</v>
      </c>
      <c r="O8" s="15">
        <v>40</v>
      </c>
      <c r="P8" s="13">
        <v>0</v>
      </c>
      <c r="Q8" s="13">
        <v>50</v>
      </c>
      <c r="R8" s="14">
        <v>0</v>
      </c>
      <c r="S8" s="15">
        <v>50</v>
      </c>
      <c r="T8" s="14"/>
      <c r="U8" s="15"/>
      <c r="V8" s="13"/>
      <c r="W8" s="15"/>
      <c r="X8" s="13"/>
      <c r="Y8" s="13"/>
      <c r="Z8" s="14"/>
      <c r="AA8" s="15"/>
      <c r="AB8" s="13">
        <v>0</v>
      </c>
      <c r="AC8" s="13">
        <v>50</v>
      </c>
      <c r="AD8" s="14"/>
      <c r="AE8" s="15"/>
    </row>
    <row r="9" spans="1:31" s="34" customFormat="1" x14ac:dyDescent="0.25">
      <c r="A9" s="10" t="s">
        <v>1</v>
      </c>
      <c r="B9" s="12" t="s">
        <v>34</v>
      </c>
      <c r="C9" s="18">
        <f t="shared" si="4"/>
        <v>50</v>
      </c>
      <c r="D9" s="18">
        <f t="shared" si="0"/>
        <v>10</v>
      </c>
      <c r="E9" s="18">
        <f t="shared" si="1"/>
        <v>90</v>
      </c>
      <c r="F9" s="24">
        <f t="shared" si="2"/>
        <v>5</v>
      </c>
      <c r="G9" s="25">
        <f t="shared" si="3"/>
        <v>85</v>
      </c>
      <c r="H9" s="12">
        <v>0</v>
      </c>
      <c r="I9" s="11">
        <v>50</v>
      </c>
      <c r="J9" s="9"/>
      <c r="K9" s="9"/>
      <c r="L9" s="10"/>
      <c r="M9" s="11"/>
      <c r="N9" s="10"/>
      <c r="O9" s="11"/>
      <c r="P9" s="12"/>
      <c r="Q9" s="12"/>
      <c r="R9" s="10">
        <v>0</v>
      </c>
      <c r="S9" s="11">
        <v>50</v>
      </c>
      <c r="T9" s="10"/>
      <c r="U9" s="11"/>
      <c r="V9" s="12"/>
      <c r="W9" s="11"/>
      <c r="X9" s="9">
        <v>0</v>
      </c>
      <c r="Y9" s="9">
        <v>60</v>
      </c>
      <c r="Z9" s="10">
        <f>100-80</f>
        <v>20</v>
      </c>
      <c r="AA9" s="11">
        <f>100+80</f>
        <v>180</v>
      </c>
      <c r="AB9" s="12"/>
      <c r="AC9" s="12"/>
      <c r="AD9" s="10"/>
      <c r="AE9" s="11"/>
    </row>
    <row r="10" spans="1:31" s="28" customFormat="1" x14ac:dyDescent="0.25">
      <c r="A10" s="14" t="s">
        <v>18</v>
      </c>
      <c r="B10" s="13" t="s">
        <v>45</v>
      </c>
      <c r="C10" s="19">
        <f t="shared" si="4"/>
        <v>50</v>
      </c>
      <c r="D10" s="19">
        <f t="shared" si="0"/>
        <v>30</v>
      </c>
      <c r="E10" s="19">
        <f t="shared" si="1"/>
        <v>70</v>
      </c>
      <c r="F10" s="26">
        <f t="shared" si="2"/>
        <v>30</v>
      </c>
      <c r="G10" s="27">
        <f t="shared" si="3"/>
        <v>71.666666666666671</v>
      </c>
      <c r="H10" s="13">
        <v>0</v>
      </c>
      <c r="I10" s="15">
        <v>50</v>
      </c>
      <c r="J10" s="16"/>
      <c r="K10" s="16"/>
      <c r="L10" s="14"/>
      <c r="M10" s="15"/>
      <c r="N10" s="14">
        <v>40</v>
      </c>
      <c r="O10" s="15">
        <v>65</v>
      </c>
      <c r="P10" s="13">
        <v>50</v>
      </c>
      <c r="Q10" s="13">
        <v>100</v>
      </c>
      <c r="R10" s="14"/>
      <c r="S10" s="15"/>
      <c r="T10" s="14"/>
      <c r="U10" s="15"/>
      <c r="V10" s="13"/>
      <c r="W10" s="15"/>
      <c r="X10" s="13"/>
      <c r="Y10" s="13"/>
      <c r="Z10" s="14"/>
      <c r="AA10" s="15"/>
      <c r="AB10" s="13"/>
      <c r="AC10" s="13"/>
      <c r="AD10" s="14"/>
      <c r="AE10" s="15"/>
    </row>
    <row r="11" spans="1:31" s="34" customFormat="1" x14ac:dyDescent="0.25">
      <c r="A11" s="10" t="s">
        <v>14</v>
      </c>
      <c r="B11" s="12" t="s">
        <v>54</v>
      </c>
      <c r="C11" s="18">
        <f t="shared" si="4"/>
        <v>65</v>
      </c>
      <c r="D11" s="18">
        <f t="shared" si="0"/>
        <v>40</v>
      </c>
      <c r="E11" s="18">
        <f t="shared" si="1"/>
        <v>90</v>
      </c>
      <c r="F11" s="24">
        <f t="shared" si="2"/>
        <v>37.333333333333336</v>
      </c>
      <c r="G11" s="25">
        <f t="shared" si="3"/>
        <v>89</v>
      </c>
      <c r="H11" s="12"/>
      <c r="I11" s="11"/>
      <c r="J11" s="9"/>
      <c r="K11" s="9"/>
      <c r="L11" s="10"/>
      <c r="M11" s="11"/>
      <c r="N11" s="10"/>
      <c r="O11" s="11"/>
      <c r="P11" s="12"/>
      <c r="Q11" s="12"/>
      <c r="R11" s="10">
        <v>0</v>
      </c>
      <c r="S11" s="11">
        <v>50</v>
      </c>
      <c r="T11" s="10"/>
      <c r="U11" s="11"/>
      <c r="V11" s="12">
        <v>75</v>
      </c>
      <c r="W11" s="11">
        <v>100</v>
      </c>
      <c r="X11" s="12"/>
      <c r="Y11" s="12"/>
      <c r="Z11" s="10">
        <f>77-40</f>
        <v>37</v>
      </c>
      <c r="AA11" s="11">
        <f>77+40</f>
        <v>117</v>
      </c>
      <c r="AB11" s="12"/>
      <c r="AC11" s="12"/>
      <c r="AD11" s="10"/>
      <c r="AE11" s="11"/>
    </row>
    <row r="12" spans="1:31" s="28" customFormat="1" x14ac:dyDescent="0.25">
      <c r="A12" s="14" t="s">
        <v>13</v>
      </c>
      <c r="B12" s="13" t="s">
        <v>43</v>
      </c>
      <c r="C12" s="19">
        <f t="shared" si="4"/>
        <v>95</v>
      </c>
      <c r="D12" s="19">
        <f t="shared" si="0"/>
        <v>50</v>
      </c>
      <c r="E12" s="19">
        <f t="shared" si="1"/>
        <v>140</v>
      </c>
      <c r="F12" s="26">
        <f t="shared" si="2"/>
        <v>50.785714285714285</v>
      </c>
      <c r="G12" s="27">
        <f t="shared" si="3"/>
        <v>142.78571428571428</v>
      </c>
      <c r="H12" s="13">
        <v>0</v>
      </c>
      <c r="I12" s="15">
        <v>200</v>
      </c>
      <c r="J12" s="16">
        <f>AVERAGE(115,100)-22</f>
        <v>85.5</v>
      </c>
      <c r="K12" s="16">
        <f>AVERAGE(115,100)+22</f>
        <v>129.5</v>
      </c>
      <c r="L12" s="14">
        <v>70</v>
      </c>
      <c r="M12" s="15">
        <v>150</v>
      </c>
      <c r="N12" s="14">
        <v>65</v>
      </c>
      <c r="O12" s="15">
        <v>170</v>
      </c>
      <c r="P12" s="13">
        <v>50</v>
      </c>
      <c r="Q12" s="13">
        <v>100</v>
      </c>
      <c r="R12" s="14">
        <v>25</v>
      </c>
      <c r="S12" s="15">
        <v>100</v>
      </c>
      <c r="T12" s="14"/>
      <c r="U12" s="15"/>
      <c r="V12" s="13"/>
      <c r="W12" s="15"/>
      <c r="X12" s="13"/>
      <c r="Y12" s="13"/>
      <c r="Z12" s="14"/>
      <c r="AA12" s="15"/>
      <c r="AB12" s="13">
        <v>60</v>
      </c>
      <c r="AC12" s="13">
        <v>150</v>
      </c>
      <c r="AD12" s="32"/>
      <c r="AE12" s="33"/>
    </row>
    <row r="13" spans="1:31" s="34" customFormat="1" x14ac:dyDescent="0.25">
      <c r="A13" s="10" t="s">
        <v>4</v>
      </c>
      <c r="B13" s="12" t="s">
        <v>37</v>
      </c>
      <c r="C13" s="18">
        <f t="shared" si="4"/>
        <v>100</v>
      </c>
      <c r="D13" s="18">
        <f t="shared" si="0"/>
        <v>60</v>
      </c>
      <c r="E13" s="18">
        <f t="shared" si="1"/>
        <v>140</v>
      </c>
      <c r="F13" s="24">
        <f t="shared" si="2"/>
        <v>59</v>
      </c>
      <c r="G13" s="25">
        <f t="shared" si="3"/>
        <v>137</v>
      </c>
      <c r="H13" s="12">
        <v>100</v>
      </c>
      <c r="I13" s="11">
        <v>250</v>
      </c>
      <c r="J13" s="9"/>
      <c r="K13" s="9"/>
      <c r="L13" s="10">
        <v>60</v>
      </c>
      <c r="M13" s="11">
        <v>160</v>
      </c>
      <c r="N13" s="10">
        <v>60</v>
      </c>
      <c r="O13" s="11">
        <v>90</v>
      </c>
      <c r="P13" s="12"/>
      <c r="Q13" s="12"/>
      <c r="R13" s="10">
        <v>50</v>
      </c>
      <c r="S13" s="11">
        <v>100</v>
      </c>
      <c r="T13" s="10"/>
      <c r="U13" s="11"/>
      <c r="V13" s="12"/>
      <c r="W13" s="11"/>
      <c r="X13" s="12"/>
      <c r="Y13" s="12"/>
      <c r="Z13" s="10"/>
      <c r="AA13" s="11"/>
      <c r="AB13" s="12">
        <v>25</v>
      </c>
      <c r="AC13" s="12">
        <v>85</v>
      </c>
      <c r="AD13" s="10"/>
      <c r="AE13" s="11"/>
    </row>
    <row r="14" spans="1:31" s="34" customFormat="1" x14ac:dyDescent="0.25">
      <c r="A14" s="10" t="s">
        <v>5</v>
      </c>
      <c r="B14" s="12" t="s">
        <v>49</v>
      </c>
      <c r="C14" s="18">
        <f t="shared" si="4"/>
        <v>100</v>
      </c>
      <c r="D14" s="18">
        <f t="shared" si="0"/>
        <v>60</v>
      </c>
      <c r="E14" s="18">
        <f t="shared" si="1"/>
        <v>140</v>
      </c>
      <c r="F14" s="24">
        <f t="shared" si="2"/>
        <v>59</v>
      </c>
      <c r="G14" s="25">
        <f t="shared" si="3"/>
        <v>137</v>
      </c>
      <c r="H14" s="12">
        <v>100</v>
      </c>
      <c r="I14" s="11">
        <v>250</v>
      </c>
      <c r="J14" s="9"/>
      <c r="K14" s="9"/>
      <c r="L14" s="10">
        <v>60</v>
      </c>
      <c r="M14" s="11">
        <v>160</v>
      </c>
      <c r="N14" s="10">
        <v>60</v>
      </c>
      <c r="O14" s="11">
        <v>90</v>
      </c>
      <c r="P14" s="12"/>
      <c r="Q14" s="12"/>
      <c r="R14" s="10">
        <v>50</v>
      </c>
      <c r="S14" s="11">
        <v>100</v>
      </c>
      <c r="T14" s="10"/>
      <c r="U14" s="11"/>
      <c r="V14" s="12"/>
      <c r="W14" s="11"/>
      <c r="X14" s="12"/>
      <c r="Y14" s="12"/>
      <c r="Z14" s="10"/>
      <c r="AA14" s="11"/>
      <c r="AB14" s="12">
        <v>25</v>
      </c>
      <c r="AC14" s="12">
        <v>85</v>
      </c>
      <c r="AD14" s="10"/>
      <c r="AE14" s="11"/>
    </row>
    <row r="15" spans="1:31" s="28" customFormat="1" x14ac:dyDescent="0.25">
      <c r="A15" s="14" t="s">
        <v>15</v>
      </c>
      <c r="B15" s="13" t="s">
        <v>44</v>
      </c>
      <c r="C15" s="19">
        <f t="shared" si="4"/>
        <v>100</v>
      </c>
      <c r="D15" s="19">
        <f t="shared" si="0"/>
        <v>0</v>
      </c>
      <c r="E15" s="19">
        <f t="shared" si="1"/>
        <v>200</v>
      </c>
      <c r="F15" s="26">
        <f t="shared" si="2"/>
        <v>0</v>
      </c>
      <c r="G15" s="27">
        <f t="shared" si="3"/>
        <v>187.5</v>
      </c>
      <c r="H15" s="13">
        <v>0</v>
      </c>
      <c r="I15" s="15">
        <v>200</v>
      </c>
      <c r="J15" s="16"/>
      <c r="K15" s="16"/>
      <c r="L15" s="14"/>
      <c r="M15" s="15"/>
      <c r="N15" s="14"/>
      <c r="O15" s="15"/>
      <c r="P15" s="13"/>
      <c r="Q15" s="13"/>
      <c r="R15" s="14"/>
      <c r="S15" s="15"/>
      <c r="T15" s="14"/>
      <c r="U15" s="15"/>
      <c r="V15" s="13">
        <v>0</v>
      </c>
      <c r="W15" s="15">
        <v>175</v>
      </c>
      <c r="X15" s="13"/>
      <c r="Y15" s="13"/>
      <c r="Z15" s="14"/>
      <c r="AA15" s="15"/>
      <c r="AB15" s="14"/>
      <c r="AC15" s="15"/>
      <c r="AD15" s="13"/>
      <c r="AE15" s="13"/>
    </row>
    <row r="16" spans="1:31" s="28" customFormat="1" x14ac:dyDescent="0.25">
      <c r="A16" s="14" t="s">
        <v>16</v>
      </c>
      <c r="B16" s="13" t="s">
        <v>52</v>
      </c>
      <c r="C16" s="19">
        <f t="shared" si="4"/>
        <v>100</v>
      </c>
      <c r="D16" s="19">
        <f t="shared" si="0"/>
        <v>0</v>
      </c>
      <c r="E16" s="19">
        <f t="shared" si="1"/>
        <v>200</v>
      </c>
      <c r="F16" s="26">
        <f t="shared" si="2"/>
        <v>0</v>
      </c>
      <c r="G16" s="27">
        <f t="shared" si="3"/>
        <v>187.5</v>
      </c>
      <c r="H16" s="13">
        <v>0</v>
      </c>
      <c r="I16" s="15">
        <v>200</v>
      </c>
      <c r="J16" s="16"/>
      <c r="K16" s="16"/>
      <c r="L16" s="14"/>
      <c r="M16" s="15"/>
      <c r="N16" s="14"/>
      <c r="O16" s="15"/>
      <c r="P16" s="13"/>
      <c r="Q16" s="13"/>
      <c r="R16" s="14"/>
      <c r="S16" s="15"/>
      <c r="T16" s="14"/>
      <c r="U16" s="15"/>
      <c r="V16" s="13">
        <v>0</v>
      </c>
      <c r="W16" s="15">
        <v>175</v>
      </c>
      <c r="X16" s="13"/>
      <c r="Y16" s="13"/>
      <c r="Z16" s="14"/>
      <c r="AA16" s="15"/>
      <c r="AB16" s="13"/>
      <c r="AC16" s="13"/>
      <c r="AD16" s="14"/>
      <c r="AE16" s="15"/>
    </row>
    <row r="17" spans="1:31" s="28" customFormat="1" x14ac:dyDescent="0.25">
      <c r="A17" s="14" t="s">
        <v>17</v>
      </c>
      <c r="B17" s="13" t="s">
        <v>53</v>
      </c>
      <c r="C17" s="19">
        <f t="shared" si="4"/>
        <v>100</v>
      </c>
      <c r="D17" s="19">
        <f t="shared" si="0"/>
        <v>0</v>
      </c>
      <c r="E17" s="19">
        <f t="shared" si="1"/>
        <v>200</v>
      </c>
      <c r="F17" s="26">
        <f t="shared" si="2"/>
        <v>0</v>
      </c>
      <c r="G17" s="27">
        <f t="shared" si="3"/>
        <v>187.5</v>
      </c>
      <c r="H17" s="13">
        <v>0</v>
      </c>
      <c r="I17" s="15">
        <v>200</v>
      </c>
      <c r="J17" s="16"/>
      <c r="K17" s="16"/>
      <c r="L17" s="14"/>
      <c r="M17" s="15"/>
      <c r="N17" s="14"/>
      <c r="O17" s="15"/>
      <c r="P17" s="13"/>
      <c r="Q17" s="13"/>
      <c r="R17" s="14"/>
      <c r="S17" s="15"/>
      <c r="T17" s="14"/>
      <c r="U17" s="15"/>
      <c r="V17" s="13">
        <v>0</v>
      </c>
      <c r="W17" s="15">
        <v>175</v>
      </c>
      <c r="X17" s="13"/>
      <c r="Y17" s="13"/>
      <c r="Z17" s="14"/>
      <c r="AA17" s="15"/>
      <c r="AB17" s="13"/>
      <c r="AC17" s="13"/>
      <c r="AD17" s="14"/>
      <c r="AE17" s="15"/>
    </row>
    <row r="18" spans="1:31" s="34" customFormat="1" x14ac:dyDescent="0.25">
      <c r="A18" s="10" t="s">
        <v>11</v>
      </c>
      <c r="B18" s="12" t="s">
        <v>41</v>
      </c>
      <c r="C18" s="18">
        <f t="shared" si="4"/>
        <v>150</v>
      </c>
      <c r="D18" s="18">
        <f t="shared" si="0"/>
        <v>100</v>
      </c>
      <c r="E18" s="18">
        <f t="shared" si="1"/>
        <v>200</v>
      </c>
      <c r="F18" s="24">
        <f t="shared" si="2"/>
        <v>125.375</v>
      </c>
      <c r="G18" s="25">
        <f t="shared" si="3"/>
        <v>248.375</v>
      </c>
      <c r="H18" s="12">
        <v>100</v>
      </c>
      <c r="I18" s="11">
        <v>250</v>
      </c>
      <c r="J18" s="9">
        <f>AVERAGE(160,145)-46</f>
        <v>106.5</v>
      </c>
      <c r="K18" s="9">
        <f>AVERAGE(160,145)+46</f>
        <v>198.5</v>
      </c>
      <c r="L18" s="10">
        <v>120</v>
      </c>
      <c r="M18" s="11">
        <v>270</v>
      </c>
      <c r="N18" s="10">
        <v>175</v>
      </c>
      <c r="O18" s="11">
        <v>275</v>
      </c>
      <c r="P18" s="9"/>
      <c r="Q18" s="9"/>
      <c r="R18" s="10"/>
      <c r="S18" s="11"/>
      <c r="T18" s="10"/>
      <c r="U18" s="11"/>
      <c r="V18" s="12"/>
      <c r="W18" s="11"/>
      <c r="X18" s="12"/>
      <c r="Y18" s="12"/>
      <c r="Z18" s="10"/>
      <c r="AA18" s="11"/>
      <c r="AB18" s="12"/>
      <c r="AC18" s="12"/>
      <c r="AD18" s="10"/>
      <c r="AE18" s="11"/>
    </row>
    <row r="19" spans="1:31" s="28" customFormat="1" x14ac:dyDescent="0.25">
      <c r="A19" s="14" t="s">
        <v>9</v>
      </c>
      <c r="B19" s="13" t="s">
        <v>39</v>
      </c>
      <c r="C19" s="19">
        <f t="shared" si="4"/>
        <v>250</v>
      </c>
      <c r="D19" s="19">
        <f t="shared" si="0"/>
        <v>200</v>
      </c>
      <c r="E19" s="19">
        <f t="shared" si="1"/>
        <v>300</v>
      </c>
      <c r="F19" s="26">
        <f t="shared" si="2"/>
        <v>170</v>
      </c>
      <c r="G19" s="27">
        <f t="shared" si="3"/>
        <v>337.5</v>
      </c>
      <c r="H19" s="13">
        <v>250</v>
      </c>
      <c r="I19" s="17"/>
      <c r="J19" s="16"/>
      <c r="K19" s="16"/>
      <c r="L19" s="14">
        <v>160</v>
      </c>
      <c r="M19" s="15">
        <v>375</v>
      </c>
      <c r="N19" s="14"/>
      <c r="O19" s="15"/>
      <c r="P19" s="13"/>
      <c r="Q19" s="13"/>
      <c r="R19" s="14">
        <v>100</v>
      </c>
      <c r="S19" s="15">
        <v>300</v>
      </c>
      <c r="T19" s="14"/>
      <c r="U19" s="15"/>
      <c r="V19" s="13"/>
      <c r="W19" s="15"/>
      <c r="X19" s="13"/>
      <c r="Y19" s="13"/>
      <c r="Z19" s="14"/>
      <c r="AA19" s="15"/>
      <c r="AB19" s="13"/>
      <c r="AC19" s="13"/>
      <c r="AD19" s="14"/>
      <c r="AE19" s="15"/>
    </row>
    <row r="20" spans="1:31" s="34" customFormat="1" x14ac:dyDescent="0.25">
      <c r="A20" s="10" t="s">
        <v>3</v>
      </c>
      <c r="B20" s="12" t="s">
        <v>36</v>
      </c>
      <c r="C20" s="18">
        <f t="shared" si="4"/>
        <v>300</v>
      </c>
      <c r="D20" s="18">
        <f t="shared" si="0"/>
        <v>200</v>
      </c>
      <c r="E20" s="18">
        <f t="shared" si="1"/>
        <v>400</v>
      </c>
      <c r="F20" s="24">
        <f t="shared" si="2"/>
        <v>150.1</v>
      </c>
      <c r="G20" s="25">
        <f t="shared" si="3"/>
        <v>406.9</v>
      </c>
      <c r="H20" s="12">
        <v>100</v>
      </c>
      <c r="I20" s="11">
        <v>250</v>
      </c>
      <c r="J20" s="9">
        <f>AVERAGE(475,330)-112</f>
        <v>290.5</v>
      </c>
      <c r="K20" s="9">
        <f>AVERAGE(475,330)+112</f>
        <v>514.5</v>
      </c>
      <c r="L20" s="10"/>
      <c r="M20" s="11"/>
      <c r="N20" s="10"/>
      <c r="O20" s="11"/>
      <c r="P20" s="12">
        <v>100</v>
      </c>
      <c r="Q20" s="12">
        <v>400</v>
      </c>
      <c r="R20" s="10"/>
      <c r="S20" s="11"/>
      <c r="T20" s="10">
        <f>390-180</f>
        <v>210</v>
      </c>
      <c r="U20" s="11">
        <f>390+180</f>
        <v>570</v>
      </c>
      <c r="V20" s="12">
        <v>50</v>
      </c>
      <c r="W20" s="11">
        <v>300</v>
      </c>
      <c r="X20" s="12"/>
      <c r="Y20" s="12"/>
      <c r="Z20" s="10"/>
      <c r="AA20" s="11"/>
      <c r="AB20" s="12"/>
      <c r="AC20" s="12"/>
      <c r="AD20" s="10"/>
      <c r="AE20" s="11"/>
    </row>
    <row r="21" spans="1:31" s="28" customFormat="1" x14ac:dyDescent="0.25">
      <c r="A21" s="14" t="s">
        <v>10</v>
      </c>
      <c r="B21" s="13" t="s">
        <v>40</v>
      </c>
      <c r="C21" s="19">
        <f t="shared" si="4"/>
        <v>350</v>
      </c>
      <c r="D21" s="19">
        <f t="shared" si="0"/>
        <v>200</v>
      </c>
      <c r="E21" s="19">
        <f t="shared" si="1"/>
        <v>500</v>
      </c>
      <c r="F21" s="26">
        <f t="shared" si="2"/>
        <v>213.75</v>
      </c>
      <c r="G21" s="27">
        <f t="shared" si="3"/>
        <v>491.66666666666669</v>
      </c>
      <c r="H21" s="13">
        <v>250</v>
      </c>
      <c r="I21" s="17"/>
      <c r="J21" s="16">
        <f>AVERAGE(420,300)-115</f>
        <v>245</v>
      </c>
      <c r="K21" s="16">
        <f>AVERAGE(420,300)+115</f>
        <v>475</v>
      </c>
      <c r="L21" s="14">
        <v>160</v>
      </c>
      <c r="M21" s="15">
        <v>500</v>
      </c>
      <c r="N21" s="14"/>
      <c r="O21" s="15"/>
      <c r="P21" s="13">
        <v>200</v>
      </c>
      <c r="Q21" s="13">
        <v>500</v>
      </c>
      <c r="R21" s="14"/>
      <c r="S21" s="15"/>
      <c r="T21" s="14"/>
      <c r="U21" s="15"/>
      <c r="V21" s="13"/>
      <c r="W21" s="15"/>
      <c r="X21" s="13"/>
      <c r="Y21" s="13"/>
      <c r="Z21" s="14"/>
      <c r="AA21" s="15"/>
      <c r="AB21" s="13"/>
      <c r="AC21" s="13"/>
      <c r="AD21" s="14"/>
      <c r="AE21" s="15"/>
    </row>
    <row r="22" spans="1:31" s="34" customFormat="1" x14ac:dyDescent="0.25">
      <c r="A22" s="10" t="s">
        <v>2</v>
      </c>
      <c r="B22" s="12" t="s">
        <v>35</v>
      </c>
      <c r="C22" s="18">
        <f t="shared" si="4"/>
        <v>450</v>
      </c>
      <c r="D22" s="18">
        <f t="shared" si="0"/>
        <v>300</v>
      </c>
      <c r="E22" s="18">
        <f t="shared" si="1"/>
        <v>600</v>
      </c>
      <c r="F22" s="24">
        <f t="shared" si="2"/>
        <v>345.6</v>
      </c>
      <c r="G22" s="25">
        <f t="shared" si="3"/>
        <v>618</v>
      </c>
      <c r="H22" s="12">
        <v>250</v>
      </c>
      <c r="I22" s="1"/>
      <c r="J22" s="9">
        <f>AVERAGE(700,600)-152</f>
        <v>498</v>
      </c>
      <c r="K22" s="9">
        <f>AVERAGE(700,600)+152</f>
        <v>802</v>
      </c>
      <c r="L22" s="10">
        <v>380</v>
      </c>
      <c r="M22" s="11">
        <v>570</v>
      </c>
      <c r="N22" s="10"/>
      <c r="O22" s="11"/>
      <c r="P22" s="12">
        <v>500</v>
      </c>
      <c r="Q22" s="12">
        <v>800</v>
      </c>
      <c r="R22" s="10">
        <v>100</v>
      </c>
      <c r="S22" s="11">
        <v>300</v>
      </c>
      <c r="T22" s="10"/>
      <c r="U22" s="11"/>
      <c r="V22" s="12"/>
      <c r="W22" s="11"/>
      <c r="X22" s="12"/>
      <c r="Y22" s="12"/>
      <c r="Z22" s="10"/>
      <c r="AA22" s="11"/>
      <c r="AB22" s="12"/>
      <c r="AC22" s="12"/>
      <c r="AD22" s="10"/>
      <c r="AE22" s="11"/>
    </row>
  </sheetData>
  <autoFilter ref="A2:AE22" xr:uid="{C0B31E64-7EAA-4199-8851-47CC7CB8EFC0}">
    <sortState xmlns:xlrd2="http://schemas.microsoft.com/office/spreadsheetml/2017/richdata2" ref="A3:AE22">
      <sortCondition ref="C2:C22"/>
    </sortState>
  </autoFilter>
  <mergeCells count="12"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Tablse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Arney</cp:lastModifiedBy>
  <dcterms:created xsi:type="dcterms:W3CDTF">2020-09-01T07:23:57Z</dcterms:created>
  <dcterms:modified xsi:type="dcterms:W3CDTF">2020-09-18T12:32:09Z</dcterms:modified>
</cp:coreProperties>
</file>