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tk\prj\hg-0025-0016\git\unit01\kv-x520\doc\"/>
    </mc:Choice>
  </mc:AlternateContent>
  <xr:revisionPtr revIDLastSave="0" documentId="13_ncr:1_{121D9281-AB7E-4E8F-AAEE-EB51E21C9839}" xr6:coauthVersionLast="47" xr6:coauthVersionMax="47" xr10:uidLastSave="{00000000-0000-0000-0000-000000000000}"/>
  <bookViews>
    <workbookView xWindow="-110" yWindow="-110" windowWidth="38620" windowHeight="21100" activeTab="4" xr2:uid="{45F34896-C1C0-4A59-9838-1CBDB2C8E564}"/>
  </bookViews>
  <sheets>
    <sheet name="title" sheetId="4" r:id="rId1"/>
    <sheet name="config" sheetId="10"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0"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3" i="2" l="1"/>
  <c r="C92" i="2"/>
  <c r="C91" i="2"/>
  <c r="L90" i="2"/>
  <c r="D90" i="2"/>
  <c r="C89" i="2"/>
  <c r="C90" i="2" s="1"/>
  <c r="C88" i="2"/>
  <c r="C87" i="2"/>
  <c r="C86" i="2"/>
  <c r="C85" i="2"/>
  <c r="C84" i="2"/>
  <c r="C83" i="2"/>
  <c r="C82" i="2"/>
  <c r="C81" i="2"/>
  <c r="C80" i="2"/>
  <c r="C79" i="2"/>
  <c r="C78" i="2"/>
  <c r="C77" i="2"/>
  <c r="C76" i="2"/>
  <c r="C75" i="2"/>
  <c r="C74" i="2"/>
  <c r="C73" i="2"/>
  <c r="C72" i="2"/>
  <c r="C71" i="2"/>
  <c r="C70" i="2"/>
  <c r="C69" i="2"/>
  <c r="L65" i="2"/>
  <c r="L66" i="2" s="1"/>
  <c r="L67" i="2" s="1"/>
  <c r="L68" i="2" s="1"/>
  <c r="D65" i="2"/>
  <c r="D66" i="2" s="1"/>
  <c r="D67" i="2" s="1"/>
  <c r="D68" i="2" s="1"/>
  <c r="C64" i="2"/>
  <c r="C65" i="2" s="1"/>
  <c r="C66" i="2" s="1"/>
  <c r="C67" i="2" s="1"/>
  <c r="C68" i="2" s="1"/>
  <c r="L61" i="2"/>
  <c r="L62" i="2" s="1"/>
  <c r="L63" i="2" s="1"/>
  <c r="D61" i="2"/>
  <c r="D62" i="2" s="1"/>
  <c r="D63" i="2" s="1"/>
  <c r="C60" i="2"/>
  <c r="C61" i="2" s="1"/>
  <c r="C62" i="2" s="1"/>
  <c r="C63" i="2" s="1"/>
  <c r="L58" i="2"/>
  <c r="L59" i="2" s="1"/>
  <c r="D58" i="2"/>
  <c r="D59" i="2" s="1"/>
  <c r="L57" i="2"/>
  <c r="D57" i="2"/>
  <c r="C56" i="2"/>
  <c r="C57" i="2" s="1"/>
  <c r="C58" i="2" s="1"/>
  <c r="C59" i="2" s="1"/>
  <c r="L52" i="2"/>
  <c r="L53" i="2" s="1"/>
  <c r="L54" i="2" s="1"/>
  <c r="L55" i="2" s="1"/>
  <c r="D52" i="2"/>
  <c r="D53" i="2" s="1"/>
  <c r="D54" i="2" s="1"/>
  <c r="D55" i="2" s="1"/>
  <c r="C52" i="2"/>
  <c r="C53" i="2" s="1"/>
  <c r="C54" i="2" s="1"/>
  <c r="C55" i="2" s="1"/>
  <c r="C51" i="2"/>
  <c r="D49" i="2"/>
  <c r="D50" i="2" s="1"/>
  <c r="L48" i="2"/>
  <c r="L49" i="2" s="1"/>
  <c r="L50" i="2" s="1"/>
  <c r="D48" i="2"/>
  <c r="C47" i="2"/>
  <c r="C48" i="2" s="1"/>
  <c r="C49" i="2" s="1"/>
  <c r="C50" i="2" s="1"/>
  <c r="L45" i="2"/>
  <c r="L46" i="2" s="1"/>
  <c r="D45" i="2"/>
  <c r="D46" i="2" s="1"/>
  <c r="L44" i="2"/>
  <c r="D44" i="2"/>
  <c r="C43" i="2"/>
  <c r="C44" i="2" s="1"/>
  <c r="C45" i="2" s="1"/>
  <c r="C46" i="2" s="1"/>
  <c r="L40" i="2"/>
  <c r="L41" i="2" s="1"/>
  <c r="L42" i="2" s="1"/>
  <c r="D40" i="2"/>
  <c r="D41" i="2" s="1"/>
  <c r="D42" i="2" s="1"/>
  <c r="C39" i="2"/>
  <c r="C40" i="2" s="1"/>
  <c r="C41" i="2" s="1"/>
  <c r="C42" i="2" s="1"/>
  <c r="C38" i="2"/>
  <c r="C37" i="2"/>
  <c r="L34" i="2"/>
  <c r="L35" i="2" s="1"/>
  <c r="D34" i="2"/>
  <c r="D35" i="2" s="1"/>
  <c r="D36" i="2" s="1"/>
  <c r="C36" i="2" s="1"/>
  <c r="L33" i="2"/>
  <c r="D33" i="2"/>
  <c r="C32" i="2"/>
  <c r="C33" i="2" s="1"/>
  <c r="C34" i="2" s="1"/>
  <c r="C35" i="2" s="1"/>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44" i="4" a="1"/>
  <c r="H44" i="4" s="1"/>
  <c r="B61" i="10" a="1"/>
  <c r="B46" i="10" a="1"/>
  <c r="B44" i="10" a="1"/>
  <c r="B47" i="10" a="1"/>
  <c r="B62" i="10" a="1"/>
  <c r="B48" i="10" a="1"/>
  <c r="B45" i="10" a="1"/>
  <c r="B62" i="10" l="1"/>
  <c r="B61" i="10"/>
  <c r="B48" i="10"/>
  <c r="B47" i="10"/>
  <c r="B45" i="10"/>
  <c r="B46" i="10"/>
  <c r="B44" i="10"/>
  <c r="H19" i="4" l="1" a="1"/>
  <c r="H19"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C7" i="2" l="1"/>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P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P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L1743" i="5" l="1"/>
  <c r="O1109" i="7"/>
  <c r="P1109" i="7" s="1"/>
  <c r="K1234" i="5"/>
  <c r="K1236" i="5"/>
  <c r="K1107" i="5"/>
  <c r="L1107" i="5" s="1"/>
  <c r="M1107" i="5" s="1"/>
  <c r="R1109" i="7"/>
  <c r="R1222" i="7"/>
  <c r="R1236" i="7"/>
  <c r="S1236" i="7" s="1"/>
  <c r="V1236" i="7" s="1"/>
  <c r="R1220" i="7"/>
  <c r="R1212" i="7"/>
  <c r="R1210" i="7"/>
  <c r="K1087" i="5"/>
  <c r="R1264" i="7"/>
  <c r="O1089" i="7"/>
  <c r="P1089" i="7" s="1"/>
  <c r="R1240" i="7"/>
  <c r="O1216" i="7"/>
  <c r="P1216" i="7" s="1"/>
  <c r="S1216" i="7" s="1"/>
  <c r="V1216" i="7" s="1"/>
  <c r="R1230" i="7"/>
  <c r="R1089" i="7"/>
  <c r="K1220" i="5"/>
  <c r="K1230" i="5"/>
  <c r="O1232" i="7"/>
  <c r="P1232" i="7" s="1"/>
  <c r="R1238" i="7"/>
  <c r="R1228" i="7"/>
  <c r="R1272" i="7"/>
  <c r="K1210" i="5"/>
  <c r="O1240" i="7"/>
  <c r="O1276" i="7"/>
  <c r="O1224" i="7"/>
  <c r="O1268" i="7"/>
  <c r="P1268" i="7" s="1"/>
  <c r="O1242" i="7"/>
  <c r="P1242" i="7" s="1"/>
  <c r="K1218" i="5"/>
  <c r="L1218" i="5" s="1"/>
  <c r="K1204" i="5"/>
  <c r="L1204" i="5" s="1"/>
  <c r="P1204" i="5" s="1"/>
  <c r="O1222" i="7"/>
  <c r="O1236" i="7"/>
  <c r="P1236" i="7" s="1"/>
  <c r="O1234" i="7"/>
  <c r="P1234" i="7" s="1"/>
  <c r="K1226" i="5"/>
  <c r="K1274" i="5"/>
  <c r="L1274" i="5" s="1"/>
  <c r="K1224" i="5"/>
  <c r="L1224" i="5" s="1"/>
  <c r="M1224" i="5" s="1"/>
  <c r="K1212" i="5"/>
  <c r="L1212" i="5" s="1"/>
  <c r="K1270" i="5"/>
  <c r="K1214" i="5"/>
  <c r="O1208" i="7"/>
  <c r="P1208" i="7" s="1"/>
  <c r="O1264" i="7"/>
  <c r="O1228" i="7"/>
  <c r="O1218" i="7"/>
  <c r="P1218" i="7" s="1"/>
  <c r="S1218" i="7" s="1"/>
  <c r="V1218" i="7" s="1"/>
  <c r="R1214" i="7"/>
  <c r="R1242" i="7"/>
  <c r="R1232" i="7"/>
  <c r="K1232" i="5"/>
  <c r="K1240" i="5"/>
  <c r="K1262" i="5"/>
  <c r="K1216" i="5"/>
  <c r="O1220" i="7"/>
  <c r="P1220" i="7" s="1"/>
  <c r="O1226" i="7"/>
  <c r="P1226" i="7" s="1"/>
  <c r="O1212" i="7"/>
  <c r="P1212" i="7" s="1"/>
  <c r="O1210" i="7"/>
  <c r="P1210" i="7" s="1"/>
  <c r="S1210" i="7" s="1"/>
  <c r="V1210" i="7" s="1"/>
  <c r="R1206" i="7"/>
  <c r="R1234" i="7"/>
  <c r="R1224" i="7"/>
  <c r="K1238" i="5"/>
  <c r="K1206" i="5"/>
  <c r="K1208" i="5"/>
  <c r="O1272" i="7"/>
  <c r="P1272" i="7" s="1"/>
  <c r="O1214" i="7"/>
  <c r="P1214" i="7" s="1"/>
  <c r="R1276" i="7"/>
  <c r="R1226" i="7"/>
  <c r="R1216" i="7"/>
  <c r="K1266" i="5"/>
  <c r="K1228" i="5"/>
  <c r="L1228" i="5" s="1"/>
  <c r="M1228" i="5" s="1"/>
  <c r="K1222" i="5"/>
  <c r="O1230" i="7"/>
  <c r="P1230" i="7" s="1"/>
  <c r="S1230" i="7" s="1"/>
  <c r="U1230" i="7" s="1"/>
  <c r="O1238" i="7"/>
  <c r="P1238" i="7" s="1"/>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L1092" i="5" s="1"/>
  <c r="O1094" i="7"/>
  <c r="P1094" i="7" s="1"/>
  <c r="R1094" i="7"/>
  <c r="O1084" i="7"/>
  <c r="P1084" i="7" s="1"/>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P1114" i="7" s="1"/>
  <c r="O1138" i="7"/>
  <c r="P1138" i="7" s="1"/>
  <c r="K1124" i="5"/>
  <c r="O1130" i="7"/>
  <c r="P1130" i="7" s="1"/>
  <c r="O1134" i="7"/>
  <c r="P1134" i="7" s="1"/>
  <c r="R1138" i="7"/>
  <c r="K1132" i="5"/>
  <c r="L1132" i="5" s="1"/>
  <c r="O1118" i="7"/>
  <c r="P1118" i="7" s="1"/>
  <c r="O1110" i="7"/>
  <c r="P1110" i="7" s="1"/>
  <c r="S1110" i="7" s="1"/>
  <c r="V1110" i="7" s="1"/>
  <c r="R1130" i="7"/>
  <c r="O1126" i="7"/>
  <c r="P1126" i="7" s="1"/>
  <c r="O1122" i="7"/>
  <c r="P1122" i="7" s="1"/>
  <c r="K1128" i="5"/>
  <c r="L1128" i="5" s="1"/>
  <c r="K1120" i="5"/>
  <c r="L1120" i="5" s="1"/>
  <c r="M1120" i="5" s="1"/>
  <c r="R1122" i="7"/>
  <c r="R1114" i="7"/>
  <c r="L1930" i="5"/>
  <c r="O1930" i="5" s="1"/>
  <c r="L117" i="5"/>
  <c r="O1106" i="7"/>
  <c r="P1106" i="7" s="1"/>
  <c r="K1104" i="5"/>
  <c r="L1104" i="5" s="1"/>
  <c r="R1106" i="7"/>
  <c r="L338" i="5"/>
  <c r="O338" i="5" s="1"/>
  <c r="O1204" i="7"/>
  <c r="P1204" i="7" s="1"/>
  <c r="K1202" i="5"/>
  <c r="L1202" i="5" s="1"/>
  <c r="O1202" i="5" s="1"/>
  <c r="L1862" i="5"/>
  <c r="M1862" i="5" s="1"/>
  <c r="L2033" i="5"/>
  <c r="L1873" i="5"/>
  <c r="P1873" i="5" s="1"/>
  <c r="L1864" i="5"/>
  <c r="O1864" i="5" s="1"/>
  <c r="L1198" i="5"/>
  <c r="P1198" i="5" s="1"/>
  <c r="L531" i="5"/>
  <c r="P531" i="5" s="1"/>
  <c r="K1170" i="5"/>
  <c r="L1170" i="5" s="1"/>
  <c r="P1170" i="5" s="1"/>
  <c r="K1122" i="5"/>
  <c r="L1122" i="5" s="1"/>
  <c r="L121" i="5"/>
  <c r="O121" i="5" s="1"/>
  <c r="R1204" i="7"/>
  <c r="R1164" i="7"/>
  <c r="R1148" i="7"/>
  <c r="R1168" i="7"/>
  <c r="R1152" i="7"/>
  <c r="K1162" i="5"/>
  <c r="L1162" i="5" s="1"/>
  <c r="K1138" i="5"/>
  <c r="L1138" i="5" s="1"/>
  <c r="L1559" i="5"/>
  <c r="O1559" i="5" s="1"/>
  <c r="K1154" i="5"/>
  <c r="K1150" i="5"/>
  <c r="L1150" i="5" s="1"/>
  <c r="P1150" i="5" s="1"/>
  <c r="K1174" i="5"/>
  <c r="L1174" i="5" s="1"/>
  <c r="P1174" i="5" s="1"/>
  <c r="O1160" i="7"/>
  <c r="P1160" i="7" s="1"/>
  <c r="O1152" i="7"/>
  <c r="P1152" i="7" s="1"/>
  <c r="K1166" i="5"/>
  <c r="L1166" i="5" s="1"/>
  <c r="O1136" i="7"/>
  <c r="P1136" i="7" s="1"/>
  <c r="L1647" i="5"/>
  <c r="P1647" i="5" s="1"/>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M1871" i="5" s="1"/>
  <c r="L972" i="5"/>
  <c r="L256" i="5"/>
  <c r="P256" i="5" s="1"/>
  <c r="L610" i="5"/>
  <c r="M610" i="5" s="1"/>
  <c r="L362" i="5"/>
  <c r="P362" i="5" s="1"/>
  <c r="L1923" i="5"/>
  <c r="M1923" i="5" s="1"/>
  <c r="L718" i="5"/>
  <c r="M718" i="5" s="1"/>
  <c r="L391" i="5"/>
  <c r="O391" i="5" s="1"/>
  <c r="L622" i="5"/>
  <c r="P622" i="5" s="1"/>
  <c r="L1852" i="5"/>
  <c r="L373" i="5"/>
  <c r="M373" i="5" s="1"/>
  <c r="R1014" i="7"/>
  <c r="L662" i="5"/>
  <c r="P662" i="5" s="1"/>
  <c r="L234" i="5"/>
  <c r="M234" i="5" s="1"/>
  <c r="L1756" i="5"/>
  <c r="P1756" i="5" s="1"/>
  <c r="L618" i="5"/>
  <c r="O618" i="5" s="1"/>
  <c r="L8" i="5"/>
  <c r="O8" i="5" s="1"/>
  <c r="R1034" i="7"/>
  <c r="L332" i="5"/>
  <c r="P332" i="5" s="1"/>
  <c r="L1155" i="5"/>
  <c r="O1155" i="5" s="1"/>
  <c r="R1069" i="7"/>
  <c r="L1522" i="5"/>
  <c r="P1522" i="5" s="1"/>
  <c r="L822" i="5"/>
  <c r="P822" i="5" s="1"/>
  <c r="L483" i="5"/>
  <c r="P483" i="5" s="1"/>
  <c r="L334" i="5"/>
  <c r="P334" i="5" s="1"/>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U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R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U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R2021" i="6" s="1"/>
  <c r="H2020" i="6"/>
  <c r="H2019" i="6"/>
  <c r="P2019" i="6" s="1"/>
  <c r="Q2019" i="6" s="1"/>
  <c r="R2019" i="6" s="1"/>
  <c r="U2019" i="6" s="1"/>
  <c r="H2018" i="6"/>
  <c r="H2017" i="6"/>
  <c r="H2016" i="6"/>
  <c r="P2016" i="6" s="1"/>
  <c r="Q2016" i="6" s="1"/>
  <c r="H2015" i="6"/>
  <c r="P2015" i="6" s="1"/>
  <c r="Q2015" i="6" s="1"/>
  <c r="H2014" i="6"/>
  <c r="H2013" i="6"/>
  <c r="P2013" i="6" s="1"/>
  <c r="Q2013" i="6" s="1"/>
  <c r="R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R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R1735" i="6" s="1"/>
  <c r="U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R1428" i="6" s="1"/>
  <c r="H1420" i="6"/>
  <c r="H1412" i="6"/>
  <c r="H1404" i="6"/>
  <c r="H1396" i="6"/>
  <c r="H1388" i="6"/>
  <c r="H1380" i="6"/>
  <c r="H1372" i="6"/>
  <c r="H1364" i="6"/>
  <c r="P1364" i="6" s="1"/>
  <c r="Q1364" i="6" s="1"/>
  <c r="R1364" i="6" s="1"/>
  <c r="H1356" i="6"/>
  <c r="H1348" i="6"/>
  <c r="H1340" i="6"/>
  <c r="H1332" i="6"/>
  <c r="H1324" i="6"/>
  <c r="H1316" i="6"/>
  <c r="H1308" i="6"/>
  <c r="H1300" i="6"/>
  <c r="P1300" i="6" s="1"/>
  <c r="Q1300" i="6" s="1"/>
  <c r="R1300" i="6" s="1"/>
  <c r="U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H1209" i="6"/>
  <c r="I1206" i="6"/>
  <c r="H1204" i="6"/>
  <c r="P1204" i="6" s="1"/>
  <c r="Q1204" i="6" s="1"/>
  <c r="R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G1117" i="6"/>
  <c r="S1117" i="6" s="1"/>
  <c r="G1116" i="6"/>
  <c r="S1116" i="6" s="1"/>
  <c r="G1115" i="6"/>
  <c r="S1115" i="6" s="1"/>
  <c r="G1114" i="6"/>
  <c r="S1114" i="6" s="1"/>
  <c r="T1114" i="6" s="1"/>
  <c r="G1113" i="6"/>
  <c r="S1113" i="6" s="1"/>
  <c r="G1112" i="6"/>
  <c r="S1112" i="6" s="1"/>
  <c r="G1111" i="6"/>
  <c r="S1111" i="6" s="1"/>
  <c r="G1110" i="6"/>
  <c r="S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G1073" i="6"/>
  <c r="S1073" i="6" s="1"/>
  <c r="G1072" i="6"/>
  <c r="S1072" i="6" s="1"/>
  <c r="G1071" i="6"/>
  <c r="S1071" i="6" s="1"/>
  <c r="G1070" i="6"/>
  <c r="S1070" i="6" s="1"/>
  <c r="G1069" i="6"/>
  <c r="S1069" i="6" s="1"/>
  <c r="G1068" i="6"/>
  <c r="S1068" i="6" s="1"/>
  <c r="G1067" i="6"/>
  <c r="S1067" i="6" s="1"/>
  <c r="G1066" i="6"/>
  <c r="S1066" i="6" s="1"/>
  <c r="G1065" i="6"/>
  <c r="S1065" i="6" s="1"/>
  <c r="G1064" i="6"/>
  <c r="S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G1110" i="3"/>
  <c r="M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58" i="7"/>
  <c r="U158" i="7" s="1"/>
  <c r="P156" i="7"/>
  <c r="V156" i="7" s="1"/>
  <c r="P92" i="7"/>
  <c r="V92" i="7" s="1"/>
  <c r="P926" i="7"/>
  <c r="P495" i="7"/>
  <c r="V495" i="7" s="1"/>
  <c r="P169" i="7"/>
  <c r="S169" i="7" s="1"/>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774" i="7"/>
  <c r="T774" i="7" s="1"/>
  <c r="P152" i="7"/>
  <c r="U152" i="7" s="1"/>
  <c r="P52" i="7"/>
  <c r="V52" i="7" s="1"/>
  <c r="P1700" i="7"/>
  <c r="V1700" i="7" s="1"/>
  <c r="P1776" i="7"/>
  <c r="V1776" i="7" s="1"/>
  <c r="P877" i="7"/>
  <c r="T877" i="7" s="1"/>
  <c r="P611" i="7"/>
  <c r="V611" i="7" s="1"/>
  <c r="P54" i="7"/>
  <c r="T54" i="7" s="1"/>
  <c r="P1629" i="7"/>
  <c r="V1629" i="7" s="1"/>
  <c r="P1916" i="7"/>
  <c r="P1820" i="7"/>
  <c r="V1820" i="7" s="1"/>
  <c r="P1361" i="7"/>
  <c r="U1361" i="7" s="1"/>
  <c r="P1265" i="7"/>
  <c r="V1265" i="7" s="1"/>
  <c r="P1157" i="7"/>
  <c r="P1095" i="7"/>
  <c r="V1095" i="7" s="1"/>
  <c r="P1155" i="7"/>
  <c r="V1155" i="7" s="1"/>
  <c r="P659" i="7"/>
  <c r="V659" i="7" s="1"/>
  <c r="P869" i="7"/>
  <c r="T869" i="7" s="1"/>
  <c r="P447" i="7"/>
  <c r="S447" i="7" s="1"/>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T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S1109" i="7"/>
  <c r="V1109" i="7" s="1"/>
  <c r="V919" i="7"/>
  <c r="U919" i="7"/>
  <c r="T919" i="7"/>
  <c r="S919" i="7"/>
  <c r="T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V1229" i="7"/>
  <c r="U1229" i="7"/>
  <c r="T1229" i="7"/>
  <c r="S1229" i="7"/>
  <c r="V1111" i="7"/>
  <c r="U1111" i="7"/>
  <c r="T1111" i="7"/>
  <c r="S1111" i="7"/>
  <c r="V1145" i="7"/>
  <c r="U1145" i="7"/>
  <c r="T1145" i="7"/>
  <c r="S1145" i="7"/>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1697"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500" i="5"/>
  <c r="M500" i="5"/>
  <c r="O500" i="5"/>
  <c r="O1656" i="5"/>
  <c r="M972" i="5"/>
  <c r="P972" i="5"/>
  <c r="O972" i="5"/>
  <c r="O1852" i="5"/>
  <c r="P1852" i="5"/>
  <c r="M1852" i="5"/>
  <c r="P1279" i="5"/>
  <c r="O1279" i="5"/>
  <c r="M1279" i="5"/>
  <c r="P1743" i="5"/>
  <c r="O1743" i="5"/>
  <c r="M1743" i="5"/>
  <c r="M1559" i="5"/>
  <c r="M995" i="5"/>
  <c r="O995" i="5"/>
  <c r="O1431" i="5"/>
  <c r="P532" i="5"/>
  <c r="M532" i="5"/>
  <c r="O532" i="5"/>
  <c r="O452" i="5"/>
  <c r="O1334" i="5"/>
  <c r="M117" i="5"/>
  <c r="P117" i="5"/>
  <c r="O117" i="5"/>
  <c r="O1916" i="5"/>
  <c r="M1916" i="5"/>
  <c r="P1916" i="5"/>
  <c r="P1930" i="5"/>
  <c r="O1581" i="5"/>
  <c r="M150" i="5"/>
  <c r="O1862" i="5"/>
  <c r="P373" i="5"/>
  <c r="P1446" i="5"/>
  <c r="O1446" i="5"/>
  <c r="M1446" i="5"/>
  <c r="P171" i="5"/>
  <c r="O171" i="5"/>
  <c r="M171" i="5"/>
  <c r="P874" i="5"/>
  <c r="M874" i="5"/>
  <c r="P125" i="5"/>
  <c r="O405" i="5"/>
  <c r="M181" i="5"/>
  <c r="P181" i="5"/>
  <c r="O181"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848" i="5"/>
  <c r="L1346" i="5"/>
  <c r="L1298" i="5"/>
  <c r="L949" i="5"/>
  <c r="L924" i="5"/>
  <c r="L953" i="5"/>
  <c r="L507" i="5"/>
  <c r="L15" i="5"/>
  <c r="L120" i="5"/>
  <c r="L179" i="5"/>
  <c r="L374" i="5"/>
  <c r="L1234" i="5"/>
  <c r="L2000" i="5"/>
  <c r="L468" i="5"/>
  <c r="L1628" i="5"/>
  <c r="L1449" i="5"/>
  <c r="L1385" i="5"/>
  <c r="L1192" i="5"/>
  <c r="L1342"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T1116" i="6" l="1"/>
  <c r="T1118" i="6"/>
  <c r="O1573" i="3"/>
  <c r="U1573" i="3" s="1"/>
  <c r="T1212" i="6"/>
  <c r="M122" i="5"/>
  <c r="O1871" i="5"/>
  <c r="P1559" i="5"/>
  <c r="U447" i="7"/>
  <c r="U169" i="7"/>
  <c r="M334" i="5"/>
  <c r="P1871" i="5"/>
  <c r="V447" i="7"/>
  <c r="V169" i="7"/>
  <c r="O334" i="5"/>
  <c r="P121" i="5"/>
  <c r="P8" i="5"/>
  <c r="P385" i="5"/>
  <c r="V641" i="7"/>
  <c r="S1059" i="7"/>
  <c r="U1059" i="7" s="1"/>
  <c r="M1647" i="5"/>
  <c r="M121" i="5"/>
  <c r="M8" i="5"/>
  <c r="S1820" i="7"/>
  <c r="M622" i="5"/>
  <c r="O1647" i="5"/>
  <c r="T1820" i="7"/>
  <c r="O622" i="5"/>
  <c r="P1862" i="5"/>
  <c r="M1930" i="5"/>
  <c r="U1820" i="7"/>
  <c r="V1474" i="7"/>
  <c r="S1242" i="7"/>
  <c r="U1242" i="7" s="1"/>
  <c r="U1109" i="7"/>
  <c r="U353" i="7"/>
  <c r="T1109" i="7"/>
  <c r="S1094" i="7"/>
  <c r="V1094" i="7" s="1"/>
  <c r="S1214" i="7"/>
  <c r="U1214" i="7" s="1"/>
  <c r="M384" i="5"/>
  <c r="U1218" i="7"/>
  <c r="T1110" i="6"/>
  <c r="T1112" i="6"/>
  <c r="O1338" i="3"/>
  <c r="U1338" i="3" s="1"/>
  <c r="T1094" i="6"/>
  <c r="O2034" i="3"/>
  <c r="U2034" i="3" s="1"/>
  <c r="T1064" i="6"/>
  <c r="T1074" i="6"/>
  <c r="T1069" i="6"/>
  <c r="O1202" i="3"/>
  <c r="U1202" i="3" s="1"/>
  <c r="O1330" i="3"/>
  <c r="U1330" i="3" s="1"/>
  <c r="O1586" i="3"/>
  <c r="U1586" i="3" s="1"/>
  <c r="O1714" i="3"/>
  <c r="U1714" i="3" s="1"/>
  <c r="O1937" i="3"/>
  <c r="U1937" i="3" s="1"/>
  <c r="O1458" i="3"/>
  <c r="U1458" i="3" s="1"/>
  <c r="M6" i="5"/>
  <c r="S1404" i="7"/>
  <c r="T1206" i="7"/>
  <c r="U1236" i="7"/>
  <c r="P842" i="5"/>
  <c r="M385" i="5"/>
  <c r="U1208" i="7"/>
  <c r="S879" i="7"/>
  <c r="O791" i="5"/>
  <c r="M842" i="5"/>
  <c r="S1089" i="7"/>
  <c r="V1089" i="7" s="1"/>
  <c r="T1218" i="7"/>
  <c r="T1230" i="7"/>
  <c r="P1878" i="5"/>
  <c r="P1877" i="5"/>
  <c r="O122" i="5"/>
  <c r="P298" i="5"/>
  <c r="P591" i="5"/>
  <c r="V1457" i="7"/>
  <c r="T1234" i="7"/>
  <c r="M1441" i="5"/>
  <c r="U1210" i="7"/>
  <c r="L1270" i="5"/>
  <c r="O665" i="5"/>
  <c r="V1230" i="7"/>
  <c r="P665" i="5"/>
  <c r="O822" i="5"/>
  <c r="T1208" i="7"/>
  <c r="T1236" i="7"/>
  <c r="T1210" i="7"/>
  <c r="U1206" i="7"/>
  <c r="T1216" i="7"/>
  <c r="U1234" i="7"/>
  <c r="L1222" i="5"/>
  <c r="P718" i="5"/>
  <c r="U1216" i="7"/>
  <c r="P1805" i="5"/>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U1846" i="6" s="1"/>
  <c r="P1758" i="6"/>
  <c r="Q1758" i="6" s="1"/>
  <c r="R1758" i="6" s="1"/>
  <c r="P1822" i="6"/>
  <c r="Q1822" i="6" s="1"/>
  <c r="R1822" i="6" s="1"/>
  <c r="U1822" i="6" s="1"/>
  <c r="T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U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U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U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U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U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U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V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2042" i="3"/>
  <c r="U2042" i="3" s="1"/>
  <c r="O1722" i="3"/>
  <c r="U1722" i="3" s="1"/>
  <c r="O1342" i="3"/>
  <c r="U1342" i="3" s="1"/>
  <c r="M983" i="3"/>
  <c r="N983" i="3" s="1"/>
  <c r="V983" i="3" s="1"/>
  <c r="P1764" i="6"/>
  <c r="Q1764" i="6" s="1"/>
  <c r="R1764" i="6" s="1"/>
  <c r="U1764" i="6" s="1"/>
  <c r="P1796" i="6"/>
  <c r="Q1796" i="6" s="1"/>
  <c r="R1796" i="6" s="1"/>
  <c r="U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U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U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U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U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U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P1102" i="6"/>
  <c r="Q1102" i="6" s="1"/>
  <c r="R1102" i="6" s="1"/>
  <c r="U1102" i="6" s="1"/>
  <c r="P1110" i="6"/>
  <c r="P1118" i="6"/>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717" i="3"/>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1263" i="6"/>
  <c r="U1321" i="6"/>
  <c r="U2051" i="6"/>
  <c r="M687" i="5"/>
  <c r="M485" i="5"/>
  <c r="O1121" i="5"/>
  <c r="O1441" i="5"/>
  <c r="O742" i="5"/>
  <c r="P1208" i="5"/>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214" i="6"/>
  <c r="U399" i="7"/>
  <c r="V1384" i="7"/>
  <c r="U1983" i="7"/>
  <c r="S968" i="7"/>
  <c r="U1831" i="6"/>
  <c r="U2033" i="6"/>
  <c r="U1281" i="6"/>
  <c r="U1413" i="6"/>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2008" i="6"/>
  <c r="U967" i="6"/>
  <c r="U2037" i="6"/>
  <c r="U2011" i="6"/>
  <c r="U2031" i="6"/>
  <c r="U1520" i="6"/>
  <c r="U1449" i="6"/>
  <c r="U1803" i="6"/>
  <c r="U1806" i="6"/>
  <c r="U1242" i="6"/>
  <c r="U1757" i="6"/>
  <c r="U1285" i="6"/>
  <c r="U1385" i="6"/>
  <c r="U1428" i="6"/>
  <c r="U1403" i="6"/>
  <c r="U1467" i="6"/>
  <c r="U1362" i="6"/>
  <c r="U1483" i="6"/>
  <c r="U1472" i="6"/>
  <c r="U1768"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O1216" i="5"/>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1937" i="3"/>
  <c r="S1937" i="3"/>
  <c r="R1937" i="3"/>
  <c r="Q1937" i="3"/>
  <c r="P1937" i="3"/>
  <c r="P1274" i="3"/>
  <c r="T1017" i="3"/>
  <c r="S1017" i="3"/>
  <c r="R1017" i="3"/>
  <c r="Q1017" i="3"/>
  <c r="P1017" i="3"/>
  <c r="P1138" i="3"/>
  <c r="Q1950" i="3"/>
  <c r="T1573" i="3"/>
  <c r="S1573" i="3"/>
  <c r="R1573" i="3"/>
  <c r="P1573" i="3"/>
  <c r="Q1573" i="3"/>
  <c r="T1006" i="3"/>
  <c r="S1006" i="3"/>
  <c r="R1006" i="3"/>
  <c r="Q1006" i="3"/>
  <c r="P1006" i="3"/>
  <c r="T1458" i="3"/>
  <c r="S1458" i="3"/>
  <c r="R1458" i="3"/>
  <c r="Q1458" i="3"/>
  <c r="P1458" i="3"/>
  <c r="S1586" i="3"/>
  <c r="T1714" i="3"/>
  <c r="S1714" i="3"/>
  <c r="R1714" i="3"/>
  <c r="Q1714" i="3"/>
  <c r="P1714" i="3"/>
  <c r="T2034" i="3"/>
  <c r="S2034" i="3"/>
  <c r="R2034" i="3"/>
  <c r="Q2034" i="3"/>
  <c r="P2034" i="3"/>
  <c r="S1382" i="3"/>
  <c r="Q1766" i="3"/>
  <c r="T1766" i="3"/>
  <c r="T1978" i="3"/>
  <c r="S1978" i="3"/>
  <c r="S1918" i="3"/>
  <c r="R1918" i="3"/>
  <c r="Q1918" i="3"/>
  <c r="T1918" i="3"/>
  <c r="P1918" i="3"/>
  <c r="Q1946" i="3"/>
  <c r="S1286" i="3"/>
  <c r="Q1670" i="3"/>
  <c r="S2014" i="3"/>
  <c r="R2014" i="3"/>
  <c r="Q2014" i="3"/>
  <c r="P2014" i="3"/>
  <c r="T2014" i="3"/>
  <c r="S1514" i="3"/>
  <c r="T136" i="3"/>
  <c r="S136" i="3"/>
  <c r="R136" i="3"/>
  <c r="Q136" i="3"/>
  <c r="P136" i="3"/>
  <c r="P1926" i="3"/>
  <c r="R1882" i="3"/>
  <c r="Q1370" i="3"/>
  <c r="R1626"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S1238" i="3" l="1"/>
  <c r="Q1118" i="6"/>
  <c r="R1118" i="6" s="1"/>
  <c r="U1118" i="6" s="1"/>
  <c r="Q1116" i="6"/>
  <c r="R1116" i="6" s="1"/>
  <c r="U1116" i="6" s="1"/>
  <c r="N1116" i="3"/>
  <c r="P1862" i="3"/>
  <c r="S1498" i="3"/>
  <c r="T1222" i="3"/>
  <c r="N1114" i="3"/>
  <c r="T1586" i="3"/>
  <c r="P1338" i="3"/>
  <c r="Q1338" i="3"/>
  <c r="S1338" i="3"/>
  <c r="R1338" i="3"/>
  <c r="P1586" i="3"/>
  <c r="T1338" i="3"/>
  <c r="R1954" i="3"/>
  <c r="Q1586" i="3"/>
  <c r="P1226" i="3"/>
  <c r="R1586" i="3"/>
  <c r="T2018" i="3"/>
  <c r="O1969" i="3"/>
  <c r="U1969" i="3" s="1"/>
  <c r="Q1212" i="6"/>
  <c r="R1212" i="6" s="1"/>
  <c r="U1212" i="6" s="1"/>
  <c r="N1210" i="3"/>
  <c r="V1242" i="7"/>
  <c r="T1242" i="7"/>
  <c r="V1214" i="7"/>
  <c r="Q1107" i="5"/>
  <c r="Q1202" i="5"/>
  <c r="Q1262" i="5"/>
  <c r="Q1274" i="5"/>
  <c r="Q1208" i="5"/>
  <c r="T1089" i="7"/>
  <c r="T1214" i="7"/>
  <c r="Q1087" i="5"/>
  <c r="Q1216" i="5"/>
  <c r="Q1218" i="5"/>
  <c r="Q1238" i="5"/>
  <c r="Q1230" i="5"/>
  <c r="U1094" i="7"/>
  <c r="U1220" i="7"/>
  <c r="U1089" i="7"/>
  <c r="T1264" i="7"/>
  <c r="T1220" i="7"/>
  <c r="U1238" i="7"/>
  <c r="Q1862" i="3"/>
  <c r="P1286" i="3"/>
  <c r="P1222" i="3"/>
  <c r="R1862" i="3"/>
  <c r="Q1286" i="3"/>
  <c r="Q1222" i="3"/>
  <c r="T1530" i="3"/>
  <c r="R1726" i="3"/>
  <c r="S1862" i="3"/>
  <c r="R1286" i="3"/>
  <c r="R1194" i="3"/>
  <c r="R1222" i="3"/>
  <c r="T1862" i="3"/>
  <c r="T1286" i="3"/>
  <c r="T1194" i="3"/>
  <c r="S1222" i="3"/>
  <c r="S1626" i="3"/>
  <c r="S1882" i="3"/>
  <c r="S1946" i="3"/>
  <c r="S1898" i="3"/>
  <c r="Q1274" i="3"/>
  <c r="T1626" i="3"/>
  <c r="T1882" i="3"/>
  <c r="T1946" i="3"/>
  <c r="P1818" i="3"/>
  <c r="S1274" i="3"/>
  <c r="Q1112" i="6"/>
  <c r="R1112" i="6" s="1"/>
  <c r="U1112" i="6" s="1"/>
  <c r="Q1818" i="3"/>
  <c r="R1274" i="3"/>
  <c r="Q1110" i="6"/>
  <c r="R1110" i="6" s="1"/>
  <c r="U1110" i="6" s="1"/>
  <c r="R1818" i="3"/>
  <c r="S1818" i="3"/>
  <c r="O214" i="3"/>
  <c r="U214" i="3" s="1"/>
  <c r="T1274" i="3"/>
  <c r="P1626" i="3"/>
  <c r="P1882" i="3"/>
  <c r="R1946" i="3"/>
  <c r="T1818" i="3"/>
  <c r="Q1626" i="3"/>
  <c r="Q1882" i="3"/>
  <c r="P1946" i="3"/>
  <c r="N1108" i="3"/>
  <c r="O1108" i="3" s="1"/>
  <c r="N1110" i="3"/>
  <c r="N1092" i="3"/>
  <c r="S1994" i="3"/>
  <c r="T1994" i="3"/>
  <c r="Q1094" i="6"/>
  <c r="R1094" i="6" s="1"/>
  <c r="U1094" i="6" s="1"/>
  <c r="R1498" i="3"/>
  <c r="T1202" i="3"/>
  <c r="Q1930" i="3"/>
  <c r="T1926" i="3"/>
  <c r="R1930" i="3"/>
  <c r="P1202" i="3"/>
  <c r="Q1926" i="3"/>
  <c r="Q1202" i="3"/>
  <c r="R1926" i="3"/>
  <c r="S1202" i="3"/>
  <c r="S1478" i="3"/>
  <c r="S1926" i="3"/>
  <c r="R1202" i="3"/>
  <c r="P1350" i="3"/>
  <c r="T1834" i="3"/>
  <c r="P1994" i="3"/>
  <c r="P1930" i="3"/>
  <c r="T1330" i="3"/>
  <c r="S1930" i="3"/>
  <c r="R1734" i="3"/>
  <c r="Q2002" i="3"/>
  <c r="P1834" i="3"/>
  <c r="T1798" i="3"/>
  <c r="T1894" i="3"/>
  <c r="T1930" i="3"/>
  <c r="P1330" i="3"/>
  <c r="P1734" i="3"/>
  <c r="Q1834" i="3"/>
  <c r="P1798" i="3"/>
  <c r="P1894" i="3"/>
  <c r="R1254" i="3"/>
  <c r="Q1330" i="3"/>
  <c r="R1834" i="3"/>
  <c r="Q1994" i="3"/>
  <c r="S1330" i="3"/>
  <c r="S1834" i="3"/>
  <c r="R1994" i="3"/>
  <c r="R1330" i="3"/>
  <c r="O1531" i="3"/>
  <c r="U1531" i="3" s="1"/>
  <c r="N1072" i="3"/>
  <c r="Q1069" i="6"/>
  <c r="R1069" i="6" s="1"/>
  <c r="U1069" i="6" s="1"/>
  <c r="Q1064" i="6"/>
  <c r="R1064" i="6" s="1"/>
  <c r="U1064" i="6" s="1"/>
  <c r="N1062" i="3"/>
  <c r="Q1074" i="6"/>
  <c r="R1074" i="6" s="1"/>
  <c r="U1074" i="6" s="1"/>
  <c r="N1067" i="3"/>
  <c r="O1401" i="3"/>
  <c r="U1401" i="3" s="1"/>
  <c r="N1213" i="3"/>
  <c r="U1264" i="7"/>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O1221" i="3" s="1"/>
  <c r="P1221" i="3" s="1"/>
  <c r="N1275" i="3"/>
  <c r="O1275" i="3" s="1"/>
  <c r="S1275" i="3" s="1"/>
  <c r="Q1233" i="6"/>
  <c r="R1233" i="6" s="1"/>
  <c r="U1233" i="6" s="1"/>
  <c r="N1239" i="3"/>
  <c r="O1239" i="3" s="1"/>
  <c r="U1239" i="3" s="1"/>
  <c r="N1227" i="3"/>
  <c r="O1227" i="3" s="1"/>
  <c r="Q1239" i="6"/>
  <c r="R1239" i="6" s="1"/>
  <c r="U1239" i="6" s="1"/>
  <c r="N1235" i="3"/>
  <c r="O1235" i="3" s="1"/>
  <c r="P1770" i="3"/>
  <c r="S1510" i="3"/>
  <c r="Q1243" i="6"/>
  <c r="R1243" i="6" s="1"/>
  <c r="U1243" i="6" s="1"/>
  <c r="N1237" i="3"/>
  <c r="O1237" i="3" s="1"/>
  <c r="N1207" i="3"/>
  <c r="O1207" i="3" s="1"/>
  <c r="Q1207" i="3" s="1"/>
  <c r="N1217" i="3"/>
  <c r="O1217" i="3" s="1"/>
  <c r="N1241" i="3"/>
  <c r="O1241" i="3" s="1"/>
  <c r="N1211" i="3"/>
  <c r="O1211" i="3" s="1"/>
  <c r="Q1770" i="3"/>
  <c r="T1510" i="3"/>
  <c r="Q1342" i="3"/>
  <c r="Q1215" i="6"/>
  <c r="R1215" i="6" s="1"/>
  <c r="U1215" i="6" s="1"/>
  <c r="N1205" i="3"/>
  <c r="O1205" i="3" s="1"/>
  <c r="N1233" i="3"/>
  <c r="O1233" i="3" s="1"/>
  <c r="N1223" i="3"/>
  <c r="O1223" i="3" s="1"/>
  <c r="Q1223" i="3" s="1"/>
  <c r="N1225" i="3"/>
  <c r="O1225" i="3" s="1"/>
  <c r="P1225" i="3" s="1"/>
  <c r="Q1235" i="6"/>
  <c r="R1235" i="6" s="1"/>
  <c r="U1235" i="6" s="1"/>
  <c r="R1770" i="3"/>
  <c r="S1594" i="3"/>
  <c r="P1510" i="3"/>
  <c r="Q1214" i="3"/>
  <c r="Q1223" i="6"/>
  <c r="R1223" i="6" s="1"/>
  <c r="U1223" i="6" s="1"/>
  <c r="N1215" i="3"/>
  <c r="O1215" i="3" s="1"/>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O1263" i="3" s="1"/>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O1231" i="3" s="1"/>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318" i="3"/>
  <c r="R1414" i="3"/>
  <c r="R1722" i="3"/>
  <c r="P1126" i="3"/>
  <c r="S1450" i="3"/>
  <c r="S1606" i="3"/>
  <c r="T1958" i="3"/>
  <c r="P1318" i="3"/>
  <c r="S1670" i="3"/>
  <c r="P1414" i="3"/>
  <c r="Q1126" i="3"/>
  <c r="T1450" i="3"/>
  <c r="T1606" i="3"/>
  <c r="P1958" i="3"/>
  <c r="S2010" i="3"/>
  <c r="P1514" i="3"/>
  <c r="T1670" i="3"/>
  <c r="Q1414" i="3"/>
  <c r="R1126" i="3"/>
  <c r="P1606" i="3"/>
  <c r="Q1958" i="3"/>
  <c r="T1514" i="3"/>
  <c r="T1754" i="3"/>
  <c r="Q1514" i="3"/>
  <c r="R1670" i="3"/>
  <c r="S1126" i="3"/>
  <c r="T975" i="3"/>
  <c r="T1830" i="3"/>
  <c r="Q1606" i="3"/>
  <c r="R1958" i="3"/>
  <c r="R1318" i="3"/>
  <c r="R1514" i="3"/>
  <c r="P1670" i="3"/>
  <c r="T1126" i="3"/>
  <c r="R1506" i="3"/>
  <c r="P1830" i="3"/>
  <c r="R1606" i="3"/>
  <c r="S1958" i="3"/>
  <c r="T1318" i="3"/>
  <c r="O534" i="3"/>
  <c r="U534" i="3" s="1"/>
  <c r="O278" i="3"/>
  <c r="U278" i="3" s="1"/>
  <c r="O22" i="3"/>
  <c r="U22" i="3" s="1"/>
  <c r="Q1093" i="6"/>
  <c r="R1093" i="6" s="1"/>
  <c r="U1093" i="6" s="1"/>
  <c r="N1104" i="3"/>
  <c r="O1104" i="3" s="1"/>
  <c r="Q1108" i="6"/>
  <c r="R1108" i="6" s="1"/>
  <c r="U1108" i="6" s="1"/>
  <c r="Q1898" i="3"/>
  <c r="R1898" i="3"/>
  <c r="Q1091" i="6"/>
  <c r="R1091" i="6" s="1"/>
  <c r="U1091" i="6" s="1"/>
  <c r="Q1106" i="6"/>
  <c r="R1106" i="6" s="1"/>
  <c r="U1106" i="6" s="1"/>
  <c r="N1090" i="3"/>
  <c r="T1898" i="3"/>
  <c r="Q1090" i="6"/>
  <c r="R1090" i="6" s="1"/>
  <c r="U1090" i="6" s="1"/>
  <c r="N1089" i="3"/>
  <c r="N1091" i="3"/>
  <c r="O1091" i="3" s="1"/>
  <c r="N1088" i="3"/>
  <c r="O1088" i="3" s="1"/>
  <c r="N1106" i="3"/>
  <c r="Q1092" i="6"/>
  <c r="R1092" i="6" s="1"/>
  <c r="U1092" i="6" s="1"/>
  <c r="P1898" i="3"/>
  <c r="Q1874" i="3"/>
  <c r="P1954" i="3"/>
  <c r="T2004" i="3"/>
  <c r="Q1954" i="3"/>
  <c r="S1954" i="3"/>
  <c r="Q1178" i="3"/>
  <c r="T1954" i="3"/>
  <c r="Q1099" i="6"/>
  <c r="R1099" i="6" s="1"/>
  <c r="U1099" i="6" s="1"/>
  <c r="N1097" i="3"/>
  <c r="O1097" i="3" s="1"/>
  <c r="N1096" i="3"/>
  <c r="O1096" i="3" s="1"/>
  <c r="N1094" i="3"/>
  <c r="Q1097" i="6"/>
  <c r="R1097" i="6" s="1"/>
  <c r="U1097" i="6" s="1"/>
  <c r="N1093" i="3"/>
  <c r="O1093" i="3" s="1"/>
  <c r="Q1098" i="6"/>
  <c r="R1098" i="6" s="1"/>
  <c r="U1098" i="6" s="1"/>
  <c r="Q1096" i="6"/>
  <c r="R1096" i="6" s="1"/>
  <c r="U1096" i="6" s="1"/>
  <c r="N1095" i="3"/>
  <c r="Q1095" i="6"/>
  <c r="R1095" i="6" s="1"/>
  <c r="U1095" i="6" s="1"/>
  <c r="Q1785" i="3"/>
  <c r="U1134" i="7"/>
  <c r="Q1089" i="6"/>
  <c r="R1089" i="6" s="1"/>
  <c r="U1089" i="6" s="1"/>
  <c r="N1087" i="3"/>
  <c r="O1087" i="3" s="1"/>
  <c r="Q1122" i="3"/>
  <c r="R1886" i="3"/>
  <c r="S994" i="3"/>
  <c r="P1706" i="3"/>
  <c r="Q1706" i="3"/>
  <c r="R1706" i="3"/>
  <c r="Q1638" i="3"/>
  <c r="S1706" i="3"/>
  <c r="T1706" i="3"/>
  <c r="U1168" i="7"/>
  <c r="S1970" i="3"/>
  <c r="R1542" i="3"/>
  <c r="R1082" i="3"/>
  <c r="T1350" i="3"/>
  <c r="O502" i="3"/>
  <c r="U502" i="3" s="1"/>
  <c r="T1970" i="3"/>
  <c r="R1238" i="3"/>
  <c r="S1082" i="3"/>
  <c r="R1350" i="3"/>
  <c r="P1530" i="3"/>
  <c r="O1185" i="3"/>
  <c r="U1185" i="3" s="1"/>
  <c r="V706" i="3"/>
  <c r="O246" i="3"/>
  <c r="P246" i="3" s="1"/>
  <c r="R1370" i="3"/>
  <c r="T1238" i="3"/>
  <c r="P1490" i="3"/>
  <c r="T1478" i="3"/>
  <c r="Q1350" i="3"/>
  <c r="S1726" i="3"/>
  <c r="O1273" i="3"/>
  <c r="U1273" i="3" s="1"/>
  <c r="O1957" i="3"/>
  <c r="U1957" i="3" s="1"/>
  <c r="P1370" i="3"/>
  <c r="P1238"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O1085" i="3" s="1"/>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Q1722"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T1498" i="3"/>
  <c r="T676" i="3"/>
  <c r="P1482" i="3"/>
  <c r="Q1690" i="3"/>
  <c r="T2030" i="3"/>
  <c r="Q1906" i="3"/>
  <c r="R1598" i="3"/>
  <c r="T1786" i="3"/>
  <c r="R1146" i="3"/>
  <c r="S1298" i="3"/>
  <c r="R1681" i="3"/>
  <c r="O342" i="3"/>
  <c r="S1566" i="3"/>
  <c r="P130" i="3"/>
  <c r="P1522" i="3"/>
  <c r="R1890" i="3"/>
  <c r="S1218" i="3"/>
  <c r="R1690" i="3"/>
  <c r="P2030" i="3"/>
  <c r="S1906" i="3"/>
  <c r="S1146" i="3"/>
  <c r="R1298" i="3"/>
  <c r="Q1570" i="3"/>
  <c r="O1569" i="3"/>
  <c r="R1569" i="3" s="1"/>
  <c r="O886" i="3"/>
  <c r="T886" i="3" s="1"/>
  <c r="T1566" i="3"/>
  <c r="P1754" i="3"/>
  <c r="Q130" i="3"/>
  <c r="Q1522" i="3"/>
  <c r="P1890" i="3"/>
  <c r="S1690" i="3"/>
  <c r="Q2030" i="3"/>
  <c r="T1906" i="3"/>
  <c r="T1298" i="3"/>
  <c r="P2004" i="3"/>
  <c r="O630" i="3"/>
  <c r="R630" i="3" s="1"/>
  <c r="O854" i="3"/>
  <c r="U854" i="3" s="1"/>
  <c r="O1243" i="3"/>
  <c r="R1243" i="3" s="1"/>
  <c r="P1566" i="3"/>
  <c r="Q1754" i="3"/>
  <c r="R130" i="3"/>
  <c r="R1522" i="3"/>
  <c r="Q1890" i="3"/>
  <c r="R1346" i="3"/>
  <c r="T1690" i="3"/>
  <c r="R2030" i="3"/>
  <c r="P1402" i="3"/>
  <c r="T1170" i="3"/>
  <c r="Q2004" i="3"/>
  <c r="O898" i="3"/>
  <c r="S898" i="3" s="1"/>
  <c r="O1639" i="3"/>
  <c r="T1639" i="3" s="1"/>
  <c r="O374" i="3"/>
  <c r="R374" i="3" s="1"/>
  <c r="Q1598" i="3"/>
  <c r="T1402" i="3"/>
  <c r="Q1566" i="3"/>
  <c r="R1754" i="3"/>
  <c r="P1498" i="3"/>
  <c r="S130" i="3"/>
  <c r="S1522" i="3"/>
  <c r="S189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1969" i="3"/>
  <c r="T1598" i="3"/>
  <c r="Q1786" i="3"/>
  <c r="R1402" i="3"/>
  <c r="T1146" i="3"/>
  <c r="S1270" i="3"/>
  <c r="P1826" i="3"/>
  <c r="T1681" i="3"/>
  <c r="S2004" i="3"/>
  <c r="O386" i="3"/>
  <c r="U386" i="3" s="1"/>
  <c r="O1729" i="3"/>
  <c r="U1729" i="3" s="1"/>
  <c r="O1797" i="3"/>
  <c r="P1797" i="3" s="1"/>
  <c r="O633" i="3"/>
  <c r="S633" i="3" s="1"/>
  <c r="Q1162" i="3"/>
  <c r="O1445" i="3"/>
  <c r="U1445" i="3" s="1"/>
  <c r="O1541" i="3"/>
  <c r="R1541" i="3" s="1"/>
  <c r="N1047" i="3"/>
  <c r="O1047" i="3" s="1"/>
  <c r="U1047" i="3" s="1"/>
  <c r="T1641" i="3"/>
  <c r="R1162" i="3"/>
  <c r="O117" i="3"/>
  <c r="Q117" i="3" s="1"/>
  <c r="O665" i="3"/>
  <c r="O1611" i="3"/>
  <c r="U1611" i="3" s="1"/>
  <c r="S1162" i="3"/>
  <c r="Q1778" i="3"/>
  <c r="Q1641" i="3"/>
  <c r="O1099" i="3"/>
  <c r="P1099" i="3" s="1"/>
  <c r="O1467" i="3"/>
  <c r="P1641" i="3"/>
  <c r="R1641" i="3"/>
  <c r="P1474" i="3"/>
  <c r="O1447" i="3"/>
  <c r="U1447" i="3" s="1"/>
  <c r="O409" i="3"/>
  <c r="U409" i="3" s="1"/>
  <c r="P1538" i="3"/>
  <c r="S1641" i="3"/>
  <c r="O1191" i="3"/>
  <c r="T1191" i="3" s="1"/>
  <c r="O153" i="3"/>
  <c r="P153" i="3" s="1"/>
  <c r="T1162" i="3"/>
  <c r="O1708" i="3"/>
  <c r="U1708" i="3" s="1"/>
  <c r="O1959" i="3"/>
  <c r="U1959" i="3" s="1"/>
  <c r="O100" i="3"/>
  <c r="S100" i="3" s="1"/>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S1346" i="3"/>
  <c r="R1218" i="3"/>
  <c r="S1590" i="3"/>
  <c r="P1174" i="3"/>
  <c r="Q1920" i="3"/>
  <c r="R2002" i="3"/>
  <c r="P1270" i="3"/>
  <c r="Q1826" i="3"/>
  <c r="P1230" i="3"/>
  <c r="O1289" i="3"/>
  <c r="U1289" i="3" s="1"/>
  <c r="O85" i="3"/>
  <c r="U85" i="3" s="1"/>
  <c r="O1428" i="3"/>
  <c r="U1428" i="3" s="1"/>
  <c r="O1985" i="3"/>
  <c r="U1985" i="3" s="1"/>
  <c r="O1835" i="3"/>
  <c r="S1913" i="3"/>
  <c r="S1266" i="3"/>
  <c r="Q126" i="3"/>
  <c r="Q1346" i="3"/>
  <c r="T1218" i="3"/>
  <c r="T1590" i="3"/>
  <c r="P1234" i="3"/>
  <c r="Q1317" i="3"/>
  <c r="Q1174" i="3"/>
  <c r="T1138" i="3"/>
  <c r="P2002" i="3"/>
  <c r="Q1270" i="3"/>
  <c r="R1826" i="3"/>
  <c r="Q1230" i="3"/>
  <c r="P1674" i="3"/>
  <c r="T963" i="3"/>
  <c r="P1570" i="3"/>
  <c r="O1417" i="3"/>
  <c r="U1417" i="3" s="1"/>
  <c r="O680" i="3"/>
  <c r="O217" i="3"/>
  <c r="U217" i="3" s="1"/>
  <c r="O1675" i="3"/>
  <c r="U1675" i="3" s="1"/>
  <c r="N1057" i="3"/>
  <c r="P1346" i="3"/>
  <c r="Q1590" i="3"/>
  <c r="P1866" i="3"/>
  <c r="S1174" i="3"/>
  <c r="Q1138" i="3"/>
  <c r="S2002" i="3"/>
  <c r="T1826" i="3"/>
  <c r="S1538" i="3"/>
  <c r="R1674" i="3"/>
  <c r="R1570" i="3"/>
  <c r="O1067" i="3"/>
  <c r="T1067" i="3" s="1"/>
  <c r="O88" i="3"/>
  <c r="S88" i="3" s="1"/>
  <c r="T1098" i="3"/>
  <c r="T1346" i="3"/>
  <c r="R1590" i="3"/>
  <c r="R1738" i="3"/>
  <c r="Q1866" i="3"/>
  <c r="T1174" i="3"/>
  <c r="R1920" i="3"/>
  <c r="R1138" i="3"/>
  <c r="R1002" i="3"/>
  <c r="T2002" i="3"/>
  <c r="T1614" i="3"/>
  <c r="S1674" i="3"/>
  <c r="S1570" i="3"/>
  <c r="Q1059" i="6"/>
  <c r="R1059" i="6" s="1"/>
  <c r="U1059" i="6"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S1385" i="3"/>
  <c r="S1345" i="3"/>
  <c r="P1506" i="3"/>
  <c r="S1130" i="3"/>
  <c r="Q1902" i="3"/>
  <c r="O1371" i="3"/>
  <c r="R1371" i="3" s="1"/>
  <c r="V1179" i="3"/>
  <c r="O1179" i="3"/>
  <c r="S1534" i="3"/>
  <c r="O552" i="3"/>
  <c r="R552" i="3" s="1"/>
  <c r="R1534"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Q963"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S1362" i="3"/>
  <c r="R1154" i="3"/>
  <c r="R1558" i="3"/>
  <c r="R1969" i="3"/>
  <c r="Q1425"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T1362" i="3"/>
  <c r="T1678" i="3"/>
  <c r="S1630" i="3"/>
  <c r="S1154" i="3"/>
  <c r="R1302" i="3"/>
  <c r="S1969" i="3"/>
  <c r="P1578" i="3"/>
  <c r="R1425" i="3"/>
  <c r="Q1554" i="3"/>
  <c r="Q1170" i="3"/>
  <c r="R1538" i="3"/>
  <c r="T1418" i="3"/>
  <c r="O603" i="3"/>
  <c r="P603" i="3" s="1"/>
  <c r="O1692" i="3"/>
  <c r="U1692"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R1198" i="3"/>
  <c r="T998" i="3"/>
  <c r="R1362" i="3"/>
  <c r="T1234" i="3"/>
  <c r="T1482" i="3"/>
  <c r="T927" i="3"/>
  <c r="P1154" i="3"/>
  <c r="P1558" i="3"/>
  <c r="Q578" i="3"/>
  <c r="P1969"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793" i="3"/>
  <c r="P1007" i="3"/>
  <c r="O425" i="3"/>
  <c r="P425" i="3" s="1"/>
  <c r="O1739" i="3"/>
  <c r="T1204" i="7"/>
  <c r="T1074" i="7"/>
  <c r="R1186" i="3"/>
  <c r="P1386" i="3"/>
  <c r="S1897" i="3"/>
  <c r="S1666" i="3"/>
  <c r="Q932" i="3"/>
  <c r="T1634" i="3"/>
  <c r="Q1531" i="3"/>
  <c r="R1682" i="3"/>
  <c r="O1101" i="3"/>
  <c r="U1101" i="3" s="1"/>
  <c r="O619" i="3"/>
  <c r="N1203" i="3"/>
  <c r="O1203" i="3" s="1"/>
  <c r="Q1206" i="6"/>
  <c r="R1206" i="6" s="1"/>
  <c r="U1206" i="6" s="1"/>
  <c r="O1451" i="3"/>
  <c r="O1899" i="3"/>
  <c r="T1186" i="3"/>
  <c r="Q1386" i="3"/>
  <c r="T1666" i="3"/>
  <c r="R932" i="3"/>
  <c r="T1262"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V1993" i="3"/>
  <c r="O1993" i="3"/>
  <c r="Q1993" i="3" s="1"/>
  <c r="V774" i="3"/>
  <c r="O774" i="3"/>
  <c r="V518" i="3"/>
  <c r="O518" i="3"/>
  <c r="V262" i="3"/>
  <c r="O262" i="3"/>
  <c r="V5" i="3"/>
  <c r="O5" i="3"/>
  <c r="V969" i="3"/>
  <c r="O969" i="3"/>
  <c r="V1860" i="3"/>
  <c r="O1860" i="3"/>
  <c r="V1604" i="3"/>
  <c r="O1604" i="3"/>
  <c r="V1348" i="3"/>
  <c r="O1348" i="3"/>
  <c r="O1092"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R1378" i="3"/>
  <c r="O437" i="3"/>
  <c r="U437" i="3" s="1"/>
  <c r="V1473" i="3"/>
  <c r="O1473" i="3"/>
  <c r="V1409" i="3"/>
  <c r="O1409" i="3"/>
  <c r="P1986"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Q1166" i="3"/>
  <c r="S1430" i="3"/>
  <c r="S1398" i="3"/>
  <c r="O306" i="3"/>
  <c r="R306" i="3" s="1"/>
  <c r="O1868" i="3"/>
  <c r="U1868" i="3" s="1"/>
  <c r="O392" i="3"/>
  <c r="U392" i="3" s="1"/>
  <c r="T1750" i="3"/>
  <c r="R1366" i="3"/>
  <c r="R1718" i="3"/>
  <c r="S1166" i="3"/>
  <c r="P1430" i="3"/>
  <c r="R1398" i="3"/>
  <c r="O50" i="3"/>
  <c r="U50" i="3" s="1"/>
  <c r="O235" i="3"/>
  <c r="U235" i="3" s="1"/>
  <c r="O1612" i="3"/>
  <c r="Q1612" i="3" s="1"/>
  <c r="O165" i="3"/>
  <c r="P1750" i="3"/>
  <c r="T1366" i="3"/>
  <c r="S1718" i="3"/>
  <c r="T1166" i="3"/>
  <c r="Q1430" i="3"/>
  <c r="P1398" i="3"/>
  <c r="O12" i="3"/>
  <c r="R12" i="3" s="1"/>
  <c r="O1356" i="3"/>
  <c r="O677" i="3"/>
  <c r="Q677" i="3" s="1"/>
  <c r="O868" i="3"/>
  <c r="T1919" i="3"/>
  <c r="S1997" i="3"/>
  <c r="T133" i="3"/>
  <c r="T1742" i="3"/>
  <c r="R1742" i="3"/>
  <c r="S1742" i="3"/>
  <c r="O661" i="3"/>
  <c r="T661" i="3" s="1"/>
  <c r="P1742" i="3"/>
  <c r="O1479" i="3"/>
  <c r="U1479" i="3" s="1"/>
  <c r="O712" i="3"/>
  <c r="O920" i="3"/>
  <c r="S1919" i="3"/>
  <c r="S1940" i="3"/>
  <c r="Q1742" i="3"/>
  <c r="R1004" i="3"/>
  <c r="P1919" i="3"/>
  <c r="Q20" i="3"/>
  <c r="O1991" i="3"/>
  <c r="O405" i="3"/>
  <c r="P405" i="3" s="1"/>
  <c r="Q1919" i="3"/>
  <c r="O1735" i="3"/>
  <c r="O352" i="3"/>
  <c r="Q352" i="3" s="1"/>
  <c r="O1365" i="3"/>
  <c r="O149" i="3"/>
  <c r="U149" i="3" s="1"/>
  <c r="P1854"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V213" i="3"/>
  <c r="O910" i="3"/>
  <c r="V1952" i="3"/>
  <c r="O1952" i="3"/>
  <c r="V1696" i="3"/>
  <c r="O1696" i="3"/>
  <c r="V1440" i="3"/>
  <c r="O1440" i="3"/>
  <c r="V1184" i="3"/>
  <c r="O1184" i="3"/>
  <c r="V1703" i="3"/>
  <c r="O1703" i="3"/>
  <c r="S1694" i="3"/>
  <c r="T1910" i="3"/>
  <c r="S1150" i="3"/>
  <c r="S1806" i="3"/>
  <c r="O267" i="3"/>
  <c r="Q267" i="3" s="1"/>
  <c r="V1664" i="3"/>
  <c r="O1664" i="3"/>
  <c r="V1408" i="3"/>
  <c r="O1408" i="3"/>
  <c r="V1152" i="3"/>
  <c r="O1152" i="3"/>
  <c r="V1415" i="3"/>
  <c r="O1415" i="3"/>
  <c r="V341" i="3"/>
  <c r="O341" i="3"/>
  <c r="V1536" i="3"/>
  <c r="O1536" i="3"/>
  <c r="V1287" i="3"/>
  <c r="O1287" i="3"/>
  <c r="T1694" i="3"/>
  <c r="P1910" i="3"/>
  <c r="T1806" i="3"/>
  <c r="S1902" i="3"/>
  <c r="O443" i="3"/>
  <c r="O836" i="3"/>
  <c r="P836" i="3" s="1"/>
  <c r="V1888" i="3"/>
  <c r="O1888" i="3"/>
  <c r="V1632" i="3"/>
  <c r="O1632" i="3"/>
  <c r="V1376" i="3"/>
  <c r="O1376" i="3"/>
  <c r="V1120" i="3"/>
  <c r="O1120" i="3"/>
  <c r="V1895" i="3"/>
  <c r="O1895" i="3"/>
  <c r="P1694" i="3"/>
  <c r="Q1910" i="3"/>
  <c r="P1806" i="3"/>
  <c r="T1902" i="3"/>
  <c r="O84" i="3"/>
  <c r="T84" i="3" s="1"/>
  <c r="O725" i="3"/>
  <c r="S725" i="3" s="1"/>
  <c r="V1856" i="3"/>
  <c r="O1856" i="3"/>
  <c r="V1600" i="3"/>
  <c r="O1600" i="3"/>
  <c r="V1344" i="3"/>
  <c r="O1344" i="3"/>
  <c r="V1792" i="3"/>
  <c r="O1792" i="3"/>
  <c r="V1280" i="3"/>
  <c r="O1280" i="3"/>
  <c r="Q1694" i="3"/>
  <c r="R1910" i="3"/>
  <c r="Q1806" i="3"/>
  <c r="S1854" i="3"/>
  <c r="P1902" i="3"/>
  <c r="O1799" i="3"/>
  <c r="O453" i="3"/>
  <c r="V1824" i="3"/>
  <c r="O1824" i="3"/>
  <c r="V1568" i="3"/>
  <c r="O1568" i="3"/>
  <c r="V1312" i="3"/>
  <c r="O1312" i="3"/>
  <c r="V1575" i="3"/>
  <c r="O1575" i="3"/>
  <c r="R1485" i="3"/>
  <c r="T124" i="3"/>
  <c r="S1485" i="3"/>
  <c r="P124" i="3"/>
  <c r="N1103" i="3"/>
  <c r="O1103" i="3" s="1"/>
  <c r="T1485"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R1790" i="3"/>
  <c r="R1758" i="3"/>
  <c r="S1790" i="3"/>
  <c r="S1758" i="3"/>
  <c r="T1790" i="3"/>
  <c r="T1758"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O914" i="3"/>
  <c r="Q914" i="3" s="1"/>
  <c r="Q1109" i="6"/>
  <c r="R1109" i="6" s="1"/>
  <c r="U1109" i="6" s="1"/>
  <c r="P2038" i="3"/>
  <c r="Q1822" i="3"/>
  <c r="Q1278" i="3"/>
  <c r="P133" i="3"/>
  <c r="P123" i="3"/>
  <c r="Q1589" i="3"/>
  <c r="T1686" i="3"/>
  <c r="S1373" i="3"/>
  <c r="P135" i="3"/>
  <c r="O491" i="3"/>
  <c r="R491" i="3" s="1"/>
  <c r="O347" i="3"/>
  <c r="O171" i="3"/>
  <c r="O164" i="3"/>
  <c r="O389" i="3"/>
  <c r="U389" i="3" s="1"/>
  <c r="Q2038" i="3"/>
  <c r="T1966" i="3"/>
  <c r="S1454" i="3"/>
  <c r="R1150" i="3"/>
  <c r="Q133" i="3"/>
  <c r="R1589" i="3"/>
  <c r="P1686" i="3"/>
  <c r="P1940" i="3"/>
  <c r="Q135" i="3"/>
  <c r="O720" i="3"/>
  <c r="R2038" i="3"/>
  <c r="P1004" i="3"/>
  <c r="P1966" i="3"/>
  <c r="P1326" i="3"/>
  <c r="Q1997" i="3"/>
  <c r="P1150" i="3"/>
  <c r="T20" i="3"/>
  <c r="R133" i="3"/>
  <c r="S1589" i="3"/>
  <c r="Q1686" i="3"/>
  <c r="R1262" i="3"/>
  <c r="Q1940" i="3"/>
  <c r="R135" i="3"/>
  <c r="V203" i="3"/>
  <c r="O256" i="3"/>
  <c r="P256" i="3" s="1"/>
  <c r="O1836" i="3"/>
  <c r="S2038" i="3"/>
  <c r="Q1004" i="3"/>
  <c r="Q1966" i="3"/>
  <c r="R1997" i="3"/>
  <c r="Q1150" i="3"/>
  <c r="P20" i="3"/>
  <c r="S133" i="3"/>
  <c r="T1589" i="3"/>
  <c r="S1262" i="3"/>
  <c r="R1940" i="3"/>
  <c r="P1885" i="3"/>
  <c r="S135" i="3"/>
  <c r="O779" i="3"/>
  <c r="O786" i="3"/>
  <c r="O1580" i="3"/>
  <c r="V986" i="3"/>
  <c r="O986" i="3"/>
  <c r="V434" i="3"/>
  <c r="O434"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R66" i="3"/>
  <c r="V1747" i="3"/>
  <c r="O1747" i="3"/>
  <c r="V1491" i="3"/>
  <c r="O1491"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923" i="3"/>
  <c r="Q923" i="3"/>
  <c r="T923" i="3"/>
  <c r="R923"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V586" i="3"/>
  <c r="O586" i="3"/>
  <c r="V493" i="3"/>
  <c r="O493" i="3"/>
  <c r="V831" i="3"/>
  <c r="O831" i="3"/>
  <c r="V284" i="3"/>
  <c r="O284" i="3"/>
  <c r="S1310" i="3"/>
  <c r="S1326" i="3"/>
  <c r="S1934" i="3"/>
  <c r="P131" i="3"/>
  <c r="Q1982" i="3"/>
  <c r="Q125" i="3"/>
  <c r="P1998" i="3"/>
  <c r="V1864" i="3"/>
  <c r="O1864" i="3"/>
  <c r="V1608" i="3"/>
  <c r="O1608" i="3"/>
  <c r="V1352" i="3"/>
  <c r="O1352"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R2043" i="3" l="1"/>
  <c r="O1114" i="3"/>
  <c r="S22" i="3"/>
  <c r="P1659" i="3"/>
  <c r="R22" i="3"/>
  <c r="T22" i="3"/>
  <c r="R1673" i="3"/>
  <c r="Q1673" i="3"/>
  <c r="S1457" i="3"/>
  <c r="P1673" i="3"/>
  <c r="T100" i="3"/>
  <c r="R534" i="3"/>
  <c r="Q534" i="3"/>
  <c r="S790" i="3"/>
  <c r="R790" i="3"/>
  <c r="T790" i="3"/>
  <c r="O1210" i="3"/>
  <c r="Q790" i="3"/>
  <c r="Q278" i="3"/>
  <c r="R597" i="3"/>
  <c r="S699" i="3"/>
  <c r="P1765" i="3"/>
  <c r="R1765" i="3"/>
  <c r="U1509" i="3"/>
  <c r="T2043" i="3"/>
  <c r="T1765" i="3"/>
  <c r="Q2043" i="3"/>
  <c r="P2043" i="3"/>
  <c r="O1110" i="3"/>
  <c r="U1765" i="3"/>
  <c r="P100" i="3"/>
  <c r="Q100" i="3"/>
  <c r="T597" i="3"/>
  <c r="R100" i="3"/>
  <c r="R1556" i="3"/>
  <c r="U100" i="3"/>
  <c r="S597" i="3"/>
  <c r="P597" i="3"/>
  <c r="S1673" i="3"/>
  <c r="Q1457" i="3"/>
  <c r="R1457" i="3"/>
  <c r="P1457" i="3"/>
  <c r="P489" i="3"/>
  <c r="T1673" i="3"/>
  <c r="R489" i="3"/>
  <c r="S885" i="3"/>
  <c r="Q1401" i="3"/>
  <c r="S457" i="3"/>
  <c r="T1401" i="3"/>
  <c r="U1908" i="3"/>
  <c r="Q597" i="3"/>
  <c r="Q2021" i="3"/>
  <c r="R1401" i="3"/>
  <c r="S1401" i="3"/>
  <c r="T1185" i="3"/>
  <c r="R1185" i="3"/>
  <c r="P967" i="3"/>
  <c r="S1185" i="3"/>
  <c r="P1185" i="3"/>
  <c r="Q1185" i="3"/>
  <c r="Q1812" i="3"/>
  <c r="Q245" i="3"/>
  <c r="U66" i="3"/>
  <c r="T1931" i="3"/>
  <c r="S632" i="3"/>
  <c r="S726" i="3"/>
  <c r="Q1975" i="3"/>
  <c r="S1659" i="3"/>
  <c r="S1541" i="3"/>
  <c r="P278" i="3"/>
  <c r="T354" i="3"/>
  <c r="P1300" i="3"/>
  <c r="R217" i="3"/>
  <c r="P1401" i="3"/>
  <c r="R1659" i="3"/>
  <c r="R278" i="3"/>
  <c r="P790" i="3"/>
  <c r="Q107" i="3"/>
  <c r="S1611" i="3"/>
  <c r="S278" i="3"/>
  <c r="T1611" i="3"/>
  <c r="Q1273" i="3"/>
  <c r="T278" i="3"/>
  <c r="P1931" i="3"/>
  <c r="O1062" i="3"/>
  <c r="Q489" i="3"/>
  <c r="T919" i="3"/>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B28" i="6" s="1"/>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116" i="3" l="1"/>
  <c r="U1114" i="3"/>
  <c r="P1114" i="3"/>
  <c r="T1114" i="3"/>
  <c r="R1114" i="3"/>
  <c r="Q1114" i="3"/>
  <c r="S1114" i="3"/>
  <c r="U1210" i="3"/>
  <c r="R1210" i="3"/>
  <c r="P1210" i="3"/>
  <c r="S1210" i="3"/>
  <c r="T1210" i="3"/>
  <c r="Q1210" i="3"/>
  <c r="V1108" i="3"/>
  <c r="U1110" i="3"/>
  <c r="S1110" i="3"/>
  <c r="R1110" i="3"/>
  <c r="T1110" i="3"/>
  <c r="P1110" i="3"/>
  <c r="Q1110" i="3"/>
  <c r="V1092" i="3"/>
  <c r="V1225" i="3"/>
  <c r="V1067" i="3"/>
  <c r="V1241" i="3"/>
  <c r="V1072" i="3"/>
  <c r="V1217" i="3"/>
  <c r="V1237" i="3"/>
  <c r="U1062" i="3"/>
  <c r="P1062" i="3"/>
  <c r="R1062" i="3"/>
  <c r="S1062" i="3"/>
  <c r="T1062" i="3"/>
  <c r="Q1062" i="3"/>
  <c r="V1213" i="3"/>
  <c r="V1223" i="3"/>
  <c r="V1207" i="3"/>
  <c r="V1221" i="3"/>
  <c r="V1219" i="3"/>
  <c r="V1271" i="3"/>
  <c r="V1227" i="3"/>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114" i="3" l="1"/>
  <c r="V1210" i="3"/>
  <c r="V1110" i="3"/>
  <c r="V1062" i="3"/>
  <c r="V1057" i="3"/>
  <c r="V1229" i="3"/>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<sst xmlns="http://schemas.openxmlformats.org/spreadsheetml/2006/main" count="5068" uniqueCount="497">
  <si>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</si>
  <si>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</si>
  <si>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</si>
  <si>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</si>
  <si>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</si>
  <si>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</si>
  <si>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</si>
  <si>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</si>
  <si>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</si>
  <si>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</si>
  <si>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</si>
  <si>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</si>
  <si>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</si>
  <si>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</si>
  <si>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</si>
  <si>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</si>
  <si>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</si>
  <si>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</si>
  <si>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</si>
  <si>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</si>
  <si>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</si>
  <si>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</si>
  <si>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</si>
  <si>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</si>
  <si>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</si>
  <si>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</si>
  <si>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</si>
  <si>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</si>
  <si>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</si>
  <si>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</si>
  <si>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</si>
  <si>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</si>
  <si>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</si>
  <si>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</si>
  <si>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</si>
  <si>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</si>
  <si>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</si>
  <si>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</si>
  <si>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</si>
  <si>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</si>
  <si>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</si>
  <si>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</si>
  <si>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</si>
  <si>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</si>
  <si>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</si>
  <si>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</si>
  <si>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</si>
  <si>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</si>
  <si>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</si>
  <si>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</si>
  <si>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</si>
  <si>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</si>
  <si>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</si>
  <si>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</si>
  <si>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</si>
  <si>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</si>
  <si>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</si>
  <si>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</si>
  <si>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</si>
  <si>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</si>
  <si>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</si>
  <si>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</si>
  <si>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</si>
  <si>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</si>
  <si>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</si>
  <si>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</si>
  <si>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</si>
  <si>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</si>
  <si>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</si>
  <si>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</si>
  <si>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</si>
  <si>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</si>
  <si>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</si>
  <si>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</si>
  <si>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</si>
  <si>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</si>
  <si>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</si>
  <si>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</si>
  <si>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</si>
  <si>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</si>
  <si>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</si>
  <si>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</si>
  <si>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</si>
  <si>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</si>
  <si>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</si>
  <si>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</si>
  <si>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</si>
  <si>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</si>
  <si>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</si>
  <si>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</si>
  <si>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</si>
  <si>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</si>
  <si>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</si>
  <si>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</si>
  <si>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</si>
  <si>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</si>
  <si>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</si>
  <si>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</si>
  <si>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</si>
  <si>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</si>
  <si>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</si>
  <si>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</si>
  <si>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</si>
  <si>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</si>
  <si>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</si>
  <si>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</si>
  <si>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</si>
  <si>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</si>
  <si>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</si>
  <si>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</si>
  <si>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</si>
  <si>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</si>
  <si>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</si>
  <si>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</si>
  <si>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</si>
  <si>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</si>
  <si>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</si>
  <si>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</si>
  <si>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</si>
  <si>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</si>
  <si>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</si>
  <si>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</si>
  <si>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</si>
  <si>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</si>
  <si>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</si>
  <si>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</si>
  <si>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</si>
  <si>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</si>
  <si>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</si>
  <si>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</si>
  <si>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</si>
  <si>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</si>
  <si>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</si>
  <si>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</si>
  <si>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</si>
  <si>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</si>
  <si>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</si>
  <si>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</si>
  <si>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</si>
  <si>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</si>
  <si>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</si>
  <si>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</si>
  <si>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</si>
  <si>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</si>
  <si>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</si>
  <si>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</si>
  <si>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</si>
  <si>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</si>
  <si>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</si>
  <si>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</si>
  <si>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</si>
  <si>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</si>
  <si>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</si>
  <si>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</si>
  <si>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</si>
  <si>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</si>
  <si>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</si>
  <si>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</si>
  <si>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</si>
  <si>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</si>
  <si>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</si>
  <si>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</si>
  <si>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</si>
  <si>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</si>
  <si>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</si>
  <si>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</si>
  <si>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</si>
  <si>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</si>
  <si>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</si>
  <si>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</si>
  <si>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</si>
  <si>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</si>
  <si>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</si>
  <si>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</si>
  <si>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</si>
  <si>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</si>
  <si>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</si>
  <si>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</si>
  <si>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</si>
  <si>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</si>
  <si>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</si>
  <si>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</si>
  <si>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</si>
  <si>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</si>
  <si>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</si>
  <si>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</si>
  <si>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</si>
  <si>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</si>
  <si>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</si>
  <si>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</si>
  <si>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</si>
  <si>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</si>
  <si>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</si>
  <si>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</si>
  <si>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</si>
  <si>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</si>
  <si>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</si>
  <si>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</si>
  <si>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</si>
  <si>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</si>
  <si>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</si>
  <si>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</si>
  <si>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</si>
  <si>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</si>
  <si>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</si>
  <si>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</si>
  <si>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</si>
  <si>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</si>
  <si>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</si>
  <si>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</si>
  <si>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</si>
  <si>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</si>
  <si>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</si>
  <si>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</si>
  <si>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</si>
  <si>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</si>
  <si>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</si>
  <si>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</si>
  <si>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</si>
  <si>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</si>
  <si>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</si>
  <si>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</si>
  <si>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</si>
  <si>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</si>
  <si>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</si>
  <si>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</si>
  <si>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</si>
  <si>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</si>
  <si>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</si>
  <si>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</si>
  <si>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</si>
  <si>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</si>
  <si>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</si>
  <si>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</si>
  <si>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</si>
  <si>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</si>
  <si>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</si>
  <si>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</si>
  <si>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</si>
  <si>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</si>
  <si>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</si>
  <si>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</si>
  <si>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</si>
  <si>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</si>
  <si>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</si>
  <si>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</si>
  <si>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</si>
  <si>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</si>
  <si>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</si>
  <si>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</si>
  <si>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</si>
  <si>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</si>
  <si>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</si>
  <si>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</si>
  <si>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</si>
  <si>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</si>
  <si>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</si>
  <si>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</si>
  <si>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</si>
  <si>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</si>
  <si>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</si>
  <si>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</si>
  <si>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</si>
  <si>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</si>
  <si>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</si>
  <si>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</si>
  <si>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</si>
  <si>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</si>
  <si>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</si>
  <si>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</si>
  <si>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</si>
  <si>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</si>
  <si>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</si>
  <si>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</si>
  <si>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</si>
  <si>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</si>
  <si>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</si>
  <si>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</si>
  <si>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</si>
  <si>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</si>
  <si>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</si>
  <si>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</si>
  <si>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</si>
  <si>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</si>
  <si>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</si>
  <si>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</si>
  <si>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</si>
  <si>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</si>
  <si>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</si>
  <si>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</si>
  <si>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</si>
  <si>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</si>
  <si>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</si>
  <si>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</si>
  <si>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</si>
  <si>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</si>
  <si>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</si>
  <si>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</si>
  <si>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</si>
  <si>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</si>
  <si>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</si>
  <si>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</si>
  <si>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</si>
  <si>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</si>
  <si>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</si>
  <si>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</si>
  <si>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</si>
  <si>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</si>
  <si>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</si>
  <si>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</si>
  <si>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</si>
  <si>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</si>
  <si>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</si>
  <si>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</si>
  <si>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</si>
  <si>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</si>
  <si>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</si>
  <si>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</si>
  <si>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</si>
  <si>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</si>
  <si>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</si>
  <si>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</si>
  <si>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</si>
  <si>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</si>
  <si>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</si>
  <si>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</si>
  <si>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</si>
  <si>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</si>
  <si>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</si>
  <si>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</si>
  <si>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</si>
  <si>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</si>
  <si>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</si>
  <si>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</si>
  <si>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</si>
  <si>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</si>
  <si>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</si>
  <si>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</si>
  <si>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</si>
  <si>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</si>
  <si>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</si>
  <si>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</si>
  <si>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</si>
  <si>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</si>
  <si>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</si>
  <si>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</si>
  <si>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</si>
  <si>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</si>
  <si>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</si>
  <si>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</si>
  <si>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</si>
  <si>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</si>
  <si>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</si>
  <si>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</si>
  <si>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</si>
  <si>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</si>
  <si>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</si>
  <si>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</si>
  <si>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</si>
  <si>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</si>
  <si>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</si>
  <si>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</si>
  <si>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</si>
  <si>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</si>
  <si>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</si>
  <si>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</si>
  <si>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</si>
  <si>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</si>
  <si>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</si>
  <si>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</si>
  <si>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</si>
  <si>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</si>
  <si>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</si>
  <si>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</si>
  <si>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</si>
  <si>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</si>
  <si>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</si>
  <si>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</si>
  <si>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</si>
  <si>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</si>
  <si>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</si>
  <si>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</si>
  <si>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</si>
  <si>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</si>
  <si>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</si>
  <si>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</si>
  <si>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</si>
  <si>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</si>
  <si>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</si>
  <si>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</si>
  <si>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</si>
  <si>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</si>
  <si>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</si>
  <si>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</si>
  <si>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</si>
  <si>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</si>
  <si>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</si>
  <si>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</si>
  <si>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</si>
  <si>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</si>
  <si>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</si>
  <si>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</si>
  <si>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</si>
  <si>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</si>
  <si>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</si>
  <si>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</si>
  <si>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</si>
  <si>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</si>
  <si>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</si>
  <si>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</si>
  <si>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</si>
  <si>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</si>
  <si>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</si>
  <si>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</si>
  <si>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</si>
  <si>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</si>
  <si>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</si>
  <si>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</si>
  <si>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</si>
  <si>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</si>
  <si>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</si>
  <si>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</si>
  <si>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</si>
  <si>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</si>
  <si>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</si>
  <si>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</si>
  <si>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</si>
  <si>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</si>
  <si>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</si>
  <si>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</si>
  <si>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</si>
  <si>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</si>
  <si>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</si>
  <si>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</si>
  <si>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</si>
  <si>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</si>
  <si>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</si>
  <si>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</si>
  <si>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</si>
  <si>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</si>
  <si>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</si>
  <si>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</si>
  <si>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</si>
  <si>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</si>
  <si>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</si>
  <si>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</si>
  <si>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</si>
  <si>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</si>
  <si>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</si>
  <si>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</si>
  <si>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</si>
  <si>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</si>
  <si>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</si>
  <si>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</si>
  <si>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</si>
  <si>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</si>
  <si>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</si>
  <si>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</si>
  <si>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</si>
  <si>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</si>
  <si>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</si>
  <si>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</si>
  <si>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</si>
  <si>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</si>
  <si>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</si>
  <si>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</si>
  <si>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</si>
  <si>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</si>
  <si>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</si>
  <si>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</si>
  <si>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</si>
  <si>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</si>
  <si>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</si>
  <si>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</si>
  <si>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</si>
  <si>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</si>
  <si>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</si>
  <si>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</si>
  <si>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</si>
  <si>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</si>
  <si>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</si>
  <si>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</si>
  <si>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</si>
  <si>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</si>
  <si>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</si>
  <si>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</si>
  <si>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</si>
  <si>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</si>
  <si>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</si>
  <si>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</si>
  <si>
    <t>軸18 サーボON</t>
  </si>
  <si>
    <t>軸18 原点復帰 ポイント移動</t>
  </si>
  <si>
    <t>軸18 数値指定移動</t>
  </si>
  <si>
    <t>軸18 JOG移動</t>
  </si>
  <si>
    <t>軸18 タイトル</t>
    <phoneticPr fontId="1"/>
  </si>
  <si>
    <t>軸19 タイトル</t>
    <phoneticPr fontId="1"/>
  </si>
  <si>
    <t>軸16 テンション制御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</si>
</sst>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895350</xdr:colOff>
      <xdr:row>20</xdr:row>
      <xdr:rowOff>222250</xdr:rowOff>
    </xdr:from>
    <xdr:to>
      <xdr:col>8</xdr:col>
      <xdr:colOff>469900</xdr:colOff>
      <xdr:row>23</xdr:row>
      <xdr:rowOff>38100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895350" y="4806950"/>
          <a:ext cx="4997450" cy="501650"/>
        </a:xfrm>
        <a:prstGeom prst="wedgeRectCallout">
          <a:avLst>
            <a:gd name="adj1" fmla="val -33781"/>
            <a:gd name="adj2" fmla="val 804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mc:AlternateContent xmlns:mc="http://schemas.openxmlformats.org/markup-compatibility/2006">
    <mc:Choice xmlns:a14="http://schemas.microsoft.com/office/drawing/2010/main" Requires="a14">
      <xdr:twoCellAnchor>
        <xdr:from>
          <xdr:col>2</xdr:col>
          <xdr:colOff>0</xdr:colOff>
          <xdr:row>24</xdr:row>
          <xdr:rowOff>6350</xdr:rowOff>
        </xdr:from>
        <xdr:to>
          <xdr:col>3</xdr:col>
          <xdr:colOff>0</xdr:colOff>
          <xdr:row>25</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workbookViewId="0">
      <pane ySplit="1" topLeftCell="A2" activePane="bottomLeft" state="frozen"/>
      <selection pane="bottomLeft" activeCell="Q18" sqref="Q18"/>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1100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494</v>
      </c>
      <c r="C19" s="6">
        <v>1105</v>
      </c>
      <c r="D19" s="6">
        <v>800</v>
      </c>
      <c r="E19" s="6">
        <v>32</v>
      </c>
      <c r="F19" s="7" t="s">
        <v>109</v>
      </c>
      <c r="G19" s="7">
        <v>18</v>
      </c>
      <c r="H19" s="7" cm="1">
        <f t="array" ref="H19">IF(AND(LEN(F19)*LEN(G19)),IFERROR(INDEX(info_index!$D$2:$D$74,MATCH(F19&amp;G19,info_index!$B$2:$B$74&amp;info_index!$C$2:$C$74,0),1),""),"")</f>
        <v>0</v>
      </c>
      <c r="I19" s="7" t="s">
        <v>392</v>
      </c>
    </row>
    <row r="20" spans="1:9" x14ac:dyDescent="0.55000000000000004">
      <c r="A20" s="5">
        <v>18</v>
      </c>
      <c r="B20" s="6" t="s">
        <v>495</v>
      </c>
      <c r="C20" s="6">
        <v>1110</v>
      </c>
      <c r="D20" s="6">
        <v>800</v>
      </c>
      <c r="E20" s="6">
        <v>32</v>
      </c>
      <c r="F20" s="7" t="s">
        <v>109</v>
      </c>
      <c r="G20" s="7">
        <v>19</v>
      </c>
      <c r="H20" s="7" cm="1">
        <f t="array" ref="H20">IF(AND(LEN(F20)*LEN(G20)),IFERROR(INDEX(info_index!$D$2:$D$74,MATCH(F20&amp;G20,info_index!$B$2:$B$74&amp;info_index!$C$2:$C$74,0),1),""),"")</f>
        <v>0</v>
      </c>
      <c r="I20" s="7" t="s">
        <v>392</v>
      </c>
    </row>
    <row r="21" spans="1:9" x14ac:dyDescent="0.55000000000000004">
      <c r="A21" s="5">
        <v>19</v>
      </c>
      <c r="B21" s="6" t="s">
        <v>393</v>
      </c>
      <c r="C21" s="6">
        <v>1200</v>
      </c>
      <c r="D21" s="6">
        <v>800</v>
      </c>
      <c r="E21" s="6">
        <v>32</v>
      </c>
      <c r="F21" s="7" t="s">
        <v>128</v>
      </c>
      <c r="G21" s="7">
        <v>1</v>
      </c>
      <c r="H21" s="7" cm="1">
        <f t="array" ref="H21">IF(AND(LEN(F21)*LEN(G21)),IFERROR(INDEX(info_index!$D$2:$D$74,MATCH(F21&amp;G21,info_index!$B$2:$B$74&amp;info_index!$C$2:$C$74,0),1),""),"")</f>
        <v>1</v>
      </c>
      <c r="I21" s="7" t="s">
        <v>392</v>
      </c>
    </row>
    <row r="22" spans="1:9" x14ac:dyDescent="0.55000000000000004">
      <c r="A22" s="5">
        <v>20</v>
      </c>
      <c r="B22" s="6" t="s">
        <v>323</v>
      </c>
      <c r="C22" s="6">
        <v>1202</v>
      </c>
      <c r="D22" s="6">
        <v>800</v>
      </c>
      <c r="E22" s="6">
        <v>32</v>
      </c>
      <c r="F22" s="7" t="s">
        <v>128</v>
      </c>
      <c r="G22" s="7">
        <v>2</v>
      </c>
      <c r="H22" s="7" cm="1">
        <f t="array" ref="H22">IF(AND(LEN(F22)*LEN(G22)),IFERROR(INDEX(info_index!$D$2:$D$74,MATCH(F22&amp;G22,info_index!$B$2:$B$74&amp;info_index!$C$2:$C$74,0),1),""),"")</f>
        <v>0</v>
      </c>
      <c r="I22" s="7" t="s">
        <v>392</v>
      </c>
    </row>
    <row r="23" spans="1:9" x14ac:dyDescent="0.55000000000000004">
      <c r="A23" s="5">
        <v>21</v>
      </c>
      <c r="B23" s="6" t="s">
        <v>324</v>
      </c>
      <c r="C23" s="6">
        <v>1204</v>
      </c>
      <c r="D23" s="6">
        <v>800</v>
      </c>
      <c r="E23" s="6">
        <v>32</v>
      </c>
      <c r="F23" s="7" t="s">
        <v>128</v>
      </c>
      <c r="G23" s="7">
        <v>3</v>
      </c>
      <c r="H23" s="7" cm="1">
        <f t="array" ref="H23">IF(AND(LEN(F23)*LEN(G23)),IFERROR(INDEX(info_index!$D$2:$D$74,MATCH(F23&amp;G23,info_index!$B$2:$B$74&amp;info_index!$C$2:$C$74,0),1),""),"")</f>
        <v>0</v>
      </c>
      <c r="I23" s="7" t="s">
        <v>392</v>
      </c>
    </row>
    <row r="24" spans="1:9" x14ac:dyDescent="0.55000000000000004">
      <c r="A24" s="5">
        <v>22</v>
      </c>
      <c r="B24" s="6" t="s">
        <v>325</v>
      </c>
      <c r="C24" s="6">
        <v>1206</v>
      </c>
      <c r="D24" s="6">
        <v>800</v>
      </c>
      <c r="E24" s="6">
        <v>32</v>
      </c>
      <c r="F24" s="7" t="s">
        <v>128</v>
      </c>
      <c r="G24" s="7">
        <v>4</v>
      </c>
      <c r="H24" s="7" cm="1">
        <f t="array" ref="H24">IF(AND(LEN(F24)*LEN(G24)),IFERROR(INDEX(info_index!$D$2:$D$74,MATCH(F24&amp;G24,info_index!$B$2:$B$74&amp;info_index!$C$2:$C$74,0),1),""),"")</f>
        <v>2</v>
      </c>
      <c r="I24" s="7" t="s">
        <v>392</v>
      </c>
    </row>
    <row r="25" spans="1:9" x14ac:dyDescent="0.55000000000000004">
      <c r="A25" s="5">
        <v>23</v>
      </c>
      <c r="B25" s="6" t="s">
        <v>326</v>
      </c>
      <c r="C25" s="6">
        <v>1208</v>
      </c>
      <c r="D25" s="6">
        <v>800</v>
      </c>
      <c r="E25" s="6">
        <v>32</v>
      </c>
      <c r="F25" s="7" t="s">
        <v>128</v>
      </c>
      <c r="G25" s="7">
        <v>5</v>
      </c>
      <c r="H25" s="7" cm="1">
        <f t="array" ref="H25">IF(AND(LEN(F25)*LEN(G25)),IFERROR(INDEX(info_index!$D$2:$D$74,MATCH(F25&amp;G25,info_index!$B$2:$B$74&amp;info_index!$C$2:$C$74,0),1),""),"")</f>
        <v>5</v>
      </c>
      <c r="I25" s="7" t="s">
        <v>392</v>
      </c>
    </row>
    <row r="26" spans="1:9" x14ac:dyDescent="0.55000000000000004">
      <c r="A26" s="5">
        <v>24</v>
      </c>
      <c r="B26" s="6" t="s">
        <v>327</v>
      </c>
      <c r="C26" s="6">
        <v>1210</v>
      </c>
      <c r="D26" s="6">
        <v>800</v>
      </c>
      <c r="E26" s="6">
        <v>32</v>
      </c>
      <c r="F26" s="7" t="s">
        <v>128</v>
      </c>
      <c r="G26" s="7">
        <v>6</v>
      </c>
      <c r="H26" s="7" cm="1">
        <f t="array" ref="H26">IF(AND(LEN(F26)*LEN(G26)),IFERROR(INDEX(info_index!$D$2:$D$74,MATCH(F26&amp;G26,info_index!$B$2:$B$74&amp;info_index!$C$2:$C$74,0),1),""),"")</f>
        <v>5</v>
      </c>
      <c r="I26" s="7" t="s">
        <v>392</v>
      </c>
    </row>
    <row r="27" spans="1:9" x14ac:dyDescent="0.55000000000000004">
      <c r="A27" s="5">
        <v>25</v>
      </c>
      <c r="B27" s="6" t="s">
        <v>328</v>
      </c>
      <c r="C27" s="6">
        <v>1212</v>
      </c>
      <c r="D27" s="6">
        <v>800</v>
      </c>
      <c r="E27" s="6">
        <v>32</v>
      </c>
      <c r="F27" s="7" t="s">
        <v>128</v>
      </c>
      <c r="G27" s="7">
        <v>7</v>
      </c>
      <c r="H27" s="7" cm="1">
        <f t="array" ref="H27">IF(AND(LEN(F27)*LEN(G27)),IFERROR(INDEX(info_index!$D$2:$D$74,MATCH(F27&amp;G27,info_index!$B$2:$B$74&amp;info_index!$C$2:$C$74,0),1),""),"")</f>
        <v>6</v>
      </c>
      <c r="I27" s="7" t="s">
        <v>392</v>
      </c>
    </row>
    <row r="28" spans="1:9" x14ac:dyDescent="0.55000000000000004">
      <c r="A28" s="5">
        <v>26</v>
      </c>
      <c r="B28" s="6" t="s">
        <v>329</v>
      </c>
      <c r="C28" s="6">
        <v>1214</v>
      </c>
      <c r="D28" s="6">
        <v>800</v>
      </c>
      <c r="E28" s="6">
        <v>32</v>
      </c>
      <c r="F28" s="7" t="s">
        <v>128</v>
      </c>
      <c r="G28" s="7">
        <v>8</v>
      </c>
      <c r="H28" s="7" cm="1">
        <f t="array" ref="H28">IF(AND(LEN(F28)*LEN(G28)),IFERROR(INDEX(info_index!$D$2:$D$74,MATCH(F28&amp;G28,info_index!$B$2:$B$74&amp;info_index!$C$2:$C$74,0),1),""),"")</f>
        <v>7</v>
      </c>
      <c r="I28" s="7" t="s">
        <v>392</v>
      </c>
    </row>
    <row r="29" spans="1:9" x14ac:dyDescent="0.55000000000000004">
      <c r="A29" s="5">
        <v>27</v>
      </c>
      <c r="B29" s="6" t="s">
        <v>330</v>
      </c>
      <c r="C29" s="6">
        <v>1216</v>
      </c>
      <c r="D29" s="6">
        <v>800</v>
      </c>
      <c r="E29" s="6">
        <v>32</v>
      </c>
      <c r="F29" s="7" t="s">
        <v>128</v>
      </c>
      <c r="G29" s="7">
        <v>9</v>
      </c>
      <c r="H29" s="7" cm="1">
        <f t="array" ref="H29">IF(AND(LEN(F29)*LEN(G29)),IFERROR(INDEX(info_index!$D$2:$D$74,MATCH(F29&amp;G29,info_index!$B$2:$B$74&amp;info_index!$C$2:$C$74,0),1),""),"")</f>
        <v>7</v>
      </c>
      <c r="I29" s="7" t="s">
        <v>392</v>
      </c>
    </row>
    <row r="30" spans="1:9" x14ac:dyDescent="0.55000000000000004">
      <c r="A30" s="5">
        <v>28</v>
      </c>
      <c r="B30" s="6" t="s">
        <v>331</v>
      </c>
      <c r="C30" s="6">
        <v>1218</v>
      </c>
      <c r="D30" s="6">
        <v>800</v>
      </c>
      <c r="E30" s="6">
        <v>32</v>
      </c>
      <c r="F30" s="7" t="s">
        <v>128</v>
      </c>
      <c r="G30" s="7">
        <v>10</v>
      </c>
      <c r="H30" s="7" cm="1">
        <f t="array" ref="H30">IF(AND(LEN(F30)*LEN(G30)),IFERROR(INDEX(info_index!$D$2:$D$74,MATCH(F30&amp;G30,info_index!$B$2:$B$74&amp;info_index!$C$2:$C$74,0),1),""),"")</f>
        <v>8</v>
      </c>
      <c r="I30" s="7" t="s">
        <v>392</v>
      </c>
    </row>
    <row r="31" spans="1:9" x14ac:dyDescent="0.55000000000000004">
      <c r="A31" s="5">
        <v>29</v>
      </c>
      <c r="B31" s="6" t="s">
        <v>332</v>
      </c>
      <c r="C31" s="6">
        <v>1220</v>
      </c>
      <c r="D31" s="6">
        <v>800</v>
      </c>
      <c r="E31" s="6">
        <v>32</v>
      </c>
      <c r="F31" s="7" t="s">
        <v>128</v>
      </c>
      <c r="G31" s="7">
        <v>11</v>
      </c>
      <c r="H31" s="7" cm="1">
        <f t="array" ref="H31">IF(AND(LEN(F31)*LEN(G31)),IFERROR(INDEX(info_index!$D$2:$D$74,MATCH(F31&amp;G31,info_index!$B$2:$B$74&amp;info_index!$C$2:$C$74,0),1),""),"")</f>
        <v>9</v>
      </c>
      <c r="I31" s="7" t="s">
        <v>392</v>
      </c>
    </row>
    <row r="32" spans="1:9" x14ac:dyDescent="0.55000000000000004">
      <c r="A32" s="5">
        <v>30</v>
      </c>
      <c r="B32" s="6" t="s">
        <v>333</v>
      </c>
      <c r="C32" s="6">
        <v>1222</v>
      </c>
      <c r="D32" s="6">
        <v>800</v>
      </c>
      <c r="E32" s="6">
        <v>32</v>
      </c>
      <c r="F32" s="7" t="s">
        <v>128</v>
      </c>
      <c r="G32" s="7">
        <v>12</v>
      </c>
      <c r="H32" s="7" cm="1">
        <f t="array" ref="H32">IF(AND(LEN(F32)*LEN(G32)),IFERROR(INDEX(info_index!$D$2:$D$74,MATCH(F32&amp;G32,info_index!$B$2:$B$74&amp;info_index!$C$2:$C$74,0),1),""),"")</f>
        <v>9</v>
      </c>
      <c r="I32" s="7" t="s">
        <v>392</v>
      </c>
    </row>
    <row r="33" spans="1:9" x14ac:dyDescent="0.55000000000000004">
      <c r="A33" s="5">
        <v>31</v>
      </c>
      <c r="B33" s="6" t="s">
        <v>334</v>
      </c>
      <c r="C33" s="6">
        <v>1224</v>
      </c>
      <c r="D33" s="6">
        <v>800</v>
      </c>
      <c r="E33" s="6">
        <v>32</v>
      </c>
      <c r="F33" s="7" t="s">
        <v>128</v>
      </c>
      <c r="G33" s="7">
        <v>13</v>
      </c>
      <c r="H33" s="7" cm="1">
        <f t="array" ref="H33">IF(AND(LEN(F33)*LEN(G33)),IFERROR(INDEX(info_index!$D$2:$D$74,MATCH(F33&amp;G33,info_index!$B$2:$B$74&amp;info_index!$C$2:$C$74,0),1),""),"")</f>
        <v>11</v>
      </c>
      <c r="I33" s="7" t="s">
        <v>392</v>
      </c>
    </row>
    <row r="34" spans="1:9" x14ac:dyDescent="0.55000000000000004">
      <c r="A34" s="5">
        <v>32</v>
      </c>
      <c r="B34" s="6" t="s">
        <v>335</v>
      </c>
      <c r="C34" s="6">
        <v>1226</v>
      </c>
      <c r="D34" s="6">
        <v>800</v>
      </c>
      <c r="E34" s="6">
        <v>32</v>
      </c>
      <c r="F34" s="7" t="s">
        <v>128</v>
      </c>
      <c r="G34" s="7">
        <v>14</v>
      </c>
      <c r="H34" s="7" cm="1">
        <f t="array" ref="H34">IF(AND(LEN(F34)*LEN(G34)),IFERROR(INDEX(info_index!$D$2:$D$74,MATCH(F34&amp;G34,info_index!$B$2:$B$74&amp;info_index!$C$2:$C$74,0),1),""),"")</f>
        <v>11</v>
      </c>
      <c r="I34" s="7" t="s">
        <v>392</v>
      </c>
    </row>
    <row r="35" spans="1:9" x14ac:dyDescent="0.55000000000000004">
      <c r="A35" s="5">
        <v>33</v>
      </c>
      <c r="B35" s="6" t="s">
        <v>336</v>
      </c>
      <c r="C35" s="6">
        <v>1228</v>
      </c>
      <c r="D35" s="6">
        <v>800</v>
      </c>
      <c r="E35" s="6">
        <v>32</v>
      </c>
      <c r="F35" s="7" t="s">
        <v>128</v>
      </c>
      <c r="G35" s="7">
        <v>15</v>
      </c>
      <c r="H35" s="7" cm="1">
        <f t="array" ref="H35">IF(AND(LEN(F35)*LEN(G35)),IFERROR(INDEX(info_index!$D$2:$D$74,MATCH(F35&amp;G35,info_index!$B$2:$B$74&amp;info_index!$C$2:$C$74,0),1),""),"")</f>
        <v>11</v>
      </c>
      <c r="I35" s="7" t="s">
        <v>392</v>
      </c>
    </row>
    <row r="36" spans="1:9" x14ac:dyDescent="0.55000000000000004">
      <c r="A36" s="5">
        <v>34</v>
      </c>
      <c r="B36" s="6" t="s">
        <v>337</v>
      </c>
      <c r="C36" s="6">
        <v>1230</v>
      </c>
      <c r="D36" s="6">
        <v>800</v>
      </c>
      <c r="E36" s="6">
        <v>32</v>
      </c>
      <c r="F36" s="7" t="s">
        <v>128</v>
      </c>
      <c r="G36" s="7">
        <v>16</v>
      </c>
      <c r="H36" s="7" cm="1">
        <f t="array" ref="H36">IF(AND(LEN(F36)*LEN(G36)),IFERROR(INDEX(info_index!$D$2:$D$74,MATCH(F36&amp;G36,info_index!$B$2:$B$74&amp;info_index!$C$2:$C$74,0),1),""),"")</f>
        <v>11</v>
      </c>
      <c r="I36" s="7" t="s">
        <v>392</v>
      </c>
    </row>
    <row r="37" spans="1:9" x14ac:dyDescent="0.55000000000000004">
      <c r="A37" s="5">
        <v>35</v>
      </c>
      <c r="B37" s="6" t="s">
        <v>338</v>
      </c>
      <c r="C37" s="6">
        <v>1232</v>
      </c>
      <c r="D37" s="6">
        <v>800</v>
      </c>
      <c r="E37" s="6">
        <v>32</v>
      </c>
      <c r="F37" s="7" t="s">
        <v>128</v>
      </c>
      <c r="G37" s="7">
        <v>17</v>
      </c>
      <c r="H37" s="7" cm="1">
        <f t="array" ref="H37">IF(AND(LEN(F37)*LEN(G37)),IFERROR(INDEX(info_index!$D$2:$D$74,MATCH(F37&amp;G37,info_index!$B$2:$B$74&amp;info_index!$C$2:$C$74,0),1),""),"")</f>
        <v>0</v>
      </c>
      <c r="I37" s="7" t="s">
        <v>392</v>
      </c>
    </row>
    <row r="38" spans="1:9" x14ac:dyDescent="0.55000000000000004">
      <c r="A38" s="5">
        <v>36</v>
      </c>
      <c r="B38" s="6" t="s">
        <v>339</v>
      </c>
      <c r="C38" s="6">
        <v>1234</v>
      </c>
      <c r="D38" s="6">
        <v>800</v>
      </c>
      <c r="E38" s="6">
        <v>32</v>
      </c>
      <c r="F38" s="7" t="s">
        <v>128</v>
      </c>
      <c r="G38" s="7">
        <v>18</v>
      </c>
      <c r="H38" s="7" cm="1">
        <f t="array" ref="H38">IF(AND(LEN(F38)*LEN(G38)),IFERROR(INDEX(info_index!$D$2:$D$74,MATCH(F38&amp;G38,info_index!$B$2:$B$74&amp;info_index!$C$2:$C$74,0),1),""),"")</f>
        <v>0</v>
      </c>
      <c r="I38" s="7" t="s">
        <v>392</v>
      </c>
    </row>
    <row r="39" spans="1:9" x14ac:dyDescent="0.55000000000000004">
      <c r="A39" s="5">
        <v>37</v>
      </c>
      <c r="B39" s="6" t="s">
        <v>340</v>
      </c>
      <c r="C39" s="6">
        <v>1236</v>
      </c>
      <c r="D39" s="6">
        <v>800</v>
      </c>
      <c r="E39" s="6">
        <v>32</v>
      </c>
      <c r="F39" s="7" t="s">
        <v>128</v>
      </c>
      <c r="G39" s="7">
        <v>19</v>
      </c>
      <c r="H39" s="7" cm="1">
        <f t="array" ref="H39">IF(AND(LEN(F39)*LEN(G39)),IFERROR(INDEX(info_index!$D$2:$D$74,MATCH(F39&amp;G39,info_index!$B$2:$B$74&amp;info_index!$C$2:$C$74,0),1),""),"")</f>
        <v>0</v>
      </c>
      <c r="I39" s="7" t="s">
        <v>392</v>
      </c>
    </row>
    <row r="40" spans="1:9" x14ac:dyDescent="0.55000000000000004">
      <c r="A40" s="5">
        <v>38</v>
      </c>
      <c r="B40" s="6" t="s">
        <v>373</v>
      </c>
      <c r="C40" s="6">
        <v>1238</v>
      </c>
      <c r="D40" s="6">
        <v>800</v>
      </c>
      <c r="E40" s="6">
        <v>32</v>
      </c>
      <c r="F40" s="7" t="s">
        <v>128</v>
      </c>
      <c r="G40" s="7">
        <v>20</v>
      </c>
      <c r="H40" s="7" cm="1">
        <f t="array" ref="H40">IF(AND(LEN(F40)*LEN(G40)),IFERROR(INDEX(info_index!$D$2:$D$74,MATCH(F40&amp;G40,info_index!$B$2:$B$74&amp;info_index!$C$2:$C$74,0),1),""),"")</f>
        <v>7</v>
      </c>
      <c r="I40" s="7" t="s">
        <v>392</v>
      </c>
    </row>
    <row r="41" spans="1:9" x14ac:dyDescent="0.55000000000000004">
      <c r="A41" s="5">
        <v>39</v>
      </c>
      <c r="B41" s="6" t="s">
        <v>372</v>
      </c>
      <c r="C41" s="6">
        <v>1260</v>
      </c>
      <c r="D41" s="6">
        <v>800</v>
      </c>
      <c r="E41" s="6">
        <v>32</v>
      </c>
      <c r="F41" s="7" t="s">
        <v>366</v>
      </c>
      <c r="G41" s="7">
        <v>1</v>
      </c>
      <c r="H41" s="7" cm="1">
        <f t="array" ref="H41">IF(AND(LEN(F41)*LEN(G41)),IFERROR(INDEX(info_index!$D$2:$D$74,MATCH(F41&amp;G41,info_index!$B$2:$B$74&amp;info_index!$C$2:$C$74,0),1),""),"")</f>
        <v>1</v>
      </c>
      <c r="I41" s="7" t="s">
        <v>392</v>
      </c>
    </row>
    <row r="42" spans="1:9" x14ac:dyDescent="0.55000000000000004">
      <c r="A42" s="5">
        <v>40</v>
      </c>
      <c r="B42" s="6" t="s">
        <v>371</v>
      </c>
      <c r="C42" s="6">
        <v>1264</v>
      </c>
      <c r="D42" s="6">
        <v>800</v>
      </c>
      <c r="E42" s="6">
        <v>32</v>
      </c>
      <c r="F42" s="7" t="s">
        <v>451</v>
      </c>
      <c r="G42" s="7">
        <v>1</v>
      </c>
      <c r="H42" s="7" cm="1">
        <f t="array" ref="H42">IF(AND(LEN(F42)*LEN(G42)),IFERROR(INDEX(info_index!$D$2:$D$74,MATCH(F42&amp;G42,info_index!$B$2:$B$74&amp;info_index!$C$2:$C$74,0),1),""),"")</f>
        <v>0</v>
      </c>
      <c r="I42" s="7" t="s">
        <v>392</v>
      </c>
    </row>
    <row r="43" spans="1:9" x14ac:dyDescent="0.55000000000000004">
      <c r="A43" s="5">
        <v>41</v>
      </c>
      <c r="B43" s="6" t="s">
        <v>458</v>
      </c>
      <c r="C43" s="6">
        <v>1268</v>
      </c>
      <c r="D43" s="6">
        <v>800</v>
      </c>
      <c r="E43" s="6">
        <v>32</v>
      </c>
      <c r="F43" s="7" t="s">
        <v>451</v>
      </c>
      <c r="G43" s="7">
        <v>2</v>
      </c>
      <c r="H43" s="7" cm="1">
        <f t="array" ref="H43">IF(AND(LEN(F43)*LEN(G43)),IFERROR(INDEX(info_index!$D$2:$D$74,MATCH(F43&amp;G43,info_index!$B$2:$B$74&amp;info_index!$C$2:$C$74,0),1),""),"")</f>
        <v>0</v>
      </c>
      <c r="I43" s="7" t="s">
        <v>392</v>
      </c>
    </row>
    <row r="44" spans="1:9" x14ac:dyDescent="0.55000000000000004">
      <c r="A44" s="5">
        <v>42</v>
      </c>
      <c r="B44" s="6" t="s">
        <v>457</v>
      </c>
      <c r="C44" s="6">
        <v>1272</v>
      </c>
      <c r="D44" s="6">
        <v>800</v>
      </c>
      <c r="E44" s="6">
        <v>32</v>
      </c>
      <c r="F44" s="7" t="s">
        <v>454</v>
      </c>
      <c r="G44" s="7">
        <v>3</v>
      </c>
      <c r="H44" s="7" cm="1">
        <f t="array" ref="H44">IF(AND(LEN(F44)*LEN(G44)),IFERROR(INDEX(info_index!$D$2:$D$74,MATCH(F44&amp;G44,info_index!$B$2:$B$74&amp;info_index!$C$2:$C$74,0),1),""),"")</f>
        <v>0</v>
      </c>
      <c r="I44" s="7" t="s">
        <v>392</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9" priority="2">
      <formula>MOD(ROW(A2),2)=1</formula>
    </cfRule>
  </conditionalFormatting>
  <conditionalFormatting sqref="A1:XFD1048576">
    <cfRule type="expression" dxfId="8" priority="1">
      <formula>_xlfn.ISFORMULA(A1)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488</v>
      </c>
    </row>
    <row r="22" spans="1:1" x14ac:dyDescent="0.55000000000000004">
      <c r="A22" t="s">
        <v>489</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488</v>
      </c>
      <c r="B61" t="str" cm="1">
        <f t="array" aca="1" ref="B61" ca="1">MID(CELL("address",'content_scripts(変数)'!B27),FIND("!",CELL("address",'content_scripts(変数)'!B27))+1,LEN(CELL("address",'content_scripts(変数)'!B27)))</f>
        <v>$B$27</v>
      </c>
    </row>
    <row r="62" spans="1:2" x14ac:dyDescent="0.55000000000000004">
      <c r="A62" t="s">
        <v>489</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C:\tk\prj\hg-0025-0016\git\unit01\kv-x520\doc\[kv_script_conv_TP1_popup.xlsm]content</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t="str">
        <f>IFERROR(INDEX(title!$A$2:$A$2049,MATCH($D1092,title!$C$2:$C$2049,0),1),"")</f>
        <v/>
      </c>
      <c r="F1092" s="1" t="str">
        <f>IFERROR(INDEX(title!$B$2:$B$2049,MATCH($D1092,title!$C$2:$C$2049,0),1),"")</f>
        <v/>
      </c>
      <c r="G1092" s="1" t="str">
        <f>IFERROR(INDEX(title!$C$2:$C$2049,MATCH($D1092,title!$C$2:$C$2049,0),1),"")</f>
        <v/>
      </c>
      <c r="H1092" s="1" t="str">
        <f>IFERROR(INDEX(title!$D$2:$D$2049,MATCH($D1092,title!$C$2:$C$2049,0),1),"")</f>
        <v/>
      </c>
      <c r="I1092" s="1" t="str">
        <f>IFERROR(INDEX(title!$E$2:$E$2049,MATCH($D1092,title!$C$2:$C$2049,0),1),"")</f>
        <v/>
      </c>
      <c r="J1092" s="1" t="str">
        <f t="shared" si="102"/>
        <v/>
      </c>
      <c r="K1092" s="1" t="str">
        <f>IF(LENB(J1092),COUNTIF(J$2:J1092,"●"),"")</f>
        <v/>
      </c>
      <c r="L1092" s="1" t="str">
        <f t="shared" si="106"/>
        <v/>
      </c>
      <c r="M1092" s="1" t="str">
        <f t="shared" si="107"/>
        <v/>
      </c>
      <c r="O1092" s="1" t="str">
        <f t="shared" si="103"/>
        <v/>
      </c>
      <c r="P1092" s="1" t="str">
        <f t="shared" si="104"/>
        <v/>
      </c>
      <c r="Q1092" s="1" t="str">
        <f t="shared" si="105"/>
        <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16</v>
      </c>
      <c r="F1102" s="1" t="str">
        <f>IFERROR(INDEX(title!$B$2:$B$2049,MATCH($D1102,title!$C$2:$C$2049,0),1),"")</f>
        <v>軸17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17</v>
      </c>
      <c r="L1102" s="1">
        <f t="shared" si="106"/>
        <v>8328</v>
      </c>
      <c r="M1102" s="1" t="str">
        <f t="shared" si="107"/>
        <v>DM8328.U = 1100	'ウィンドウNo.</v>
      </c>
      <c r="O1102" s="1" t="str">
        <f t="shared" si="103"/>
        <v>DM8330.U = 800	'幅</v>
      </c>
      <c r="P1102" s="1" t="str">
        <f t="shared" si="104"/>
        <v>DM8331.U = 32	'高さ</v>
      </c>
      <c r="Q1102" s="1" t="str">
        <f t="shared" si="105"/>
        <v xml:space="preserve">
'軸17 タイトル
DM8328.U = 1100	'ウィンドウNo.
DM8330.U = 800	'幅
DM8331.U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f>IFERROR(INDEX(title!$A$2:$A$2049,MATCH($D1107,title!$C$2:$C$2049,0),1),"")</f>
        <v>17</v>
      </c>
      <c r="F1107" s="1" t="str">
        <f>IFERROR(INDEX(title!$B$2:$B$2049,MATCH($D1107,title!$C$2:$C$2049,0),1),"")</f>
        <v>軸18 タイトル</v>
      </c>
      <c r="G1107" s="1">
        <f>IFERROR(INDEX(title!$C$2:$C$2049,MATCH($D1107,title!$C$2:$C$2049,0),1),"")</f>
        <v>1105</v>
      </c>
      <c r="H1107" s="1">
        <f>IFERROR(INDEX(title!$D$2:$D$2049,MATCH($D1107,title!$C$2:$C$2049,0),1),"")</f>
        <v>800</v>
      </c>
      <c r="I1107" s="1">
        <f>IFERROR(INDEX(title!$E$2:$E$2049,MATCH($D1107,title!$C$2:$C$2049,0),1),"")</f>
        <v>32</v>
      </c>
      <c r="J1107" s="1" t="str">
        <f t="shared" si="102"/>
        <v>●</v>
      </c>
      <c r="K1107" s="1">
        <f>IF(LENB(J1107),COUNTIF(J$2:J1107,"●"),"")</f>
        <v>18</v>
      </c>
      <c r="L1107" s="1">
        <f t="shared" si="106"/>
        <v>8332</v>
      </c>
      <c r="M1107" s="1" t="str">
        <f t="shared" si="107"/>
        <v>DM8332.U = 1105	'ウィンドウNo.</v>
      </c>
      <c r="O1107" s="1" t="str">
        <f t="shared" si="103"/>
        <v>DM8334.U = 800	'幅</v>
      </c>
      <c r="P1107" s="1" t="str">
        <f t="shared" si="104"/>
        <v>DM8335.U = 32	'高さ</v>
      </c>
      <c r="Q1107" s="1" t="str">
        <f t="shared" si="105"/>
        <v xml:space="preserve">
'軸18 タイトル
DM8332.U = 1105	'ウィンドウNo.
DM8334.U = 800	'幅
DM8335.U = 32	'高さ</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f>IFERROR(INDEX(title!$A$2:$A$2049,MATCH($D1112,title!$C$2:$C$2049,0),1),"")</f>
        <v>18</v>
      </c>
      <c r="F1112" s="1" t="str">
        <f>IFERROR(INDEX(title!$B$2:$B$2049,MATCH($D1112,title!$C$2:$C$2049,0),1),"")</f>
        <v>軸19 タイトル</v>
      </c>
      <c r="G1112" s="1">
        <f>IFERROR(INDEX(title!$C$2:$C$2049,MATCH($D1112,title!$C$2:$C$2049,0),1),"")</f>
        <v>1110</v>
      </c>
      <c r="H1112" s="1">
        <f>IFERROR(INDEX(title!$D$2:$D$2049,MATCH($D1112,title!$C$2:$C$2049,0),1),"")</f>
        <v>800</v>
      </c>
      <c r="I1112" s="1">
        <f>IFERROR(INDEX(title!$E$2:$E$2049,MATCH($D1112,title!$C$2:$C$2049,0),1),"")</f>
        <v>32</v>
      </c>
      <c r="J1112" s="1" t="str">
        <f t="shared" si="102"/>
        <v>●</v>
      </c>
      <c r="K1112" s="1">
        <f>IF(LENB(J1112),COUNTIF(J$2:J1112,"●"),"")</f>
        <v>19</v>
      </c>
      <c r="L1112" s="1">
        <f t="shared" si="106"/>
        <v>8336</v>
      </c>
      <c r="M1112" s="1" t="str">
        <f t="shared" si="107"/>
        <v>DM8336.U = 1110	'ウィンドウNo.</v>
      </c>
      <c r="O1112" s="1" t="str">
        <f t="shared" si="103"/>
        <v>DM8338.U = 800	'幅</v>
      </c>
      <c r="P1112" s="1" t="str">
        <f t="shared" si="104"/>
        <v>DM8339.U = 32	'高さ</v>
      </c>
      <c r="Q1112" s="1" t="str">
        <f t="shared" si="105"/>
        <v xml:space="preserve">
'軸19 タイトル
DM8336.U = 1110	'ウィンドウNo.
DM8338.U = 800	'幅
DM8339.U = 32	'高さ</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19</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20</v>
      </c>
      <c r="L1202" s="1">
        <f t="shared" si="112"/>
        <v>8340</v>
      </c>
      <c r="M1202" s="1" t="str">
        <f t="shared" si="113"/>
        <v>DM8340.U = 1200	'ウィンドウNo.</v>
      </c>
      <c r="O1202" s="1" t="str">
        <f t="shared" si="109"/>
        <v>DM8342.U = 800	'幅</v>
      </c>
      <c r="P1202" s="1" t="str">
        <f t="shared" si="110"/>
        <v>DM8343.U = 32	'高さ</v>
      </c>
      <c r="Q1202" s="1" t="str">
        <f t="shared" si="111"/>
        <v xml:space="preserve">
'シリンダ1 タイトル
DM8340.U = 1200	'ウィンドウNo.
DM8342.U = 800	'幅
DM8343.U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20</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21</v>
      </c>
      <c r="L1204" s="1">
        <f t="shared" si="112"/>
        <v>8344</v>
      </c>
      <c r="M1204" s="1" t="str">
        <f t="shared" si="113"/>
        <v>DM8344.U = 1202	'ウィンドウNo.</v>
      </c>
      <c r="O1204" s="1" t="str">
        <f t="shared" si="109"/>
        <v>DM8346.U = 800	'幅</v>
      </c>
      <c r="P1204" s="1" t="str">
        <f t="shared" si="110"/>
        <v>DM8347.U = 32	'高さ</v>
      </c>
      <c r="Q1204" s="1" t="str">
        <f t="shared" si="111"/>
        <v xml:space="preserve">
'シリンダ2 タイトル
DM8344.U = 1202	'ウィンドウNo.
DM8346.U = 800	'幅
DM8347.U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21</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22</v>
      </c>
      <c r="L1206" s="1">
        <f t="shared" si="112"/>
        <v>8348</v>
      </c>
      <c r="M1206" s="1" t="str">
        <f t="shared" si="113"/>
        <v>DM8348.U = 1204	'ウィンドウNo.</v>
      </c>
      <c r="O1206" s="1" t="str">
        <f t="shared" si="109"/>
        <v>DM8350.U = 800	'幅</v>
      </c>
      <c r="P1206" s="1" t="str">
        <f t="shared" si="110"/>
        <v>DM8351.U = 32	'高さ</v>
      </c>
      <c r="Q1206" s="1" t="str">
        <f t="shared" si="111"/>
        <v xml:space="preserve">
'シリンダ3 タイトル
DM8348.U = 1204	'ウィンドウNo.
DM8350.U = 800	'幅
DM8351.U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22</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23</v>
      </c>
      <c r="L1208" s="1">
        <f t="shared" si="112"/>
        <v>8352</v>
      </c>
      <c r="M1208" s="1" t="str">
        <f t="shared" si="113"/>
        <v>DM8352.U = 1206	'ウィンドウNo.</v>
      </c>
      <c r="O1208" s="1" t="str">
        <f t="shared" si="109"/>
        <v>DM8354.U = 800	'幅</v>
      </c>
      <c r="P1208" s="1" t="str">
        <f t="shared" si="110"/>
        <v>DM8355.U = 32	'高さ</v>
      </c>
      <c r="Q1208" s="1" t="str">
        <f t="shared" si="111"/>
        <v xml:space="preserve">
'シリンダ4 タイトル
DM8352.U = 1206	'ウィンドウNo.
DM8354.U = 800	'幅
DM8355.U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23</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24</v>
      </c>
      <c r="L1210" s="1">
        <f t="shared" si="112"/>
        <v>8356</v>
      </c>
      <c r="M1210" s="1" t="str">
        <f t="shared" si="113"/>
        <v>DM8356.U = 1208	'ウィンドウNo.</v>
      </c>
      <c r="O1210" s="1" t="str">
        <f t="shared" si="109"/>
        <v>DM8358.U = 800	'幅</v>
      </c>
      <c r="P1210" s="1" t="str">
        <f t="shared" si="110"/>
        <v>DM8359.U = 32	'高さ</v>
      </c>
      <c r="Q1210" s="1" t="str">
        <f t="shared" si="111"/>
        <v xml:space="preserve">
'シリンダ5 タイトル
DM8356.U = 1208	'ウィンドウNo.
DM8358.U = 800	'幅
DM8359.U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24</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25</v>
      </c>
      <c r="L1212" s="1">
        <f t="shared" si="112"/>
        <v>8360</v>
      </c>
      <c r="M1212" s="1" t="str">
        <f t="shared" si="113"/>
        <v>DM8360.U = 1210	'ウィンドウNo.</v>
      </c>
      <c r="O1212" s="1" t="str">
        <f t="shared" si="109"/>
        <v>DM8362.U = 800	'幅</v>
      </c>
      <c r="P1212" s="1" t="str">
        <f t="shared" si="110"/>
        <v>DM8363.U = 32	'高さ</v>
      </c>
      <c r="Q1212" s="1" t="str">
        <f t="shared" si="111"/>
        <v xml:space="preserve">
'シリンダ6 タイトル
DM8360.U = 1210	'ウィンドウNo.
DM8362.U = 800	'幅
DM8363.U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25</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26</v>
      </c>
      <c r="L1214" s="1">
        <f t="shared" si="112"/>
        <v>8364</v>
      </c>
      <c r="M1214" s="1" t="str">
        <f t="shared" si="113"/>
        <v>DM8364.U = 1212	'ウィンドウNo.</v>
      </c>
      <c r="O1214" s="1" t="str">
        <f t="shared" si="109"/>
        <v>DM8366.U = 800	'幅</v>
      </c>
      <c r="P1214" s="1" t="str">
        <f t="shared" si="110"/>
        <v>DM8367.U = 32	'高さ</v>
      </c>
      <c r="Q1214" s="1" t="str">
        <f t="shared" si="111"/>
        <v xml:space="preserve">
'シリンダ7 タイトル
DM8364.U = 1212	'ウィンドウNo.
DM8366.U = 800	'幅
DM8367.U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26</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27</v>
      </c>
      <c r="L1216" s="1">
        <f t="shared" si="112"/>
        <v>8368</v>
      </c>
      <c r="M1216" s="1" t="str">
        <f t="shared" si="113"/>
        <v>DM8368.U = 1214	'ウィンドウNo.</v>
      </c>
      <c r="O1216" s="1" t="str">
        <f t="shared" si="109"/>
        <v>DM8370.U = 800	'幅</v>
      </c>
      <c r="P1216" s="1" t="str">
        <f t="shared" si="110"/>
        <v>DM8371.U = 32	'高さ</v>
      </c>
      <c r="Q1216" s="1" t="str">
        <f t="shared" si="111"/>
        <v xml:space="preserve">
'シリンダ8 タイトル
DM8368.U = 1214	'ウィンドウNo.
DM8370.U = 800	'幅
DM8371.U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27</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28</v>
      </c>
      <c r="L1218" s="1">
        <f t="shared" si="112"/>
        <v>8372</v>
      </c>
      <c r="M1218" s="1" t="str">
        <f t="shared" si="113"/>
        <v>DM8372.U = 1216	'ウィンドウNo.</v>
      </c>
      <c r="O1218" s="1" t="str">
        <f t="shared" ref="O1218:O1281" si="115">IF(LENB($L1218),$B$4&amp;$L1218+COLUMN()-COLUMN($M1218)&amp;".U = "&amp;H1218&amp;CHAR(9)&amp;"'"&amp;O$1,"")</f>
        <v>DM8374.U = 800	'幅</v>
      </c>
      <c r="P1218" s="1" t="str">
        <f t="shared" ref="P1218:P1281" si="116">IF(LENB($L1218),$B$4&amp;$L1218+COLUMN()-COLUMN($M1218)&amp;".U = "&amp;I1218&amp;CHAR(9)&amp;"'"&amp;P$1,"")</f>
        <v>DM8375.U = 32	'高さ</v>
      </c>
      <c r="Q1218" s="1" t="str">
        <f t="shared" ref="Q1218:Q1281" si="117">IF(LENB(K1218),IF(1&lt;K1218,CHAR(10),"")&amp;"'"&amp;IF(F1218=0,"名称未設定",F1218)&amp;CHAR(10)&amp;M1218&amp;CHAR(10)&amp;O1218&amp;CHAR(10)&amp;P1218,"")</f>
        <v xml:space="preserve">
'シリンダ9 タイトル
DM8372.U = 1216	'ウィンドウNo.
DM8374.U = 800	'幅
DM8375.U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28</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29</v>
      </c>
      <c r="L1220" s="1">
        <f t="shared" si="118"/>
        <v>8376</v>
      </c>
      <c r="M1220" s="1" t="str">
        <f t="shared" si="119"/>
        <v>DM8376.U = 1218	'ウィンドウNo.</v>
      </c>
      <c r="O1220" s="1" t="str">
        <f t="shared" si="115"/>
        <v>DM8378.U = 800	'幅</v>
      </c>
      <c r="P1220" s="1" t="str">
        <f t="shared" si="116"/>
        <v>DM8379.U = 32	'高さ</v>
      </c>
      <c r="Q1220" s="1" t="str">
        <f t="shared" si="117"/>
        <v xml:space="preserve">
'シリンダ10 タイトル
DM8376.U = 1218	'ウィンドウNo.
DM8378.U = 800	'幅
DM8379.U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29</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30</v>
      </c>
      <c r="L1222" s="1">
        <f t="shared" si="118"/>
        <v>8380</v>
      </c>
      <c r="M1222" s="1" t="str">
        <f t="shared" si="119"/>
        <v>DM8380.U = 1220	'ウィンドウNo.</v>
      </c>
      <c r="O1222" s="1" t="str">
        <f t="shared" si="115"/>
        <v>DM8382.U = 800	'幅</v>
      </c>
      <c r="P1222" s="1" t="str">
        <f t="shared" si="116"/>
        <v>DM8383.U = 32	'高さ</v>
      </c>
      <c r="Q1222" s="1" t="str">
        <f t="shared" si="117"/>
        <v xml:space="preserve">
'シリンダ11 タイトル
DM8380.U = 1220	'ウィンドウNo.
DM8382.U = 800	'幅
DM8383.U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30</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31</v>
      </c>
      <c r="L1224" s="1">
        <f t="shared" si="118"/>
        <v>8384</v>
      </c>
      <c r="M1224" s="1" t="str">
        <f t="shared" si="119"/>
        <v>DM8384.U = 1222	'ウィンドウNo.</v>
      </c>
      <c r="O1224" s="1" t="str">
        <f t="shared" si="115"/>
        <v>DM8386.U = 800	'幅</v>
      </c>
      <c r="P1224" s="1" t="str">
        <f t="shared" si="116"/>
        <v>DM8387.U = 32	'高さ</v>
      </c>
      <c r="Q1224" s="1" t="str">
        <f t="shared" si="117"/>
        <v xml:space="preserve">
'シリンダ12 タイトル
DM8384.U = 1222	'ウィンドウNo.
DM8386.U = 800	'幅
DM8387.U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31</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32</v>
      </c>
      <c r="L1226" s="1">
        <f t="shared" si="118"/>
        <v>8388</v>
      </c>
      <c r="M1226" s="1" t="str">
        <f t="shared" si="119"/>
        <v>DM8388.U = 1224	'ウィンドウNo.</v>
      </c>
      <c r="O1226" s="1" t="str">
        <f t="shared" si="115"/>
        <v>DM8390.U = 800	'幅</v>
      </c>
      <c r="P1226" s="1" t="str">
        <f t="shared" si="116"/>
        <v>DM8391.U = 32	'高さ</v>
      </c>
      <c r="Q1226" s="1" t="str">
        <f t="shared" si="117"/>
        <v xml:space="preserve">
'シリンダ13 タイトル
DM8388.U = 1224	'ウィンドウNo.
DM8390.U = 800	'幅
DM8391.U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32</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33</v>
      </c>
      <c r="L1228" s="1">
        <f t="shared" si="118"/>
        <v>8392</v>
      </c>
      <c r="M1228" s="1" t="str">
        <f t="shared" si="119"/>
        <v>DM8392.U = 1226	'ウィンドウNo.</v>
      </c>
      <c r="O1228" s="1" t="str">
        <f t="shared" si="115"/>
        <v>DM8394.U = 800	'幅</v>
      </c>
      <c r="P1228" s="1" t="str">
        <f t="shared" si="116"/>
        <v>DM8395.U = 32	'高さ</v>
      </c>
      <c r="Q1228" s="1" t="str">
        <f t="shared" si="117"/>
        <v xml:space="preserve">
'シリンダ14 タイトル
DM8392.U = 1226	'ウィンドウNo.
DM8394.U = 800	'幅
DM8395.U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33</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34</v>
      </c>
      <c r="L1230" s="1">
        <f t="shared" si="118"/>
        <v>8396</v>
      </c>
      <c r="M1230" s="1" t="str">
        <f t="shared" si="119"/>
        <v>DM8396.U = 1228	'ウィンドウNo.</v>
      </c>
      <c r="O1230" s="1" t="str">
        <f t="shared" si="115"/>
        <v>DM8398.U = 800	'幅</v>
      </c>
      <c r="P1230" s="1" t="str">
        <f t="shared" si="116"/>
        <v>DM8399.U = 32	'高さ</v>
      </c>
      <c r="Q1230" s="1" t="str">
        <f t="shared" si="117"/>
        <v xml:space="preserve">
'シリンダ15 タイトル
DM8396.U = 1228	'ウィンドウNo.
DM8398.U = 800	'幅
DM8399.U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34</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35</v>
      </c>
      <c r="L1232" s="1">
        <f t="shared" si="118"/>
        <v>8400</v>
      </c>
      <c r="M1232" s="1" t="str">
        <f t="shared" si="119"/>
        <v>DM8400.U = 1230	'ウィンドウNo.</v>
      </c>
      <c r="O1232" s="1" t="str">
        <f t="shared" si="115"/>
        <v>DM8402.U = 800	'幅</v>
      </c>
      <c r="P1232" s="1" t="str">
        <f t="shared" si="116"/>
        <v>DM8403.U = 32	'高さ</v>
      </c>
      <c r="Q1232" s="1" t="str">
        <f t="shared" si="117"/>
        <v xml:space="preserve">
'シリンダ16 タイトル
DM8400.U = 1230	'ウィンドウNo.
DM8402.U = 800	'幅
DM8403.U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35</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36</v>
      </c>
      <c r="L1234" s="1">
        <f t="shared" si="118"/>
        <v>8404</v>
      </c>
      <c r="M1234" s="1" t="str">
        <f t="shared" si="119"/>
        <v>DM8404.U = 1232	'ウィンドウNo.</v>
      </c>
      <c r="O1234" s="1" t="str">
        <f t="shared" si="115"/>
        <v>DM8406.U = 800	'幅</v>
      </c>
      <c r="P1234" s="1" t="str">
        <f t="shared" si="116"/>
        <v>DM8407.U = 32	'高さ</v>
      </c>
      <c r="Q1234" s="1" t="str">
        <f t="shared" si="117"/>
        <v xml:space="preserve">
'シリンダ17 タイトル
DM8404.U = 1232	'ウィンドウNo.
DM8406.U = 800	'幅
DM8407.U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36</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37</v>
      </c>
      <c r="L1236" s="1">
        <f t="shared" si="118"/>
        <v>8408</v>
      </c>
      <c r="M1236" s="1" t="str">
        <f t="shared" si="119"/>
        <v>DM8408.U = 1234	'ウィンドウNo.</v>
      </c>
      <c r="O1236" s="1" t="str">
        <f t="shared" si="115"/>
        <v>DM8410.U = 800	'幅</v>
      </c>
      <c r="P1236" s="1" t="str">
        <f t="shared" si="116"/>
        <v>DM8411.U = 32	'高さ</v>
      </c>
      <c r="Q1236" s="1" t="str">
        <f t="shared" si="117"/>
        <v xml:space="preserve">
'シリンダ18 タイトル
DM8408.U = 1234	'ウィンドウNo.
DM8410.U = 800	'幅
DM8411.U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37</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38</v>
      </c>
      <c r="L1238" s="1">
        <f t="shared" si="118"/>
        <v>8412</v>
      </c>
      <c r="M1238" s="1" t="str">
        <f t="shared" si="119"/>
        <v>DM8412.U = 1236	'ウィンドウNo.</v>
      </c>
      <c r="O1238" s="1" t="str">
        <f t="shared" si="115"/>
        <v>DM8414.U = 800	'幅</v>
      </c>
      <c r="P1238" s="1" t="str">
        <f t="shared" si="116"/>
        <v>DM8415.U = 32	'高さ</v>
      </c>
      <c r="Q1238" s="1" t="str">
        <f t="shared" si="117"/>
        <v xml:space="preserve">
'シリンダ19 タイトル
DM8412.U = 1236	'ウィンドウNo.
DM8414.U = 800	'幅
DM8415.U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38</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39</v>
      </c>
      <c r="L1240" s="1">
        <f t="shared" si="118"/>
        <v>8416</v>
      </c>
      <c r="M1240" s="1" t="str">
        <f t="shared" si="119"/>
        <v>DM8416.U = 1238	'ウィンドウNo.</v>
      </c>
      <c r="O1240" s="1" t="str">
        <f t="shared" si="115"/>
        <v>DM8418.U = 800	'幅</v>
      </c>
      <c r="P1240" s="1" t="str">
        <f t="shared" si="116"/>
        <v>DM8419.U = 32	'高さ</v>
      </c>
      <c r="Q1240" s="1" t="str">
        <f t="shared" si="117"/>
        <v xml:space="preserve">
'シリンダ20 タイトル
DM8416.U = 1238	'ウィンドウNo.
DM8418.U = 800	'幅
DM8419.U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39</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40</v>
      </c>
      <c r="L1262" s="1">
        <f t="shared" si="118"/>
        <v>8420</v>
      </c>
      <c r="M1262" s="1" t="str">
        <f t="shared" si="119"/>
        <v>DM8420.U = 1260	'ウィンドウNo.</v>
      </c>
      <c r="O1262" s="1" t="str">
        <f t="shared" si="115"/>
        <v>DM8422.U = 800	'幅</v>
      </c>
      <c r="P1262" s="1" t="str">
        <f t="shared" si="116"/>
        <v>DM8423.U = 32	'高さ</v>
      </c>
      <c r="Q1262" s="1" t="str">
        <f t="shared" si="117"/>
        <v xml:space="preserve">
'エレシリ1 タイトル
DM8420.U = 1260	'ウィンドウNo.
DM8422.U = 800	'幅
DM8423.U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40</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41</v>
      </c>
      <c r="L1266" s="1">
        <f t="shared" si="118"/>
        <v>8424</v>
      </c>
      <c r="M1266" s="1" t="str">
        <f t="shared" si="119"/>
        <v>DM8424.U = 1264	'ウィンドウNo.</v>
      </c>
      <c r="O1266" s="1" t="str">
        <f t="shared" si="115"/>
        <v>DM8426.U = 800	'幅</v>
      </c>
      <c r="P1266" s="1" t="str">
        <f t="shared" si="116"/>
        <v>DM8427.U = 32	'高さ</v>
      </c>
      <c r="Q1266" s="1" t="str">
        <f t="shared" si="117"/>
        <v xml:space="preserve">
'溶接機1タイトル
DM8424.U = 1264	'ウィンドウNo.
DM8426.U = 800	'幅
DM8427.U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41</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42</v>
      </c>
      <c r="L1270" s="1">
        <f t="shared" si="118"/>
        <v>8428</v>
      </c>
      <c r="M1270" s="1" t="str">
        <f t="shared" si="119"/>
        <v>DM8428.U = 1268	'ウィンドウNo.</v>
      </c>
      <c r="O1270" s="1" t="str">
        <f t="shared" si="115"/>
        <v>DM8430.U = 800	'幅</v>
      </c>
      <c r="P1270" s="1" t="str">
        <f t="shared" si="116"/>
        <v>DM8431.U = 32	'高さ</v>
      </c>
      <c r="Q1270" s="1" t="str">
        <f t="shared" si="117"/>
        <v xml:space="preserve">
'Xロール電磁クラッチ
DM8428.U = 1268	'ウィンドウNo.
DM8430.U = 800	'幅
DM8431.U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42</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43</v>
      </c>
      <c r="L1274" s="1">
        <f t="shared" si="118"/>
        <v>8432</v>
      </c>
      <c r="M1274" s="1" t="str">
        <f t="shared" si="119"/>
        <v>DM8432.U = 1272	'ウィンドウNo.</v>
      </c>
      <c r="O1274" s="1" t="str">
        <f t="shared" si="115"/>
        <v>DM8434.U = 800	'幅</v>
      </c>
      <c r="P1274" s="1" t="str">
        <f t="shared" si="116"/>
        <v>DM8435.U = 32	'高さ</v>
      </c>
      <c r="Q1274" s="1" t="str">
        <f t="shared" si="117"/>
        <v xml:space="preserve">
'Tロール糊付け軸
DM8432.U = 1272	'ウィンドウNo.
DM8434.U = 800	'幅
DM8435.U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43</v>
      </c>
      <c r="Q2052" s="1" t="str">
        <f ca="1">IF(LENB($B$6),"'"&amp;$B$6,"")&amp;CHAR(10)&amp;_xlfn.CONCAT(Q$2:Q$2049)&amp;CHAR(10)&amp;CHAR(10)&amp;"'合計ウィンドウ数"&amp;CHAR(10)&amp;$B$4&amp;TEXT($B$2,"0000")&amp;" = "&amp;$K$2052&amp;IF(LENB($B$7),CHAR(10)&amp;"'"&amp;$B$7,"")</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row>
  </sheetData>
  <sheetProtection selectLockedCells="1"/>
  <phoneticPr fontId="1"/>
  <conditionalFormatting sqref="A1:XFD4 C5:XFD5 A6:XFD12 C13:XFD13 A14:XFD1048576">
    <cfRule type="expression" dxfId="7"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workbookViewId="0">
      <pane ySplit="3" topLeftCell="A4" activePane="bottomLeft" state="frozen"/>
      <selection activeCell="B3" sqref="B3"/>
      <selection pane="bottomLeft" activeCell="B23" sqref="B23"/>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C:\tk\prj\hg-0025-0016\git\unit01\kv-x520\doc\[kv_script_conv_TP1_popup.xlsm]content</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t="str">
        <f>IFERROR(INDEX(title!$A$2:$A$2049,MATCH($E1094,title!$C$2:$C$2049,0),1),"")</f>
        <v/>
      </c>
      <c r="G1094" s="1" t="str">
        <f>IFERROR(INDEX(title!$B$2:$B$2049,MATCH($E1094,title!$C$2:$C$2049,0),1),"")</f>
        <v/>
      </c>
      <c r="H1094" s="1" t="str">
        <f>IFERROR(INDEX(title!$C$2:$C$2049,MATCH($E1094,title!$C$2:$C$2049,0),1),"")</f>
        <v/>
      </c>
      <c r="I1094" s="1" t="str">
        <f>IFERROR(INDEX(title!$D$2:$D$2049,MATCH($E1094,title!$C$2:$C$2049,0),1),"")</f>
        <v/>
      </c>
      <c r="J1094" s="1" t="str">
        <f>IFERROR(INDEX(title!$E$2:$E$2049,MATCH($E1094,title!$C$2:$C$2049,0),1),"")</f>
        <v/>
      </c>
      <c r="N1094" s="1" t="str">
        <f t="shared" si="121"/>
        <v/>
      </c>
      <c r="O1094" s="1" t="str">
        <f>IF(LENB(N1094),COUNTIF(N$4:N1094,"●"),"")</f>
        <v/>
      </c>
      <c r="P1094" s="1" t="str">
        <f t="shared" si="127"/>
        <v/>
      </c>
      <c r="Q1094" s="1" t="str">
        <f t="shared" si="122"/>
        <v/>
      </c>
      <c r="R1094" s="1" t="str">
        <f>IF(LEN(Q1094),SUM($Q$4:Q1094)-1,"")</f>
        <v/>
      </c>
      <c r="S1094" s="1" t="str">
        <f t="shared" si="123"/>
        <v/>
      </c>
      <c r="T1094" s="1" t="str">
        <f t="shared" si="124"/>
        <v/>
      </c>
      <c r="U1094" s="1" t="str">
        <f t="shared" si="125"/>
        <v/>
      </c>
      <c r="V1094" s="1" t="str">
        <f t="shared" si="126"/>
        <v/>
      </c>
      <c r="Z1094" s="1" t="str">
        <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16</v>
      </c>
      <c r="G1104" s="1" t="str">
        <f>IFERROR(INDEX(title!$B$2:$B$2049,MATCH($E1104,title!$C$2:$C$2049,0),1),"")</f>
        <v>軸17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17</v>
      </c>
      <c r="P1104" s="1">
        <f t="shared" si="127"/>
        <v>8328</v>
      </c>
      <c r="Q1104" s="1">
        <f t="shared" si="122"/>
        <v>1</v>
      </c>
      <c r="R1104" s="1">
        <f>IF(LEN(Q1104),SUM($Q$4:Q1104)-1,"")</f>
        <v>16</v>
      </c>
      <c r="S1104" s="1" t="str">
        <f t="shared" si="123"/>
        <v>astPuTW[16]</v>
      </c>
      <c r="T1104" s="1" t="str">
        <f t="shared" si="124"/>
        <v>astPuTW[16].uiWinNo	:= 1100;	//ｳｨﾝﾄﾞｳNo.</v>
      </c>
      <c r="U1104" s="1" t="str">
        <f t="shared" si="125"/>
        <v>astPuTW[16].uiWide	:= 800;	//ｳｨﾝﾄﾞｳ幅</v>
      </c>
      <c r="V1104" s="1" t="str">
        <f t="shared" si="126"/>
        <v>astPuTW[16].uiHeight	:= 32;	//ｳｨﾝﾄﾞｳ高さ</v>
      </c>
      <c r="Z1104" s="1" t="str">
        <v xml:space="preserve">
//軸17 タイトル
astPuTW[16].uiWinNo	:= 1100;	//ｳｨﾝﾄﾞｳNo.
astPuTW[16].uiWide	:= 800;	//ｳｨﾝﾄﾞｳ幅
astPuTW[16].uiHeight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f>IFERROR(INDEX(title!$A$2:$A$2049,MATCH($E1109,title!$C$2:$C$2049,0),1),"")</f>
        <v>17</v>
      </c>
      <c r="G1109" s="1" t="str">
        <f>IFERROR(INDEX(title!$B$2:$B$2049,MATCH($E1109,title!$C$2:$C$2049,0),1),"")</f>
        <v>軸18 タイトル</v>
      </c>
      <c r="H1109" s="1">
        <f>IFERROR(INDEX(title!$C$2:$C$2049,MATCH($E1109,title!$C$2:$C$2049,0),1),"")</f>
        <v>1105</v>
      </c>
      <c r="I1109" s="1">
        <f>IFERROR(INDEX(title!$D$2:$D$2049,MATCH($E1109,title!$C$2:$C$2049,0),1),"")</f>
        <v>800</v>
      </c>
      <c r="J1109" s="1">
        <f>IFERROR(INDEX(title!$E$2:$E$2049,MATCH($E1109,title!$C$2:$C$2049,0),1),"")</f>
        <v>32</v>
      </c>
      <c r="N1109" s="1" t="str">
        <f t="shared" si="121"/>
        <v>●</v>
      </c>
      <c r="O1109" s="1">
        <f>IF(LENB(N1109),COUNTIF(N$4:N1109,"●"),"")</f>
        <v>18</v>
      </c>
      <c r="P1109" s="1">
        <f t="shared" si="127"/>
        <v>8332</v>
      </c>
      <c r="Q1109" s="1">
        <f t="shared" si="122"/>
        <v>1</v>
      </c>
      <c r="R1109" s="1">
        <f>IF(LEN(Q1109),SUM($Q$4:Q1109)-1,"")</f>
        <v>17</v>
      </c>
      <c r="S1109" s="1" t="str">
        <f t="shared" si="123"/>
        <v>astPuTW[17]</v>
      </c>
      <c r="T1109" s="1" t="str">
        <f t="shared" si="124"/>
        <v>astPuTW[17].uiWinNo	:= 1105;	//ｳｨﾝﾄﾞｳNo.</v>
      </c>
      <c r="U1109" s="1" t="str">
        <f t="shared" si="125"/>
        <v>astPuTW[17].uiWide	:= 800;	//ｳｨﾝﾄﾞｳ幅</v>
      </c>
      <c r="V1109" s="1" t="str">
        <f t="shared" si="126"/>
        <v>astPuTW[17].uiHeight	:= 32;	//ｳｨﾝﾄﾞｳ高さ</v>
      </c>
      <c r="Z1109" s="1" t="str">
        <v xml:space="preserve">
//軸18 タイトル
astPuTW[17].uiWinNo	:= 1105;	//ｳｨﾝﾄﾞｳNo.
astPuTW[17].uiWide	:= 800;	//ｳｨﾝﾄﾞｳ幅
astPuTW[17].uiHeight	:= 32;	//ｳｨﾝﾄﾞｳ高さ</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f>IFERROR(INDEX(title!$A$2:$A$2049,MATCH($E1114,title!$C$2:$C$2049,0),1),"")</f>
        <v>18</v>
      </c>
      <c r="G1114" s="1" t="str">
        <f>IFERROR(INDEX(title!$B$2:$B$2049,MATCH($E1114,title!$C$2:$C$2049,0),1),"")</f>
        <v>軸19 タイトル</v>
      </c>
      <c r="H1114" s="1">
        <f>IFERROR(INDEX(title!$C$2:$C$2049,MATCH($E1114,title!$C$2:$C$2049,0),1),"")</f>
        <v>1110</v>
      </c>
      <c r="I1114" s="1">
        <f>IFERROR(INDEX(title!$D$2:$D$2049,MATCH($E1114,title!$C$2:$C$2049,0),1),"")</f>
        <v>800</v>
      </c>
      <c r="J1114" s="1">
        <f>IFERROR(INDEX(title!$E$2:$E$2049,MATCH($E1114,title!$C$2:$C$2049,0),1),"")</f>
        <v>32</v>
      </c>
      <c r="N1114" s="1" t="str">
        <f t="shared" si="121"/>
        <v>●</v>
      </c>
      <c r="O1114" s="1">
        <f>IF(LENB(N1114),COUNTIF(N$4:N1114,"●"),"")</f>
        <v>19</v>
      </c>
      <c r="P1114" s="1">
        <f t="shared" si="127"/>
        <v>8336</v>
      </c>
      <c r="Q1114" s="1">
        <f t="shared" si="122"/>
        <v>1</v>
      </c>
      <c r="R1114" s="1">
        <f>IF(LEN(Q1114),SUM($Q$4:Q1114)-1,"")</f>
        <v>18</v>
      </c>
      <c r="S1114" s="1" t="str">
        <f t="shared" si="123"/>
        <v>astPuTW[18]</v>
      </c>
      <c r="T1114" s="1" t="str">
        <f t="shared" si="124"/>
        <v>astPuTW[18].uiWinNo	:= 1110;	//ｳｨﾝﾄﾞｳNo.</v>
      </c>
      <c r="U1114" s="1" t="str">
        <f t="shared" si="125"/>
        <v>astPuTW[18].uiWide	:= 800;	//ｳｨﾝﾄﾞｳ幅</v>
      </c>
      <c r="V1114" s="1" t="str">
        <f t="shared" si="126"/>
        <v>astPuTW[18].uiHeight	:= 32;	//ｳｨﾝﾄﾞｳ高さ</v>
      </c>
      <c r="Z1114" s="1" t="str">
        <v xml:space="preserve">
//軸19 タイトル
astPuTW[18].uiWinNo	:= 1110;	//ｳｨﾝﾄﾞｳNo.
astPuTW[18].uiWide	:= 800;	//ｳｨﾝﾄﾞｳ幅
astPuTW[18].uiHeight	:= 32;	//ｳｨﾝﾄﾞｳ高さ</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19</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20</v>
      </c>
      <c r="P1204" s="1">
        <f t="shared" si="134"/>
        <v>8340</v>
      </c>
      <c r="Q1204" s="1">
        <f t="shared" si="129"/>
        <v>1</v>
      </c>
      <c r="R1204" s="1">
        <f>IF(LEN(Q1204),SUM($Q$4:Q1204)-1,"")</f>
        <v>19</v>
      </c>
      <c r="S1204" s="1" t="str">
        <f t="shared" si="130"/>
        <v>astPuTW[19]</v>
      </c>
      <c r="T1204" s="1" t="str">
        <f t="shared" si="131"/>
        <v>astPuTW[19].uiWinNo	:= 1200;	//ｳｨﾝﾄﾞｳNo.</v>
      </c>
      <c r="U1204" s="1" t="str">
        <f t="shared" si="132"/>
        <v>astPuTW[19].uiWide	:= 800;	//ｳｨﾝﾄﾞｳ幅</v>
      </c>
      <c r="V1204" s="1" t="str">
        <f t="shared" si="133"/>
        <v>astPuTW[19].uiHeight	:= 32;	//ｳｨﾝﾄﾞｳ高さ</v>
      </c>
      <c r="Z1204" s="1" t="str">
        <v xml:space="preserve">
//シリンダ1 タイトル
astPuTW[19].uiWinNo	:= 1200;	//ｳｨﾝﾄﾞｳNo.
astPuTW[19].uiWide	:= 800;	//ｳｨﾝﾄﾞｳ幅
astPuTW[19].uiHeight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20</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21</v>
      </c>
      <c r="P1206" s="1">
        <f t="shared" si="134"/>
        <v>8344</v>
      </c>
      <c r="Q1206" s="1">
        <f t="shared" si="129"/>
        <v>1</v>
      </c>
      <c r="R1206" s="1">
        <f>IF(LEN(Q1206),SUM($Q$4:Q1206)-1,"")</f>
        <v>20</v>
      </c>
      <c r="S1206" s="1" t="str">
        <f t="shared" si="130"/>
        <v>astPuTW[20]</v>
      </c>
      <c r="T1206" s="1" t="str">
        <f t="shared" si="131"/>
        <v>astPuTW[20].uiWinNo	:= 1202;	//ｳｨﾝﾄﾞｳNo.</v>
      </c>
      <c r="U1206" s="1" t="str">
        <f t="shared" si="132"/>
        <v>astPuTW[20].uiWide	:= 800;	//ｳｨﾝﾄﾞｳ幅</v>
      </c>
      <c r="V1206" s="1" t="str">
        <f t="shared" si="133"/>
        <v>astPuTW[20].uiHeight	:= 32;	//ｳｨﾝﾄﾞｳ高さ</v>
      </c>
      <c r="Z1206" s="1" t="str">
        <v xml:space="preserve">
//シリンダ2 タイトル
astPuTW[20].uiWinNo	:= 1202;	//ｳｨﾝﾄﾞｳNo.
astPuTW[20].uiWide	:= 800;	//ｳｨﾝﾄﾞｳ幅
astPuTW[20].uiHeight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21</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22</v>
      </c>
      <c r="P1208" s="1">
        <f t="shared" si="134"/>
        <v>8348</v>
      </c>
      <c r="Q1208" s="1">
        <f t="shared" si="129"/>
        <v>1</v>
      </c>
      <c r="R1208" s="1">
        <f>IF(LEN(Q1208),SUM($Q$4:Q1208)-1,"")</f>
        <v>21</v>
      </c>
      <c r="S1208" s="1" t="str">
        <f t="shared" si="130"/>
        <v>astPuTW[21]</v>
      </c>
      <c r="T1208" s="1" t="str">
        <f t="shared" si="131"/>
        <v>astPuTW[21].uiWinNo	:= 1204;	//ｳｨﾝﾄﾞｳNo.</v>
      </c>
      <c r="U1208" s="1" t="str">
        <f t="shared" si="132"/>
        <v>astPuTW[21].uiWide	:= 800;	//ｳｨﾝﾄﾞｳ幅</v>
      </c>
      <c r="V1208" s="1" t="str">
        <f t="shared" si="133"/>
        <v>astPuTW[21].uiHeight	:= 32;	//ｳｨﾝﾄﾞｳ高さ</v>
      </c>
      <c r="Z1208" s="1" t="str">
        <v xml:space="preserve">
//シリンダ3 タイトル
astPuTW[21].uiWinNo	:= 1204;	//ｳｨﾝﾄﾞｳNo.
astPuTW[21].uiWide	:= 800;	//ｳｨﾝﾄﾞｳ幅
astPuTW[21].uiHeight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22</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23</v>
      </c>
      <c r="P1210" s="1">
        <f t="shared" si="134"/>
        <v>8352</v>
      </c>
      <c r="Q1210" s="1">
        <f t="shared" si="129"/>
        <v>1</v>
      </c>
      <c r="R1210" s="1">
        <f>IF(LEN(Q1210),SUM($Q$4:Q1210)-1,"")</f>
        <v>22</v>
      </c>
      <c r="S1210" s="1" t="str">
        <f t="shared" si="130"/>
        <v>astPuTW[22]</v>
      </c>
      <c r="T1210" s="1" t="str">
        <f t="shared" si="131"/>
        <v>astPuTW[22].uiWinNo	:= 1206;	//ｳｨﾝﾄﾞｳNo.</v>
      </c>
      <c r="U1210" s="1" t="str">
        <f t="shared" si="132"/>
        <v>astPuTW[22].uiWide	:= 800;	//ｳｨﾝﾄﾞｳ幅</v>
      </c>
      <c r="V1210" s="1" t="str">
        <f t="shared" si="133"/>
        <v>astPuTW[22].uiHeight	:= 32;	//ｳｨﾝﾄﾞｳ高さ</v>
      </c>
      <c r="Z1210" s="1" t="str">
        <v xml:space="preserve">
//シリンダ4 タイトル
astPuTW[22].uiWinNo	:= 1206;	//ｳｨﾝﾄﾞｳNo.
astPuTW[22].uiWide	:= 800;	//ｳｨﾝﾄﾞｳ幅
astPuTW[22].uiHeight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23</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24</v>
      </c>
      <c r="P1212" s="1">
        <f t="shared" si="134"/>
        <v>8356</v>
      </c>
      <c r="Q1212" s="1">
        <f t="shared" si="129"/>
        <v>1</v>
      </c>
      <c r="R1212" s="1">
        <f>IF(LEN(Q1212),SUM($Q$4:Q1212)-1,"")</f>
        <v>23</v>
      </c>
      <c r="S1212" s="1" t="str">
        <f t="shared" si="130"/>
        <v>astPuTW[23]</v>
      </c>
      <c r="T1212" s="1" t="str">
        <f t="shared" si="131"/>
        <v>astPuTW[23].uiWinNo	:= 1208;	//ｳｨﾝﾄﾞｳNo.</v>
      </c>
      <c r="U1212" s="1" t="str">
        <f t="shared" si="132"/>
        <v>astPuTW[23].uiWide	:= 800;	//ｳｨﾝﾄﾞｳ幅</v>
      </c>
      <c r="V1212" s="1" t="str">
        <f t="shared" si="133"/>
        <v>astPuTW[23].uiHeight	:= 32;	//ｳｨﾝﾄﾞｳ高さ</v>
      </c>
      <c r="Z1212" s="1" t="str">
        <v xml:space="preserve">
//シリンダ5 タイトル
astPuTW[23].uiWinNo	:= 1208;	//ｳｨﾝﾄﾞｳNo.
astPuTW[23].uiWide	:= 800;	//ｳｨﾝﾄﾞｳ幅
astPuTW[23].uiHeight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24</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25</v>
      </c>
      <c r="P1214" s="1">
        <f t="shared" si="134"/>
        <v>8360</v>
      </c>
      <c r="Q1214" s="1">
        <f t="shared" si="129"/>
        <v>1</v>
      </c>
      <c r="R1214" s="1">
        <f>IF(LEN(Q1214),SUM($Q$4:Q1214)-1,"")</f>
        <v>24</v>
      </c>
      <c r="S1214" s="1" t="str">
        <f t="shared" si="130"/>
        <v>astPuTW[24]</v>
      </c>
      <c r="T1214" s="1" t="str">
        <f t="shared" si="131"/>
        <v>astPuTW[24].uiWinNo	:= 1210;	//ｳｨﾝﾄﾞｳNo.</v>
      </c>
      <c r="U1214" s="1" t="str">
        <f t="shared" si="132"/>
        <v>astPuTW[24].uiWide	:= 800;	//ｳｨﾝﾄﾞｳ幅</v>
      </c>
      <c r="V1214" s="1" t="str">
        <f t="shared" si="133"/>
        <v>astPuTW[24].uiHeight	:= 32;	//ｳｨﾝﾄﾞｳ高さ</v>
      </c>
      <c r="Z1214" s="1" t="str">
        <v xml:space="preserve">
//シリンダ6 タイトル
astPuTW[24].uiWinNo	:= 1210;	//ｳｨﾝﾄﾞｳNo.
astPuTW[24].uiWide	:= 800;	//ｳｨﾝﾄﾞｳ幅
astPuTW[24].uiHeight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25</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26</v>
      </c>
      <c r="P1216" s="1">
        <f t="shared" si="134"/>
        <v>8364</v>
      </c>
      <c r="Q1216" s="1">
        <f t="shared" si="129"/>
        <v>1</v>
      </c>
      <c r="R1216" s="1">
        <f>IF(LEN(Q1216),SUM($Q$4:Q1216)-1,"")</f>
        <v>25</v>
      </c>
      <c r="S1216" s="1" t="str">
        <f t="shared" si="130"/>
        <v>astPuTW[25]</v>
      </c>
      <c r="T1216" s="1" t="str">
        <f t="shared" si="131"/>
        <v>astPuTW[25].uiWinNo	:= 1212;	//ｳｨﾝﾄﾞｳNo.</v>
      </c>
      <c r="U1216" s="1" t="str">
        <f t="shared" si="132"/>
        <v>astPuTW[25].uiWide	:= 800;	//ｳｨﾝﾄﾞｳ幅</v>
      </c>
      <c r="V1216" s="1" t="str">
        <f t="shared" si="133"/>
        <v>astPuTW[25].uiHeight	:= 32;	//ｳｨﾝﾄﾞｳ高さ</v>
      </c>
      <c r="Z1216" s="1" t="str">
        <v xml:space="preserve">
//シリンダ7 タイトル
astPuTW[25].uiWinNo	:= 1212;	//ｳｨﾝﾄﾞｳNo.
astPuTW[25].uiWide	:= 800;	//ｳｨﾝﾄﾞｳ幅
astPuTW[25].uiHeight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26</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27</v>
      </c>
      <c r="P1218" s="1">
        <f t="shared" si="134"/>
        <v>8368</v>
      </c>
      <c r="Q1218" s="1">
        <f t="shared" si="129"/>
        <v>1</v>
      </c>
      <c r="R1218" s="1">
        <f>IF(LEN(Q1218),SUM($Q$4:Q1218)-1,"")</f>
        <v>26</v>
      </c>
      <c r="S1218" s="1" t="str">
        <f t="shared" si="130"/>
        <v>astPuTW[26]</v>
      </c>
      <c r="T1218" s="1" t="str">
        <f t="shared" si="131"/>
        <v>astPuTW[26].uiWinNo	:= 1214;	//ｳｨﾝﾄﾞｳNo.</v>
      </c>
      <c r="U1218" s="1" t="str">
        <f t="shared" si="132"/>
        <v>astPuTW[26].uiWide	:= 800;	//ｳｨﾝﾄﾞｳ幅</v>
      </c>
      <c r="V1218" s="1" t="str">
        <f t="shared" si="133"/>
        <v>astPuTW[26].uiHeight	:= 32;	//ｳｨﾝﾄﾞｳ高さ</v>
      </c>
      <c r="Z1218" s="1" t="str">
        <v xml:space="preserve">
//シリンダ8 タイトル
astPuTW[26].uiWinNo	:= 1214;	//ｳｨﾝﾄﾞｳNo.
astPuTW[26].uiWide	:= 800;	//ｳｨﾝﾄﾞｳ幅
astPuTW[26].uiHeight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27</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28</v>
      </c>
      <c r="P1220" s="1">
        <f t="shared" si="134"/>
        <v>8372</v>
      </c>
      <c r="Q1220" s="1">
        <f t="shared" ref="Q1220:Q1283" si="136">IF(LEN(G1220),1,"")</f>
        <v>1</v>
      </c>
      <c r="R1220" s="1">
        <f>IF(LEN(Q1220),SUM($Q$4:Q1220)-1,"")</f>
        <v>27</v>
      </c>
      <c r="S1220" s="1" t="str">
        <f t="shared" ref="S1220:S1283" si="137">IF(LENB($P1220),IF(COUNTIF($B$34,"*[*"),REPLACE($B$34,FIND("[",$B$34),2,"["&amp;$R1220&amp;"]"),$B$34),"")</f>
        <v>astPuTW[27]</v>
      </c>
      <c r="T1220" s="1" t="str">
        <f t="shared" ref="T1220:T1283" si="138">IF(LENB($P1220),$S1220&amp;"."&amp;T$2&amp;CHAR(9)&amp;$B$8&amp;" "&amp;H1220&amp;$B$9&amp;CHAR(9)&amp;$B$7&amp;T$3,"")</f>
        <v>astPuTW[27].uiWinNo	:= 1216;	//ｳｨﾝﾄﾞｳNo.</v>
      </c>
      <c r="U1220" s="1" t="str">
        <f t="shared" ref="U1220:U1283" si="139">IF(LENB($P1220),$S1220&amp;"."&amp;U$2&amp;CHAR(9)&amp;$B$8&amp;" "&amp;I1220&amp;$B$9&amp;CHAR(9)&amp;$B$7&amp;U$3,"")</f>
        <v>astPuTW[27].uiWide	:= 800;	//ｳｨﾝﾄﾞｳ幅</v>
      </c>
      <c r="V1220" s="1" t="str">
        <f t="shared" ref="V1220:V1283" si="140">IF(LENB($P1220),$S1220&amp;"."&amp;V$2&amp;CHAR(9)&amp;$B$8&amp;" "&amp;J1220&amp;$B$9&amp;CHAR(9)&amp;$B$7&amp;V$3,"")</f>
        <v>astPuTW[27].uiHeight	:= 32;	//ｳｨﾝﾄﾞｳ高さ</v>
      </c>
      <c r="Z1220" s="1" t="str">
        <v xml:space="preserve">
//シリンダ9 タイトル
astPuTW[27].uiWinNo	:= 1216;	//ｳｨﾝﾄﾞｳNo.
astPuTW[27].uiWide	:= 800;	//ｳｨﾝﾄﾞｳ幅
astPuTW[27].uiHeight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28</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29</v>
      </c>
      <c r="P1222" s="1">
        <f t="shared" si="141"/>
        <v>8376</v>
      </c>
      <c r="Q1222" s="1">
        <f t="shared" si="136"/>
        <v>1</v>
      </c>
      <c r="R1222" s="1">
        <f>IF(LEN(Q1222),SUM($Q$4:Q1222)-1,"")</f>
        <v>28</v>
      </c>
      <c r="S1222" s="1" t="str">
        <f t="shared" si="137"/>
        <v>astPuTW[28]</v>
      </c>
      <c r="T1222" s="1" t="str">
        <f t="shared" si="138"/>
        <v>astPuTW[28].uiWinNo	:= 1218;	//ｳｨﾝﾄﾞｳNo.</v>
      </c>
      <c r="U1222" s="1" t="str">
        <f t="shared" si="139"/>
        <v>astPuTW[28].uiWide	:= 800;	//ｳｨﾝﾄﾞｳ幅</v>
      </c>
      <c r="V1222" s="1" t="str">
        <f t="shared" si="140"/>
        <v>astPuTW[28].uiHeight	:= 32;	//ｳｨﾝﾄﾞｳ高さ</v>
      </c>
      <c r="Z1222" s="1" t="str">
        <v xml:space="preserve">
//シリンダ10 タイトル
astPuTW[28].uiWinNo	:= 1218;	//ｳｨﾝﾄﾞｳNo.
astPuTW[28].uiWide	:= 800;	//ｳｨﾝﾄﾞｳ幅
astPuTW[28].uiHeight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29</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30</v>
      </c>
      <c r="P1224" s="1">
        <f t="shared" si="141"/>
        <v>8380</v>
      </c>
      <c r="Q1224" s="1">
        <f t="shared" si="136"/>
        <v>1</v>
      </c>
      <c r="R1224" s="1">
        <f>IF(LEN(Q1224),SUM($Q$4:Q1224)-1,"")</f>
        <v>29</v>
      </c>
      <c r="S1224" s="1" t="str">
        <f t="shared" si="137"/>
        <v>astPuTW[29]</v>
      </c>
      <c r="T1224" s="1" t="str">
        <f t="shared" si="138"/>
        <v>astPuTW[29].uiWinNo	:= 1220;	//ｳｨﾝﾄﾞｳNo.</v>
      </c>
      <c r="U1224" s="1" t="str">
        <f t="shared" si="139"/>
        <v>astPuTW[29].uiWide	:= 800;	//ｳｨﾝﾄﾞｳ幅</v>
      </c>
      <c r="V1224" s="1" t="str">
        <f t="shared" si="140"/>
        <v>astPuTW[29].uiHeight	:= 32;	//ｳｨﾝﾄﾞｳ高さ</v>
      </c>
      <c r="Z1224" s="1" t="str">
        <v xml:space="preserve">
//シリンダ11 タイトル
astPuTW[29].uiWinNo	:= 1220;	//ｳｨﾝﾄﾞｳNo.
astPuTW[29].uiWide	:= 800;	//ｳｨﾝﾄﾞｳ幅
astPuTW[29].uiHeight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30</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31</v>
      </c>
      <c r="P1226" s="1">
        <f t="shared" si="141"/>
        <v>8384</v>
      </c>
      <c r="Q1226" s="1">
        <f t="shared" si="136"/>
        <v>1</v>
      </c>
      <c r="R1226" s="1">
        <f>IF(LEN(Q1226),SUM($Q$4:Q1226)-1,"")</f>
        <v>30</v>
      </c>
      <c r="S1226" s="1" t="str">
        <f t="shared" si="137"/>
        <v>astPuTW[30]</v>
      </c>
      <c r="T1226" s="1" t="str">
        <f t="shared" si="138"/>
        <v>astPuTW[30].uiWinNo	:= 1222;	//ｳｨﾝﾄﾞｳNo.</v>
      </c>
      <c r="U1226" s="1" t="str">
        <f t="shared" si="139"/>
        <v>astPuTW[30].uiWide	:= 800;	//ｳｨﾝﾄﾞｳ幅</v>
      </c>
      <c r="V1226" s="1" t="str">
        <f t="shared" si="140"/>
        <v>astPuTW[30].uiHeight	:= 32;	//ｳｨﾝﾄﾞｳ高さ</v>
      </c>
      <c r="Z1226" s="1" t="str">
        <v xml:space="preserve">
//シリンダ12 タイトル
astPuTW[30].uiWinNo	:= 1222;	//ｳｨﾝﾄﾞｳNo.
astPuTW[30].uiWide	:= 800;	//ｳｨﾝﾄﾞｳ幅
astPuTW[30].uiHeight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31</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32</v>
      </c>
      <c r="P1228" s="1">
        <f t="shared" si="141"/>
        <v>8388</v>
      </c>
      <c r="Q1228" s="1">
        <f t="shared" si="136"/>
        <v>1</v>
      </c>
      <c r="R1228" s="1">
        <f>IF(LEN(Q1228),SUM($Q$4:Q1228)-1,"")</f>
        <v>31</v>
      </c>
      <c r="S1228" s="1" t="str">
        <f t="shared" si="137"/>
        <v>astPuTW[31]</v>
      </c>
      <c r="T1228" s="1" t="str">
        <f t="shared" si="138"/>
        <v>astPuTW[31].uiWinNo	:= 1224;	//ｳｨﾝﾄﾞｳNo.</v>
      </c>
      <c r="U1228" s="1" t="str">
        <f t="shared" si="139"/>
        <v>astPuTW[31].uiWide	:= 800;	//ｳｨﾝﾄﾞｳ幅</v>
      </c>
      <c r="V1228" s="1" t="str">
        <f t="shared" si="140"/>
        <v>astPuTW[31].uiHeight	:= 32;	//ｳｨﾝﾄﾞｳ高さ</v>
      </c>
      <c r="Z1228" s="1" t="str">
        <v xml:space="preserve">
//シリンダ13 タイトル
astPuTW[31].uiWinNo	:= 1224;	//ｳｨﾝﾄﾞｳNo.
astPuTW[31].uiWide	:= 800;	//ｳｨﾝﾄﾞｳ幅
astPuTW[31].uiHeight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32</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33</v>
      </c>
      <c r="P1230" s="1">
        <f t="shared" si="141"/>
        <v>8392</v>
      </c>
      <c r="Q1230" s="1">
        <f t="shared" si="136"/>
        <v>1</v>
      </c>
      <c r="R1230" s="1">
        <f>IF(LEN(Q1230),SUM($Q$4:Q1230)-1,"")</f>
        <v>32</v>
      </c>
      <c r="S1230" s="1" t="str">
        <f t="shared" si="137"/>
        <v>astPuTW[32]</v>
      </c>
      <c r="T1230" s="1" t="str">
        <f t="shared" si="138"/>
        <v>astPuTW[32].uiWinNo	:= 1226;	//ｳｨﾝﾄﾞｳNo.</v>
      </c>
      <c r="U1230" s="1" t="str">
        <f t="shared" si="139"/>
        <v>astPuTW[32].uiWide	:= 800;	//ｳｨﾝﾄﾞｳ幅</v>
      </c>
      <c r="V1230" s="1" t="str">
        <f t="shared" si="140"/>
        <v>astPuTW[32].uiHeight	:= 32;	//ｳｨﾝﾄﾞｳ高さ</v>
      </c>
      <c r="Z1230" s="1" t="str">
        <v xml:space="preserve">
//シリンダ14 タイトル
astPuTW[32].uiWinNo	:= 1226;	//ｳｨﾝﾄﾞｳNo.
astPuTW[32].uiWide	:= 800;	//ｳｨﾝﾄﾞｳ幅
astPuTW[32].uiHeight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33</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34</v>
      </c>
      <c r="P1232" s="1">
        <f t="shared" si="141"/>
        <v>8396</v>
      </c>
      <c r="Q1232" s="1">
        <f t="shared" si="136"/>
        <v>1</v>
      </c>
      <c r="R1232" s="1">
        <f>IF(LEN(Q1232),SUM($Q$4:Q1232)-1,"")</f>
        <v>33</v>
      </c>
      <c r="S1232" s="1" t="str">
        <f t="shared" si="137"/>
        <v>astPuTW[33]</v>
      </c>
      <c r="T1232" s="1" t="str">
        <f t="shared" si="138"/>
        <v>astPuTW[33].uiWinNo	:= 1228;	//ｳｨﾝﾄﾞｳNo.</v>
      </c>
      <c r="U1232" s="1" t="str">
        <f t="shared" si="139"/>
        <v>astPuTW[33].uiWide	:= 800;	//ｳｨﾝﾄﾞｳ幅</v>
      </c>
      <c r="V1232" s="1" t="str">
        <f t="shared" si="140"/>
        <v>astPuTW[33].uiHeight	:= 32;	//ｳｨﾝﾄﾞｳ高さ</v>
      </c>
      <c r="Z1232" s="1" t="str">
        <v xml:space="preserve">
//シリンダ15 タイトル
astPuTW[33].uiWinNo	:= 1228;	//ｳｨﾝﾄﾞｳNo.
astPuTW[33].uiWide	:= 800;	//ｳｨﾝﾄﾞｳ幅
astPuTW[33].uiHeight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34</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35</v>
      </c>
      <c r="P1234" s="1">
        <f t="shared" si="141"/>
        <v>8400</v>
      </c>
      <c r="Q1234" s="1">
        <f t="shared" si="136"/>
        <v>1</v>
      </c>
      <c r="R1234" s="1">
        <f>IF(LEN(Q1234),SUM($Q$4:Q1234)-1,"")</f>
        <v>34</v>
      </c>
      <c r="S1234" s="1" t="str">
        <f t="shared" si="137"/>
        <v>astPuTW[34]</v>
      </c>
      <c r="T1234" s="1" t="str">
        <f t="shared" si="138"/>
        <v>astPuTW[34].uiWinNo	:= 1230;	//ｳｨﾝﾄﾞｳNo.</v>
      </c>
      <c r="U1234" s="1" t="str">
        <f t="shared" si="139"/>
        <v>astPuTW[34].uiWide	:= 800;	//ｳｨﾝﾄﾞｳ幅</v>
      </c>
      <c r="V1234" s="1" t="str">
        <f t="shared" si="140"/>
        <v>astPuTW[34].uiHeight	:= 32;	//ｳｨﾝﾄﾞｳ高さ</v>
      </c>
      <c r="Z1234" s="1" t="str">
        <v xml:space="preserve">
//シリンダ16 タイトル
astPuTW[34].uiWinNo	:= 1230;	//ｳｨﾝﾄﾞｳNo.
astPuTW[34].uiWide	:= 800;	//ｳｨﾝﾄﾞｳ幅
astPuTW[34].uiHeight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35</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36</v>
      </c>
      <c r="P1236" s="1">
        <f t="shared" si="141"/>
        <v>8404</v>
      </c>
      <c r="Q1236" s="1">
        <f t="shared" si="136"/>
        <v>1</v>
      </c>
      <c r="R1236" s="1">
        <f>IF(LEN(Q1236),SUM($Q$4:Q1236)-1,"")</f>
        <v>35</v>
      </c>
      <c r="S1236" s="1" t="str">
        <f t="shared" si="137"/>
        <v>astPuTW[35]</v>
      </c>
      <c r="T1236" s="1" t="str">
        <f t="shared" si="138"/>
        <v>astPuTW[35].uiWinNo	:= 1232;	//ｳｨﾝﾄﾞｳNo.</v>
      </c>
      <c r="U1236" s="1" t="str">
        <f t="shared" si="139"/>
        <v>astPuTW[35].uiWide	:= 800;	//ｳｨﾝﾄﾞｳ幅</v>
      </c>
      <c r="V1236" s="1" t="str">
        <f t="shared" si="140"/>
        <v>astPuTW[35].uiHeight	:= 32;	//ｳｨﾝﾄﾞｳ高さ</v>
      </c>
      <c r="Z1236" s="1" t="str">
        <v xml:space="preserve">
//シリンダ17 タイトル
astPuTW[35].uiWinNo	:= 1232;	//ｳｨﾝﾄﾞｳNo.
astPuTW[35].uiWide	:= 800;	//ｳｨﾝﾄﾞｳ幅
astPuTW[35].uiHeight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36</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37</v>
      </c>
      <c r="P1238" s="1">
        <f t="shared" si="141"/>
        <v>8408</v>
      </c>
      <c r="Q1238" s="1">
        <f t="shared" si="136"/>
        <v>1</v>
      </c>
      <c r="R1238" s="1">
        <f>IF(LEN(Q1238),SUM($Q$4:Q1238)-1,"")</f>
        <v>36</v>
      </c>
      <c r="S1238" s="1" t="str">
        <f t="shared" si="137"/>
        <v>astPuTW[36]</v>
      </c>
      <c r="T1238" s="1" t="str">
        <f t="shared" si="138"/>
        <v>astPuTW[36].uiWinNo	:= 1234;	//ｳｨﾝﾄﾞｳNo.</v>
      </c>
      <c r="U1238" s="1" t="str">
        <f t="shared" si="139"/>
        <v>astPuTW[36].uiWide	:= 800;	//ｳｨﾝﾄﾞｳ幅</v>
      </c>
      <c r="V1238" s="1" t="str">
        <f t="shared" si="140"/>
        <v>astPuTW[36].uiHeight	:= 32;	//ｳｨﾝﾄﾞｳ高さ</v>
      </c>
      <c r="Z1238" s="1" t="str">
        <v xml:space="preserve">
//シリンダ18 タイトル
astPuTW[36].uiWinNo	:= 1234;	//ｳｨﾝﾄﾞｳNo.
astPuTW[36].uiWide	:= 800;	//ｳｨﾝﾄﾞｳ幅
astPuTW[36].uiHeight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37</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38</v>
      </c>
      <c r="P1240" s="1">
        <f t="shared" si="141"/>
        <v>8412</v>
      </c>
      <c r="Q1240" s="1">
        <f t="shared" si="136"/>
        <v>1</v>
      </c>
      <c r="R1240" s="1">
        <f>IF(LEN(Q1240),SUM($Q$4:Q1240)-1,"")</f>
        <v>37</v>
      </c>
      <c r="S1240" s="1" t="str">
        <f t="shared" si="137"/>
        <v>astPuTW[37]</v>
      </c>
      <c r="T1240" s="1" t="str">
        <f t="shared" si="138"/>
        <v>astPuTW[37].uiWinNo	:= 1236;	//ｳｨﾝﾄﾞｳNo.</v>
      </c>
      <c r="U1240" s="1" t="str">
        <f t="shared" si="139"/>
        <v>astPuTW[37].uiWide	:= 800;	//ｳｨﾝﾄﾞｳ幅</v>
      </c>
      <c r="V1240" s="1" t="str">
        <f t="shared" si="140"/>
        <v>astPuTW[37].uiHeight	:= 32;	//ｳｨﾝﾄﾞｳ高さ</v>
      </c>
      <c r="Z1240" s="1" t="str">
        <v xml:space="preserve">
//シリンダ19 タイトル
astPuTW[37].uiWinNo	:= 1236;	//ｳｨﾝﾄﾞｳNo.
astPuTW[37].uiWide	:= 800;	//ｳｨﾝﾄﾞｳ幅
astPuTW[37].uiHeight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38</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39</v>
      </c>
      <c r="P1242" s="1">
        <f t="shared" si="141"/>
        <v>8416</v>
      </c>
      <c r="Q1242" s="1">
        <f t="shared" si="136"/>
        <v>1</v>
      </c>
      <c r="R1242" s="1">
        <f>IF(LEN(Q1242),SUM($Q$4:Q1242)-1,"")</f>
        <v>38</v>
      </c>
      <c r="S1242" s="1" t="str">
        <f t="shared" si="137"/>
        <v>astPuTW[38]</v>
      </c>
      <c r="T1242" s="1" t="str">
        <f t="shared" si="138"/>
        <v>astPuTW[38].uiWinNo	:= 1238;	//ｳｨﾝﾄﾞｳNo.</v>
      </c>
      <c r="U1242" s="1" t="str">
        <f t="shared" si="139"/>
        <v>astPuTW[38].uiWide	:= 800;	//ｳｨﾝﾄﾞｳ幅</v>
      </c>
      <c r="V1242" s="1" t="str">
        <f t="shared" si="140"/>
        <v>astPuTW[38].uiHeight	:= 32;	//ｳｨﾝﾄﾞｳ高さ</v>
      </c>
      <c r="Z1242" s="1" t="str">
        <v xml:space="preserve">
//シリンダ20 タイトル
astPuTW[38].uiWinNo	:= 1238;	//ｳｨﾝﾄﾞｳNo.
astPuTW[38].uiWide	:= 800;	//ｳｨﾝﾄﾞｳ幅
astPuTW[38].uiHeight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39</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40</v>
      </c>
      <c r="P1264" s="1">
        <f t="shared" si="141"/>
        <v>8420</v>
      </c>
      <c r="Q1264" s="1">
        <f t="shared" si="136"/>
        <v>1</v>
      </c>
      <c r="R1264" s="1">
        <f>IF(LEN(Q1264),SUM($Q$4:Q1264)-1,"")</f>
        <v>39</v>
      </c>
      <c r="S1264" s="1" t="str">
        <f t="shared" si="137"/>
        <v>astPuTW[39]</v>
      </c>
      <c r="T1264" s="1" t="str">
        <f t="shared" si="138"/>
        <v>astPuTW[39].uiWinNo	:= 1260;	//ｳｨﾝﾄﾞｳNo.</v>
      </c>
      <c r="U1264" s="1" t="str">
        <f t="shared" si="139"/>
        <v>astPuTW[39].uiWide	:= 800;	//ｳｨﾝﾄﾞｳ幅</v>
      </c>
      <c r="V1264" s="1" t="str">
        <f t="shared" si="140"/>
        <v>astPuTW[39].uiHeight	:= 32;	//ｳｨﾝﾄﾞｳ高さ</v>
      </c>
      <c r="Z1264" s="1" t="str">
        <v xml:space="preserve">
//エレシリ1 タイトル
astPuTW[39].uiWinNo	:= 1260;	//ｳｨﾝﾄﾞｳNo.
astPuTW[39].uiWide	:= 800;	//ｳｨﾝﾄﾞｳ幅
astPuTW[39].uiHeight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40</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41</v>
      </c>
      <c r="P1268" s="1">
        <f t="shared" si="141"/>
        <v>8424</v>
      </c>
      <c r="Q1268" s="1">
        <f t="shared" si="136"/>
        <v>1</v>
      </c>
      <c r="R1268" s="1">
        <f>IF(LEN(Q1268),SUM($Q$4:Q1268)-1,"")</f>
        <v>40</v>
      </c>
      <c r="S1268" s="1" t="str">
        <f t="shared" si="137"/>
        <v>astPuTW[40]</v>
      </c>
      <c r="T1268" s="1" t="str">
        <f t="shared" si="138"/>
        <v>astPuTW[40].uiWinNo	:= 1264;	//ｳｨﾝﾄﾞｳNo.</v>
      </c>
      <c r="U1268" s="1" t="str">
        <f t="shared" si="139"/>
        <v>astPuTW[40].uiWide	:= 800;	//ｳｨﾝﾄﾞｳ幅</v>
      </c>
      <c r="V1268" s="1" t="str">
        <f t="shared" si="140"/>
        <v>astPuTW[40].uiHeight	:= 32;	//ｳｨﾝﾄﾞｳ高さ</v>
      </c>
      <c r="Z1268" s="1" t="str">
        <v xml:space="preserve">
//溶接機1タイトル
astPuTW[40].uiWinNo	:= 1264;	//ｳｨﾝﾄﾞｳNo.
astPuTW[40].uiWide	:= 800;	//ｳｨﾝﾄﾞｳ幅
astPuTW[40].uiHeight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41</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42</v>
      </c>
      <c r="P1272" s="1">
        <f t="shared" si="141"/>
        <v>8428</v>
      </c>
      <c r="Q1272" s="1">
        <f t="shared" si="136"/>
        <v>1</v>
      </c>
      <c r="R1272" s="1">
        <f>IF(LEN(Q1272),SUM($Q$4:Q1272)-1,"")</f>
        <v>41</v>
      </c>
      <c r="S1272" s="1" t="str">
        <f t="shared" si="137"/>
        <v>astPuTW[41]</v>
      </c>
      <c r="T1272" s="1" t="str">
        <f t="shared" si="138"/>
        <v>astPuTW[41].uiWinNo	:= 1268;	//ｳｨﾝﾄﾞｳNo.</v>
      </c>
      <c r="U1272" s="1" t="str">
        <f t="shared" si="139"/>
        <v>astPuTW[41].uiWide	:= 800;	//ｳｨﾝﾄﾞｳ幅</v>
      </c>
      <c r="V1272" s="1" t="str">
        <f t="shared" si="140"/>
        <v>astPuTW[41].uiHeight	:= 32;	//ｳｨﾝﾄﾞｳ高さ</v>
      </c>
      <c r="Z1272" s="1" t="str">
        <v xml:space="preserve">
//Xロール電磁クラッチ
astPuTW[41].uiWinNo	:= 1268;	//ｳｨﾝﾄﾞｳNo.
astPuTW[41].uiWide	:= 800;	//ｳｨﾝﾄﾞｳ幅
astPuTW[41].uiHeight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42</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43</v>
      </c>
      <c r="P1276" s="1">
        <f t="shared" si="141"/>
        <v>8432</v>
      </c>
      <c r="Q1276" s="1">
        <f t="shared" si="136"/>
        <v>1</v>
      </c>
      <c r="R1276" s="1">
        <f>IF(LEN(Q1276),SUM($Q$4:Q1276)-1,"")</f>
        <v>42</v>
      </c>
      <c r="S1276" s="1" t="str">
        <f t="shared" si="137"/>
        <v>astPuTW[42]</v>
      </c>
      <c r="T1276" s="1" t="str">
        <f t="shared" si="138"/>
        <v>astPuTW[42].uiWinNo	:= 1272;	//ｳｨﾝﾄﾞｳNo.</v>
      </c>
      <c r="U1276" s="1" t="str">
        <f t="shared" si="139"/>
        <v>astPuTW[42].uiWide	:= 800;	//ｳｨﾝﾄﾞｳ幅</v>
      </c>
      <c r="V1276" s="1" t="str">
        <f t="shared" si="140"/>
        <v>astPuTW[42].uiHeight	:= 32;	//ｳｨﾝﾄﾞｳ高さ</v>
      </c>
      <c r="Z1276" s="1" t="str">
        <v xml:space="preserve">
//Tロール糊付け軸
astPuTW[42].uiWinNo	:= 1272;	//ｳｨﾝﾄﾞｳNo.
astPuTW[42].uiWide	:= 800;	//ｳｨﾝﾄﾞｳ幅
astPuTW[42].uiHeight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43</v>
      </c>
      <c r="Z2054" s="1" t="str">
        <f ca="1">IF(LENB($B$10),$B$7&amp;$B$10,"")&amp;CHAR(10)&amp;_xlfn.CONCAT(Z$4:Z$2051)&amp;CHAR(10)&amp;CHAR(10)&amp;$B$7&amp;"合計ウィンドウ数"&amp;CHAR(10)&amp;TEXT($B$33,"0000")&amp;CHAR(9)&amp;$B$8&amp;" "&amp;$O$2054&amp;$B$9&amp;IF(LENB($B$11),CHAR(10)&amp;$B$7&amp;$B$11,"")</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row>
  </sheetData>
  <sheetProtection selectLockedCells="1"/>
  <phoneticPr fontId="1"/>
  <conditionalFormatting sqref="A3:J6 K3:XFD1048576 C7:J20 A10:B18 A21:J1048576">
    <cfRule type="expression" dxfId="6"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tabSelected="1" workbookViewId="0">
      <pane ySplit="1" topLeftCell="A11" activePane="bottomLeft" state="frozen"/>
      <selection pane="bottomLeft" activeCell="G27" sqref="G26:H27"/>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0</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0</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1</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1</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6" si="17">C24+1</f>
        <v>1032</v>
      </c>
      <c r="D25" s="6">
        <f t="shared" ref="D25:D69" si="18">D24</f>
        <v>1030</v>
      </c>
      <c r="E25" s="6">
        <v>6</v>
      </c>
      <c r="F25" s="6">
        <v>800</v>
      </c>
      <c r="G25" s="6">
        <v>104</v>
      </c>
      <c r="H25" s="6">
        <v>0</v>
      </c>
      <c r="I25" s="7">
        <v>0</v>
      </c>
      <c r="J25" s="7">
        <v>1</v>
      </c>
      <c r="K25" s="7" t="s">
        <v>109</v>
      </c>
      <c r="L25" s="7">
        <f t="shared" ref="L25:L56"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260</v>
      </c>
      <c r="C32" s="6">
        <f t="shared" ref="C32" si="21">D32+1</f>
        <v>1051</v>
      </c>
      <c r="D32" s="6">
        <v>1050</v>
      </c>
      <c r="E32" s="6">
        <v>8</v>
      </c>
      <c r="F32" s="6">
        <v>800</v>
      </c>
      <c r="G32" s="6">
        <v>64</v>
      </c>
      <c r="H32" s="6">
        <v>0</v>
      </c>
      <c r="I32" s="7">
        <v>0</v>
      </c>
      <c r="J32" s="7">
        <v>1</v>
      </c>
      <c r="K32" s="7" t="s">
        <v>109</v>
      </c>
      <c r="L32" s="7">
        <v>9</v>
      </c>
      <c r="M32" s="7" t="s">
        <v>392</v>
      </c>
      <c r="O32" s="1">
        <v>1</v>
      </c>
    </row>
    <row r="33" spans="1:17" x14ac:dyDescent="0.55000000000000004">
      <c r="A33" s="5">
        <v>31</v>
      </c>
      <c r="B33" s="6" t="s">
        <v>261</v>
      </c>
      <c r="C33" s="6">
        <f t="shared" si="17"/>
        <v>1052</v>
      </c>
      <c r="D33" s="6">
        <f t="shared" si="18"/>
        <v>1050</v>
      </c>
      <c r="E33" s="6">
        <v>8</v>
      </c>
      <c r="F33" s="6">
        <v>800</v>
      </c>
      <c r="G33" s="6">
        <v>104</v>
      </c>
      <c r="H33" s="6">
        <v>0</v>
      </c>
      <c r="I33" s="7">
        <v>0</v>
      </c>
      <c r="J33" s="7">
        <v>1</v>
      </c>
      <c r="K33" s="7" t="s">
        <v>109</v>
      </c>
      <c r="L33" s="7">
        <f t="shared" si="19"/>
        <v>9</v>
      </c>
      <c r="M33" s="7" t="s">
        <v>392</v>
      </c>
      <c r="O33" s="1">
        <v>0</v>
      </c>
      <c r="Q33" s="1">
        <v>100</v>
      </c>
    </row>
    <row r="34" spans="1:17" x14ac:dyDescent="0.55000000000000004">
      <c r="A34" s="5">
        <v>32</v>
      </c>
      <c r="B34" s="6" t="s">
        <v>262</v>
      </c>
      <c r="C34" s="6">
        <f t="shared" si="17"/>
        <v>1053</v>
      </c>
      <c r="D34" s="6">
        <f t="shared" si="18"/>
        <v>1050</v>
      </c>
      <c r="E34" s="6">
        <v>8</v>
      </c>
      <c r="F34" s="6">
        <v>800</v>
      </c>
      <c r="G34" s="6">
        <v>104</v>
      </c>
      <c r="H34" s="6">
        <v>1</v>
      </c>
      <c r="I34" s="7">
        <v>0</v>
      </c>
      <c r="J34" s="7">
        <v>1</v>
      </c>
      <c r="K34" s="7" t="s">
        <v>109</v>
      </c>
      <c r="L34" s="7">
        <f t="shared" si="19"/>
        <v>9</v>
      </c>
      <c r="M34" s="7" t="s">
        <v>392</v>
      </c>
      <c r="O34" s="1">
        <v>0</v>
      </c>
    </row>
    <row r="35" spans="1:17" x14ac:dyDescent="0.55000000000000004">
      <c r="A35" s="5">
        <v>33</v>
      </c>
      <c r="B35" s="6" t="s">
        <v>263</v>
      </c>
      <c r="C35" s="6">
        <f t="shared" si="17"/>
        <v>1054</v>
      </c>
      <c r="D35" s="6">
        <f t="shared" si="18"/>
        <v>1050</v>
      </c>
      <c r="E35" s="6">
        <v>8</v>
      </c>
      <c r="F35" s="6">
        <v>800</v>
      </c>
      <c r="G35" s="6">
        <v>104</v>
      </c>
      <c r="H35" s="6">
        <v>1</v>
      </c>
      <c r="I35" s="7">
        <v>0</v>
      </c>
      <c r="J35" s="7">
        <v>1</v>
      </c>
      <c r="K35" s="7" t="s">
        <v>109</v>
      </c>
      <c r="L35" s="7">
        <f t="shared" si="19"/>
        <v>9</v>
      </c>
      <c r="M35" s="7" t="s">
        <v>392</v>
      </c>
      <c r="O35" s="1">
        <v>1</v>
      </c>
    </row>
    <row r="36" spans="1:17" x14ac:dyDescent="0.55000000000000004">
      <c r="A36" s="5">
        <v>34</v>
      </c>
      <c r="B36" s="6" t="s">
        <v>284</v>
      </c>
      <c r="C36" s="6">
        <f t="shared" ref="C36:C39" si="22">D36+1</f>
        <v>1051</v>
      </c>
      <c r="D36" s="6">
        <f t="shared" si="18"/>
        <v>1050</v>
      </c>
      <c r="E36" s="6">
        <v>8</v>
      </c>
      <c r="F36" s="6">
        <v>800</v>
      </c>
      <c r="G36" s="6">
        <v>104</v>
      </c>
      <c r="H36" s="6">
        <v>5</v>
      </c>
      <c r="I36" s="7">
        <v>0</v>
      </c>
      <c r="J36" s="7">
        <v>1</v>
      </c>
      <c r="K36" s="7" t="s">
        <v>109</v>
      </c>
      <c r="L36" s="7">
        <v>10</v>
      </c>
      <c r="M36" s="7" t="s">
        <v>392</v>
      </c>
      <c r="O36" s="1">
        <v>5</v>
      </c>
    </row>
    <row r="37" spans="1:17" x14ac:dyDescent="0.55000000000000004">
      <c r="A37" s="5">
        <v>35</v>
      </c>
      <c r="B37" s="6" t="s">
        <v>285</v>
      </c>
      <c r="C37" s="6">
        <f t="shared" si="22"/>
        <v>1061</v>
      </c>
      <c r="D37" s="6">
        <v>1060</v>
      </c>
      <c r="E37" s="6">
        <v>10</v>
      </c>
      <c r="F37" s="6">
        <v>800</v>
      </c>
      <c r="G37" s="6">
        <v>104</v>
      </c>
      <c r="H37" s="6">
        <v>5</v>
      </c>
      <c r="I37" s="7">
        <v>0</v>
      </c>
      <c r="J37" s="7">
        <v>1</v>
      </c>
      <c r="K37" s="7" t="s">
        <v>109</v>
      </c>
      <c r="L37" s="7">
        <v>11</v>
      </c>
      <c r="M37" s="7" t="s">
        <v>392</v>
      </c>
      <c r="O37" s="1">
        <v>5</v>
      </c>
    </row>
    <row r="38" spans="1:17" x14ac:dyDescent="0.55000000000000004">
      <c r="A38" s="5">
        <v>36</v>
      </c>
      <c r="B38" s="6" t="s">
        <v>286</v>
      </c>
      <c r="C38" s="6">
        <f t="shared" si="22"/>
        <v>1066</v>
      </c>
      <c r="D38" s="6">
        <v>1065</v>
      </c>
      <c r="E38" s="6">
        <v>11</v>
      </c>
      <c r="F38" s="6">
        <v>800</v>
      </c>
      <c r="G38" s="6">
        <v>104</v>
      </c>
      <c r="H38" s="6">
        <v>5</v>
      </c>
      <c r="I38" s="7">
        <v>0</v>
      </c>
      <c r="J38" s="7">
        <v>1</v>
      </c>
      <c r="K38" s="7" t="s">
        <v>109</v>
      </c>
      <c r="L38" s="7">
        <v>12</v>
      </c>
      <c r="M38" s="7" t="s">
        <v>392</v>
      </c>
      <c r="O38" s="1">
        <v>5</v>
      </c>
    </row>
    <row r="39" spans="1:17" x14ac:dyDescent="0.55000000000000004">
      <c r="A39" s="5">
        <v>37</v>
      </c>
      <c r="B39" s="6" t="s">
        <v>287</v>
      </c>
      <c r="C39" s="6">
        <f t="shared" si="22"/>
        <v>1071</v>
      </c>
      <c r="D39" s="6">
        <v>1070</v>
      </c>
      <c r="E39" s="6">
        <v>12</v>
      </c>
      <c r="F39" s="6">
        <v>800</v>
      </c>
      <c r="G39" s="6">
        <v>64</v>
      </c>
      <c r="H39" s="6">
        <v>0</v>
      </c>
      <c r="I39" s="7">
        <v>0</v>
      </c>
      <c r="J39" s="7">
        <v>1</v>
      </c>
      <c r="K39" s="7" t="s">
        <v>109</v>
      </c>
      <c r="L39" s="7">
        <v>13</v>
      </c>
      <c r="M39" s="7" t="s">
        <v>392</v>
      </c>
      <c r="O39" s="1">
        <v>1</v>
      </c>
    </row>
    <row r="40" spans="1:17" x14ac:dyDescent="0.55000000000000004">
      <c r="A40" s="5">
        <v>38</v>
      </c>
      <c r="B40" s="6" t="s">
        <v>288</v>
      </c>
      <c r="C40" s="6">
        <f t="shared" si="17"/>
        <v>1072</v>
      </c>
      <c r="D40" s="6">
        <f t="shared" si="18"/>
        <v>1070</v>
      </c>
      <c r="E40" s="6">
        <v>12</v>
      </c>
      <c r="F40" s="6">
        <v>800</v>
      </c>
      <c r="G40" s="6">
        <v>104</v>
      </c>
      <c r="H40" s="6">
        <v>0</v>
      </c>
      <c r="I40" s="7">
        <v>0</v>
      </c>
      <c r="J40" s="7">
        <v>1</v>
      </c>
      <c r="K40" s="7" t="s">
        <v>109</v>
      </c>
      <c r="L40" s="7">
        <f t="shared" si="19"/>
        <v>13</v>
      </c>
      <c r="M40" s="7" t="s">
        <v>392</v>
      </c>
      <c r="O40" s="1">
        <v>0</v>
      </c>
    </row>
    <row r="41" spans="1:17" x14ac:dyDescent="0.55000000000000004">
      <c r="A41" s="5">
        <v>39</v>
      </c>
      <c r="B41" s="6" t="s">
        <v>289</v>
      </c>
      <c r="C41" s="6">
        <f t="shared" si="17"/>
        <v>1073</v>
      </c>
      <c r="D41" s="6">
        <f t="shared" si="18"/>
        <v>1070</v>
      </c>
      <c r="E41" s="6">
        <v>12</v>
      </c>
      <c r="F41" s="6">
        <v>800</v>
      </c>
      <c r="G41" s="6">
        <v>104</v>
      </c>
      <c r="H41" s="6">
        <v>1</v>
      </c>
      <c r="I41" s="7">
        <v>0</v>
      </c>
      <c r="J41" s="7">
        <v>1</v>
      </c>
      <c r="K41" s="7" t="s">
        <v>109</v>
      </c>
      <c r="L41" s="7">
        <f t="shared" si="19"/>
        <v>13</v>
      </c>
      <c r="M41" s="7" t="s">
        <v>392</v>
      </c>
      <c r="O41" s="1">
        <v>0</v>
      </c>
    </row>
    <row r="42" spans="1:17" x14ac:dyDescent="0.55000000000000004">
      <c r="A42" s="5">
        <v>40</v>
      </c>
      <c r="B42" s="6" t="s">
        <v>290</v>
      </c>
      <c r="C42" s="6">
        <f t="shared" si="17"/>
        <v>1074</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291</v>
      </c>
      <c r="C43" s="6">
        <f t="shared" ref="C43" si="23">D43+1</f>
        <v>1076</v>
      </c>
      <c r="D43" s="6">
        <v>1075</v>
      </c>
      <c r="E43" s="6">
        <v>13</v>
      </c>
      <c r="F43" s="6">
        <v>800</v>
      </c>
      <c r="G43" s="6">
        <v>64</v>
      </c>
      <c r="H43" s="6">
        <v>0</v>
      </c>
      <c r="I43" s="7">
        <v>0</v>
      </c>
      <c r="J43" s="7">
        <v>1</v>
      </c>
      <c r="K43" s="7" t="s">
        <v>109</v>
      </c>
      <c r="L43" s="7">
        <v>14</v>
      </c>
      <c r="M43" s="7" t="s">
        <v>392</v>
      </c>
      <c r="O43" s="1">
        <v>1</v>
      </c>
    </row>
    <row r="44" spans="1:17" x14ac:dyDescent="0.55000000000000004">
      <c r="A44" s="5">
        <v>42</v>
      </c>
      <c r="B44" s="6" t="s">
        <v>292</v>
      </c>
      <c r="C44" s="6">
        <f t="shared" si="17"/>
        <v>1077</v>
      </c>
      <c r="D44" s="6">
        <f t="shared" si="18"/>
        <v>1075</v>
      </c>
      <c r="E44" s="6">
        <v>13</v>
      </c>
      <c r="F44" s="6">
        <v>800</v>
      </c>
      <c r="G44" s="6">
        <v>104</v>
      </c>
      <c r="H44" s="6">
        <v>0</v>
      </c>
      <c r="I44" s="7">
        <v>0</v>
      </c>
      <c r="J44" s="7">
        <v>1</v>
      </c>
      <c r="K44" s="7" t="s">
        <v>109</v>
      </c>
      <c r="L44" s="7">
        <f t="shared" si="19"/>
        <v>14</v>
      </c>
      <c r="M44" s="7" t="s">
        <v>392</v>
      </c>
      <c r="O44" s="1">
        <v>0</v>
      </c>
    </row>
    <row r="45" spans="1:17" x14ac:dyDescent="0.55000000000000004">
      <c r="A45" s="5">
        <v>43</v>
      </c>
      <c r="B45" s="6" t="s">
        <v>293</v>
      </c>
      <c r="C45" s="6">
        <f t="shared" si="17"/>
        <v>1078</v>
      </c>
      <c r="D45" s="6">
        <f t="shared" si="18"/>
        <v>1075</v>
      </c>
      <c r="E45" s="6">
        <v>13</v>
      </c>
      <c r="F45" s="6">
        <v>800</v>
      </c>
      <c r="G45" s="6">
        <v>104</v>
      </c>
      <c r="H45" s="6">
        <v>1</v>
      </c>
      <c r="I45" s="7">
        <v>0</v>
      </c>
      <c r="J45" s="7">
        <v>1</v>
      </c>
      <c r="K45" s="7" t="s">
        <v>109</v>
      </c>
      <c r="L45" s="7">
        <f t="shared" si="19"/>
        <v>14</v>
      </c>
      <c r="M45" s="7" t="s">
        <v>392</v>
      </c>
      <c r="O45" s="1">
        <v>0</v>
      </c>
    </row>
    <row r="46" spans="1:17" x14ac:dyDescent="0.55000000000000004">
      <c r="A46" s="5">
        <v>44</v>
      </c>
      <c r="B46" s="6" t="s">
        <v>294</v>
      </c>
      <c r="C46" s="6">
        <f t="shared" si="17"/>
        <v>1079</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295</v>
      </c>
      <c r="C47" s="6">
        <f t="shared" ref="C47" si="24">D47+1</f>
        <v>1081</v>
      </c>
      <c r="D47" s="6">
        <v>1080</v>
      </c>
      <c r="E47" s="6">
        <v>14</v>
      </c>
      <c r="F47" s="6">
        <v>800</v>
      </c>
      <c r="G47" s="6">
        <v>64</v>
      </c>
      <c r="H47" s="6">
        <v>0</v>
      </c>
      <c r="I47" s="7">
        <v>0</v>
      </c>
      <c r="J47" s="7">
        <v>1</v>
      </c>
      <c r="K47" s="7" t="s">
        <v>109</v>
      </c>
      <c r="L47" s="7">
        <v>15</v>
      </c>
      <c r="M47" s="7" t="s">
        <v>392</v>
      </c>
      <c r="O47" s="1">
        <v>1</v>
      </c>
    </row>
    <row r="48" spans="1:17" x14ac:dyDescent="0.55000000000000004">
      <c r="A48" s="5">
        <v>46</v>
      </c>
      <c r="B48" s="6" t="s">
        <v>296</v>
      </c>
      <c r="C48" s="6">
        <f t="shared" si="17"/>
        <v>1082</v>
      </c>
      <c r="D48" s="6">
        <f t="shared" si="18"/>
        <v>1080</v>
      </c>
      <c r="E48" s="6">
        <v>14</v>
      </c>
      <c r="F48" s="6">
        <v>800</v>
      </c>
      <c r="G48" s="6">
        <v>104</v>
      </c>
      <c r="H48" s="6">
        <v>0</v>
      </c>
      <c r="I48" s="7">
        <v>0</v>
      </c>
      <c r="J48" s="7">
        <v>1</v>
      </c>
      <c r="K48" s="7" t="s">
        <v>109</v>
      </c>
      <c r="L48" s="7">
        <f t="shared" si="19"/>
        <v>15</v>
      </c>
      <c r="M48" s="7" t="s">
        <v>392</v>
      </c>
      <c r="O48" s="1">
        <v>0</v>
      </c>
    </row>
    <row r="49" spans="1:15" x14ac:dyDescent="0.55000000000000004">
      <c r="A49" s="5">
        <v>47</v>
      </c>
      <c r="B49" s="6" t="s">
        <v>297</v>
      </c>
      <c r="C49" s="6">
        <f t="shared" si="17"/>
        <v>1083</v>
      </c>
      <c r="D49" s="6">
        <f t="shared" si="18"/>
        <v>1080</v>
      </c>
      <c r="E49" s="6">
        <v>14</v>
      </c>
      <c r="F49" s="6">
        <v>800</v>
      </c>
      <c r="G49" s="6">
        <v>104</v>
      </c>
      <c r="H49" s="6">
        <v>1</v>
      </c>
      <c r="I49" s="7">
        <v>0</v>
      </c>
      <c r="J49" s="7">
        <v>1</v>
      </c>
      <c r="K49" s="7" t="s">
        <v>109</v>
      </c>
      <c r="L49" s="7">
        <f t="shared" si="19"/>
        <v>15</v>
      </c>
      <c r="M49" s="7" t="s">
        <v>392</v>
      </c>
      <c r="O49" s="1">
        <v>0</v>
      </c>
    </row>
    <row r="50" spans="1:15" x14ac:dyDescent="0.55000000000000004">
      <c r="A50" s="5">
        <v>48</v>
      </c>
      <c r="B50" s="6" t="s">
        <v>298</v>
      </c>
      <c r="C50" s="6">
        <f t="shared" si="17"/>
        <v>1084</v>
      </c>
      <c r="D50" s="6">
        <f t="shared" si="18"/>
        <v>1080</v>
      </c>
      <c r="E50" s="6">
        <v>14</v>
      </c>
      <c r="F50" s="6">
        <v>800</v>
      </c>
      <c r="G50" s="6">
        <v>104</v>
      </c>
      <c r="H50" s="6">
        <v>1</v>
      </c>
      <c r="I50" s="7">
        <v>0</v>
      </c>
      <c r="J50" s="7">
        <v>1</v>
      </c>
      <c r="K50" s="7" t="s">
        <v>109</v>
      </c>
      <c r="L50" s="7">
        <f t="shared" si="19"/>
        <v>15</v>
      </c>
      <c r="M50" s="7" t="s">
        <v>392</v>
      </c>
      <c r="O50" s="1">
        <v>1</v>
      </c>
    </row>
    <row r="51" spans="1:15" x14ac:dyDescent="0.55000000000000004">
      <c r="A51" s="5">
        <v>49</v>
      </c>
      <c r="B51" s="6" t="s">
        <v>299</v>
      </c>
      <c r="C51" s="6">
        <f t="shared" ref="C51" si="25">D51+1</f>
        <v>1086</v>
      </c>
      <c r="D51" s="6">
        <v>1085</v>
      </c>
      <c r="E51" s="6">
        <v>15</v>
      </c>
      <c r="F51" s="6">
        <v>800</v>
      </c>
      <c r="G51" s="6">
        <v>64</v>
      </c>
      <c r="H51" s="6">
        <v>0</v>
      </c>
      <c r="I51" s="7">
        <v>0</v>
      </c>
      <c r="J51" s="7">
        <v>1</v>
      </c>
      <c r="K51" s="7" t="s">
        <v>109</v>
      </c>
      <c r="L51" s="7">
        <v>16</v>
      </c>
      <c r="M51" s="7" t="s">
        <v>392</v>
      </c>
      <c r="O51" s="1">
        <v>1</v>
      </c>
    </row>
    <row r="52" spans="1:15" x14ac:dyDescent="0.55000000000000004">
      <c r="A52" s="5">
        <v>50</v>
      </c>
      <c r="B52" s="6" t="s">
        <v>300</v>
      </c>
      <c r="C52" s="6">
        <f t="shared" si="17"/>
        <v>1087</v>
      </c>
      <c r="D52" s="6">
        <f t="shared" si="18"/>
        <v>1085</v>
      </c>
      <c r="E52" s="6">
        <v>15</v>
      </c>
      <c r="F52" s="6">
        <v>800</v>
      </c>
      <c r="G52" s="6">
        <v>104</v>
      </c>
      <c r="H52" s="6">
        <v>0</v>
      </c>
      <c r="I52" s="7">
        <v>0</v>
      </c>
      <c r="J52" s="7">
        <v>1</v>
      </c>
      <c r="K52" s="7" t="s">
        <v>109</v>
      </c>
      <c r="L52" s="7">
        <f t="shared" si="19"/>
        <v>16</v>
      </c>
      <c r="M52" s="7" t="s">
        <v>392</v>
      </c>
      <c r="O52" s="1">
        <v>0</v>
      </c>
    </row>
    <row r="53" spans="1:15" x14ac:dyDescent="0.55000000000000004">
      <c r="A53" s="5">
        <v>51</v>
      </c>
      <c r="B53" s="6" t="s">
        <v>301</v>
      </c>
      <c r="C53" s="6">
        <f t="shared" si="17"/>
        <v>1088</v>
      </c>
      <c r="D53" s="6">
        <f t="shared" si="18"/>
        <v>1085</v>
      </c>
      <c r="E53" s="6">
        <v>15</v>
      </c>
      <c r="F53" s="6">
        <v>800</v>
      </c>
      <c r="G53" s="6">
        <v>104</v>
      </c>
      <c r="H53" s="6">
        <v>1</v>
      </c>
      <c r="I53" s="7">
        <v>0</v>
      </c>
      <c r="J53" s="7">
        <v>1</v>
      </c>
      <c r="K53" s="7" t="s">
        <v>109</v>
      </c>
      <c r="L53" s="7">
        <f t="shared" si="19"/>
        <v>16</v>
      </c>
      <c r="M53" s="7" t="s">
        <v>392</v>
      </c>
      <c r="O53" s="1">
        <v>0</v>
      </c>
    </row>
    <row r="54" spans="1:15" x14ac:dyDescent="0.55000000000000004">
      <c r="A54" s="5">
        <v>52</v>
      </c>
      <c r="B54" s="6" t="s">
        <v>302</v>
      </c>
      <c r="C54" s="6">
        <f t="shared" si="17"/>
        <v>1089</v>
      </c>
      <c r="D54" s="6">
        <f t="shared" si="18"/>
        <v>1085</v>
      </c>
      <c r="E54" s="6">
        <v>15</v>
      </c>
      <c r="F54" s="6">
        <v>800</v>
      </c>
      <c r="G54" s="6">
        <v>104</v>
      </c>
      <c r="H54" s="6">
        <v>1</v>
      </c>
      <c r="I54" s="7">
        <v>0</v>
      </c>
      <c r="J54" s="7">
        <v>1</v>
      </c>
      <c r="K54" s="7" t="s">
        <v>109</v>
      </c>
      <c r="L54" s="7">
        <f t="shared" si="19"/>
        <v>16</v>
      </c>
      <c r="M54" s="7" t="s">
        <v>392</v>
      </c>
      <c r="O54" s="1">
        <v>1</v>
      </c>
    </row>
    <row r="55" spans="1:15" x14ac:dyDescent="0.55000000000000004">
      <c r="A55" s="5">
        <v>53</v>
      </c>
      <c r="B55" s="6" t="s">
        <v>496</v>
      </c>
      <c r="C55" s="6">
        <f t="shared" si="17"/>
        <v>1090</v>
      </c>
      <c r="D55" s="6">
        <f t="shared" si="18"/>
        <v>1085</v>
      </c>
      <c r="E55" s="6">
        <v>15</v>
      </c>
      <c r="F55" s="6">
        <v>800</v>
      </c>
      <c r="G55" s="6">
        <v>104</v>
      </c>
      <c r="H55" s="6">
        <v>0</v>
      </c>
      <c r="I55" s="7">
        <v>0</v>
      </c>
      <c r="J55" s="7">
        <v>1</v>
      </c>
      <c r="K55" s="7" t="s">
        <v>109</v>
      </c>
      <c r="L55" s="7">
        <f t="shared" si="19"/>
        <v>16</v>
      </c>
      <c r="M55" s="7" t="s">
        <v>392</v>
      </c>
      <c r="O55" s="1">
        <v>0</v>
      </c>
    </row>
    <row r="56" spans="1:15" x14ac:dyDescent="0.55000000000000004">
      <c r="A56" s="5">
        <v>54</v>
      </c>
      <c r="B56" s="6" t="s">
        <v>396</v>
      </c>
      <c r="C56" s="6">
        <f t="shared" ref="C56" si="26">D56+1</f>
        <v>1101</v>
      </c>
      <c r="D56" s="6">
        <v>1100</v>
      </c>
      <c r="E56" s="6">
        <v>16</v>
      </c>
      <c r="F56" s="6">
        <v>800</v>
      </c>
      <c r="G56" s="6">
        <v>64</v>
      </c>
      <c r="H56" s="6">
        <v>0</v>
      </c>
      <c r="I56" s="7">
        <v>0</v>
      </c>
      <c r="J56" s="7">
        <v>1</v>
      </c>
      <c r="K56" s="7" t="s">
        <v>109</v>
      </c>
      <c r="L56" s="7">
        <v>17</v>
      </c>
      <c r="M56" s="7" t="s">
        <v>392</v>
      </c>
      <c r="O56" s="1">
        <v>0</v>
      </c>
    </row>
    <row r="57" spans="1:15" x14ac:dyDescent="0.55000000000000004">
      <c r="A57" s="5">
        <v>55</v>
      </c>
      <c r="B57" s="6" t="s">
        <v>397</v>
      </c>
      <c r="C57" s="6">
        <f t="shared" ref="C57:C60" si="27">C56+1</f>
        <v>1102</v>
      </c>
      <c r="D57" s="6">
        <f t="shared" si="18"/>
        <v>1100</v>
      </c>
      <c r="E57" s="6">
        <v>16</v>
      </c>
      <c r="F57" s="6">
        <v>800</v>
      </c>
      <c r="G57" s="6">
        <v>104</v>
      </c>
      <c r="H57" s="6">
        <v>0</v>
      </c>
      <c r="I57" s="7">
        <v>0</v>
      </c>
      <c r="J57" s="7">
        <v>1</v>
      </c>
      <c r="K57" s="7" t="s">
        <v>109</v>
      </c>
      <c r="L57" s="7">
        <f t="shared" ref="L57:L60" si="28">L56</f>
        <v>17</v>
      </c>
      <c r="M57" s="7" t="s">
        <v>392</v>
      </c>
      <c r="O57" s="1">
        <v>0</v>
      </c>
    </row>
    <row r="58" spans="1:15" x14ac:dyDescent="0.55000000000000004">
      <c r="A58" s="5">
        <v>56</v>
      </c>
      <c r="B58" s="6" t="s">
        <v>398</v>
      </c>
      <c r="C58" s="6">
        <f t="shared" si="27"/>
        <v>1103</v>
      </c>
      <c r="D58" s="6">
        <f t="shared" si="18"/>
        <v>1100</v>
      </c>
      <c r="E58" s="6">
        <v>16</v>
      </c>
      <c r="F58" s="6">
        <v>800</v>
      </c>
      <c r="G58" s="6">
        <v>104</v>
      </c>
      <c r="H58" s="6">
        <v>1</v>
      </c>
      <c r="I58" s="7">
        <v>0</v>
      </c>
      <c r="J58" s="7">
        <v>1</v>
      </c>
      <c r="K58" s="7" t="s">
        <v>109</v>
      </c>
      <c r="L58" s="7">
        <f t="shared" si="28"/>
        <v>17</v>
      </c>
      <c r="M58" s="7" t="s">
        <v>392</v>
      </c>
      <c r="O58" s="1">
        <v>0</v>
      </c>
    </row>
    <row r="59" spans="1:15" x14ac:dyDescent="0.55000000000000004">
      <c r="A59" s="5">
        <v>57</v>
      </c>
      <c r="B59" s="6" t="s">
        <v>399</v>
      </c>
      <c r="C59" s="6">
        <f t="shared" si="27"/>
        <v>1104</v>
      </c>
      <c r="D59" s="6">
        <f t="shared" si="18"/>
        <v>1100</v>
      </c>
      <c r="E59" s="6">
        <v>16</v>
      </c>
      <c r="F59" s="6">
        <v>800</v>
      </c>
      <c r="G59" s="6">
        <v>104</v>
      </c>
      <c r="H59" s="6">
        <v>1</v>
      </c>
      <c r="I59" s="7">
        <v>0</v>
      </c>
      <c r="J59" s="7">
        <v>1</v>
      </c>
      <c r="K59" s="7" t="s">
        <v>109</v>
      </c>
      <c r="L59" s="7">
        <f t="shared" si="28"/>
        <v>17</v>
      </c>
      <c r="M59" s="7" t="s">
        <v>392</v>
      </c>
      <c r="O59" s="1">
        <v>0</v>
      </c>
    </row>
    <row r="60" spans="1:15" x14ac:dyDescent="0.55000000000000004">
      <c r="A60" s="5">
        <v>58</v>
      </c>
      <c r="B60" s="6" t="s">
        <v>490</v>
      </c>
      <c r="C60" s="6">
        <f t="shared" ref="C60" si="29">D60+1</f>
        <v>1106</v>
      </c>
      <c r="D60" s="6">
        <v>1105</v>
      </c>
      <c r="E60" s="6">
        <v>17</v>
      </c>
      <c r="F60" s="6">
        <v>800</v>
      </c>
      <c r="G60" s="6">
        <v>64</v>
      </c>
      <c r="H60" s="6">
        <v>0</v>
      </c>
      <c r="I60" s="7">
        <v>0</v>
      </c>
      <c r="J60" s="7">
        <v>1</v>
      </c>
      <c r="K60" s="7" t="s">
        <v>109</v>
      </c>
      <c r="L60" s="7">
        <v>18</v>
      </c>
      <c r="M60" s="7" t="s">
        <v>392</v>
      </c>
      <c r="O60" s="1">
        <v>0</v>
      </c>
    </row>
    <row r="61" spans="1:15" x14ac:dyDescent="0.55000000000000004">
      <c r="A61" s="5">
        <v>59</v>
      </c>
      <c r="B61" s="6" t="s">
        <v>491</v>
      </c>
      <c r="C61" s="6">
        <f t="shared" ref="C61:C64" si="30">C60+1</f>
        <v>1107</v>
      </c>
      <c r="D61" s="6">
        <f t="shared" si="18"/>
        <v>1105</v>
      </c>
      <c r="E61" s="6">
        <v>17</v>
      </c>
      <c r="F61" s="6">
        <v>800</v>
      </c>
      <c r="G61" s="6">
        <v>104</v>
      </c>
      <c r="H61" s="6">
        <v>0</v>
      </c>
      <c r="I61" s="7">
        <v>0</v>
      </c>
      <c r="J61" s="7">
        <v>1</v>
      </c>
      <c r="K61" s="7" t="s">
        <v>109</v>
      </c>
      <c r="L61" s="7">
        <f t="shared" ref="L61:L64" si="31">L60</f>
        <v>18</v>
      </c>
      <c r="M61" s="7" t="s">
        <v>392</v>
      </c>
      <c r="O61" s="1">
        <v>0</v>
      </c>
    </row>
    <row r="62" spans="1:15" x14ac:dyDescent="0.55000000000000004">
      <c r="A62" s="5">
        <v>60</v>
      </c>
      <c r="B62" s="6" t="s">
        <v>492</v>
      </c>
      <c r="C62" s="6">
        <f t="shared" si="30"/>
        <v>1108</v>
      </c>
      <c r="D62" s="6">
        <f t="shared" si="18"/>
        <v>1105</v>
      </c>
      <c r="E62" s="6">
        <v>17</v>
      </c>
      <c r="F62" s="6">
        <v>800</v>
      </c>
      <c r="G62" s="6">
        <v>104</v>
      </c>
      <c r="H62" s="6">
        <v>1</v>
      </c>
      <c r="I62" s="7">
        <v>0</v>
      </c>
      <c r="J62" s="7">
        <v>1</v>
      </c>
      <c r="K62" s="7" t="s">
        <v>109</v>
      </c>
      <c r="L62" s="7">
        <f t="shared" si="31"/>
        <v>18</v>
      </c>
      <c r="M62" s="7" t="s">
        <v>392</v>
      </c>
      <c r="O62" s="1">
        <v>0</v>
      </c>
    </row>
    <row r="63" spans="1:15" x14ac:dyDescent="0.55000000000000004">
      <c r="A63" s="5">
        <v>61</v>
      </c>
      <c r="B63" s="6" t="s">
        <v>493</v>
      </c>
      <c r="C63" s="6">
        <f t="shared" si="30"/>
        <v>1109</v>
      </c>
      <c r="D63" s="6">
        <f t="shared" si="18"/>
        <v>1105</v>
      </c>
      <c r="E63" s="6">
        <v>17</v>
      </c>
      <c r="F63" s="6">
        <v>800</v>
      </c>
      <c r="G63" s="6">
        <v>104</v>
      </c>
      <c r="H63" s="6">
        <v>1</v>
      </c>
      <c r="I63" s="7">
        <v>0</v>
      </c>
      <c r="J63" s="7">
        <v>1</v>
      </c>
      <c r="K63" s="7" t="s">
        <v>109</v>
      </c>
      <c r="L63" s="7">
        <f t="shared" si="31"/>
        <v>18</v>
      </c>
      <c r="M63" s="7" t="s">
        <v>392</v>
      </c>
      <c r="O63" s="1">
        <v>0</v>
      </c>
    </row>
    <row r="64" spans="1:15" x14ac:dyDescent="0.55000000000000004">
      <c r="A64" s="5">
        <v>62</v>
      </c>
      <c r="B64" s="6" t="s">
        <v>299</v>
      </c>
      <c r="C64" s="6">
        <f t="shared" ref="C64" si="32">D64+1</f>
        <v>1111</v>
      </c>
      <c r="D64" s="6">
        <v>1110</v>
      </c>
      <c r="E64" s="6">
        <v>18</v>
      </c>
      <c r="F64" s="6">
        <v>800</v>
      </c>
      <c r="G64" s="6">
        <v>64</v>
      </c>
      <c r="H64" s="6">
        <v>0</v>
      </c>
      <c r="I64" s="7">
        <v>0</v>
      </c>
      <c r="J64" s="7">
        <v>1</v>
      </c>
      <c r="K64" s="7" t="s">
        <v>109</v>
      </c>
      <c r="L64" s="7">
        <v>19</v>
      </c>
      <c r="M64" s="7" t="s">
        <v>392</v>
      </c>
      <c r="O64" s="1">
        <v>0</v>
      </c>
    </row>
    <row r="65" spans="1:15" x14ac:dyDescent="0.55000000000000004">
      <c r="A65" s="5">
        <v>63</v>
      </c>
      <c r="B65" s="6" t="s">
        <v>300</v>
      </c>
      <c r="C65" s="6">
        <f t="shared" ref="C65:C69" si="33">C64+1</f>
        <v>1112</v>
      </c>
      <c r="D65" s="6">
        <f t="shared" si="18"/>
        <v>1110</v>
      </c>
      <c r="E65" s="6">
        <v>18</v>
      </c>
      <c r="F65" s="6">
        <v>800</v>
      </c>
      <c r="G65" s="6">
        <v>104</v>
      </c>
      <c r="H65" s="6">
        <v>0</v>
      </c>
      <c r="I65" s="7">
        <v>0</v>
      </c>
      <c r="J65" s="7">
        <v>1</v>
      </c>
      <c r="K65" s="7" t="s">
        <v>109</v>
      </c>
      <c r="L65" s="7">
        <f t="shared" ref="L65:L69" si="34">L64</f>
        <v>19</v>
      </c>
      <c r="M65" s="7" t="s">
        <v>392</v>
      </c>
      <c r="O65" s="1">
        <v>0</v>
      </c>
    </row>
    <row r="66" spans="1:15" x14ac:dyDescent="0.55000000000000004">
      <c r="A66" s="5">
        <v>64</v>
      </c>
      <c r="B66" s="6" t="s">
        <v>301</v>
      </c>
      <c r="C66" s="6">
        <f t="shared" si="33"/>
        <v>1113</v>
      </c>
      <c r="D66" s="6">
        <f t="shared" si="18"/>
        <v>1110</v>
      </c>
      <c r="E66" s="6">
        <v>18</v>
      </c>
      <c r="F66" s="6">
        <v>800</v>
      </c>
      <c r="G66" s="6">
        <v>104</v>
      </c>
      <c r="H66" s="6">
        <v>1</v>
      </c>
      <c r="I66" s="7">
        <v>0</v>
      </c>
      <c r="J66" s="7">
        <v>1</v>
      </c>
      <c r="K66" s="7" t="s">
        <v>109</v>
      </c>
      <c r="L66" s="7">
        <f t="shared" si="34"/>
        <v>19</v>
      </c>
      <c r="M66" s="7" t="s">
        <v>392</v>
      </c>
      <c r="O66" s="1">
        <v>0</v>
      </c>
    </row>
    <row r="67" spans="1:15" x14ac:dyDescent="0.55000000000000004">
      <c r="A67" s="5">
        <v>65</v>
      </c>
      <c r="B67" s="6" t="s">
        <v>302</v>
      </c>
      <c r="C67" s="6">
        <f t="shared" si="33"/>
        <v>1114</v>
      </c>
      <c r="D67" s="6">
        <f t="shared" si="18"/>
        <v>1110</v>
      </c>
      <c r="E67" s="6">
        <v>18</v>
      </c>
      <c r="F67" s="6">
        <v>800</v>
      </c>
      <c r="G67" s="6">
        <v>104</v>
      </c>
      <c r="H67" s="6">
        <v>1</v>
      </c>
      <c r="I67" s="7">
        <v>0</v>
      </c>
      <c r="J67" s="7">
        <v>1</v>
      </c>
      <c r="K67" s="7" t="s">
        <v>109</v>
      </c>
      <c r="L67" s="7">
        <f t="shared" si="34"/>
        <v>19</v>
      </c>
      <c r="M67" s="7" t="s">
        <v>392</v>
      </c>
      <c r="O67" s="1">
        <v>0</v>
      </c>
    </row>
    <row r="68" spans="1:15" x14ac:dyDescent="0.55000000000000004">
      <c r="A68" s="5">
        <v>66</v>
      </c>
      <c r="B68" s="6" t="s">
        <v>496</v>
      </c>
      <c r="C68" s="6">
        <f t="shared" si="33"/>
        <v>1115</v>
      </c>
      <c r="D68" s="6">
        <f t="shared" si="18"/>
        <v>1110</v>
      </c>
      <c r="E68" s="6">
        <v>18</v>
      </c>
      <c r="F68" s="6">
        <v>800</v>
      </c>
      <c r="G68" s="6">
        <v>104</v>
      </c>
      <c r="H68" s="6">
        <v>0</v>
      </c>
      <c r="I68" s="7">
        <v>0</v>
      </c>
      <c r="J68" s="7">
        <v>1</v>
      </c>
      <c r="K68" s="7" t="s">
        <v>109</v>
      </c>
      <c r="L68" s="7">
        <f t="shared" si="34"/>
        <v>19</v>
      </c>
      <c r="M68" s="7" t="s">
        <v>392</v>
      </c>
      <c r="O68" s="1">
        <v>0</v>
      </c>
    </row>
    <row r="69" spans="1:15" x14ac:dyDescent="0.55000000000000004">
      <c r="A69" s="5">
        <v>67</v>
      </c>
      <c r="B69" s="6" t="s">
        <v>346</v>
      </c>
      <c r="C69" s="6">
        <f t="shared" ref="C69:C89" si="35">D69+1</f>
        <v>1201</v>
      </c>
      <c r="D69" s="6">
        <v>1200</v>
      </c>
      <c r="E69" s="6">
        <v>19</v>
      </c>
      <c r="F69" s="6">
        <v>800</v>
      </c>
      <c r="G69" s="6">
        <v>104</v>
      </c>
      <c r="H69" s="6">
        <v>0</v>
      </c>
      <c r="I69" s="7">
        <v>0</v>
      </c>
      <c r="J69" s="7">
        <v>2</v>
      </c>
      <c r="K69" s="7" t="s">
        <v>128</v>
      </c>
      <c r="L69" s="7">
        <v>1</v>
      </c>
      <c r="M69" s="7" t="s">
        <v>392</v>
      </c>
      <c r="O69" s="1">
        <v>0</v>
      </c>
    </row>
    <row r="70" spans="1:15" x14ac:dyDescent="0.55000000000000004">
      <c r="A70" s="5">
        <v>68</v>
      </c>
      <c r="B70" s="6" t="s">
        <v>347</v>
      </c>
      <c r="C70" s="6">
        <f t="shared" si="35"/>
        <v>1203</v>
      </c>
      <c r="D70" s="6">
        <v>1202</v>
      </c>
      <c r="E70" s="6">
        <v>20</v>
      </c>
      <c r="F70" s="6">
        <v>800</v>
      </c>
      <c r="G70" s="6">
        <v>104</v>
      </c>
      <c r="H70" s="6">
        <v>0</v>
      </c>
      <c r="I70" s="7">
        <v>0</v>
      </c>
      <c r="J70" s="7">
        <v>2</v>
      </c>
      <c r="K70" s="7" t="s">
        <v>128</v>
      </c>
      <c r="L70" s="7">
        <v>2</v>
      </c>
      <c r="M70" s="7" t="s">
        <v>392</v>
      </c>
      <c r="O70" s="1">
        <v>5</v>
      </c>
    </row>
    <row r="71" spans="1:15" x14ac:dyDescent="0.55000000000000004">
      <c r="A71" s="5">
        <v>69</v>
      </c>
      <c r="B71" s="6" t="s">
        <v>348</v>
      </c>
      <c r="C71" s="6">
        <f t="shared" si="35"/>
        <v>1205</v>
      </c>
      <c r="D71" s="6">
        <v>1204</v>
      </c>
      <c r="E71" s="6">
        <v>21</v>
      </c>
      <c r="F71" s="6">
        <v>800</v>
      </c>
      <c r="G71" s="6">
        <v>104</v>
      </c>
      <c r="H71" s="6">
        <v>0</v>
      </c>
      <c r="I71" s="7">
        <v>0</v>
      </c>
      <c r="J71" s="7">
        <v>2</v>
      </c>
      <c r="K71" s="7" t="s">
        <v>128</v>
      </c>
      <c r="L71" s="7">
        <v>3</v>
      </c>
      <c r="M71" s="7" t="s">
        <v>392</v>
      </c>
      <c r="O71" s="1">
        <v>5</v>
      </c>
    </row>
    <row r="72" spans="1:15" x14ac:dyDescent="0.55000000000000004">
      <c r="A72" s="5">
        <v>70</v>
      </c>
      <c r="B72" s="6" t="s">
        <v>349</v>
      </c>
      <c r="C72" s="6">
        <f t="shared" si="35"/>
        <v>1207</v>
      </c>
      <c r="D72" s="6">
        <v>1206</v>
      </c>
      <c r="E72" s="6">
        <v>22</v>
      </c>
      <c r="F72" s="6">
        <v>800</v>
      </c>
      <c r="G72" s="6">
        <v>104</v>
      </c>
      <c r="H72" s="6">
        <v>0</v>
      </c>
      <c r="I72" s="7">
        <v>0</v>
      </c>
      <c r="J72" s="7">
        <v>2</v>
      </c>
      <c r="K72" s="7" t="s">
        <v>128</v>
      </c>
      <c r="L72" s="7">
        <v>4</v>
      </c>
      <c r="M72" s="7" t="s">
        <v>392</v>
      </c>
      <c r="O72" s="1">
        <v>5</v>
      </c>
    </row>
    <row r="73" spans="1:15" x14ac:dyDescent="0.55000000000000004">
      <c r="A73" s="5">
        <v>71</v>
      </c>
      <c r="B73" s="6" t="s">
        <v>350</v>
      </c>
      <c r="C73" s="6">
        <f t="shared" si="35"/>
        <v>1209</v>
      </c>
      <c r="D73" s="6">
        <v>1208</v>
      </c>
      <c r="E73" s="6">
        <v>23</v>
      </c>
      <c r="F73" s="6">
        <v>800</v>
      </c>
      <c r="G73" s="6">
        <v>104</v>
      </c>
      <c r="H73" s="6">
        <v>0</v>
      </c>
      <c r="I73" s="7">
        <v>0</v>
      </c>
      <c r="J73" s="7">
        <v>2</v>
      </c>
      <c r="K73" s="7" t="s">
        <v>128</v>
      </c>
      <c r="L73" s="7">
        <v>5</v>
      </c>
      <c r="M73" s="7" t="s">
        <v>392</v>
      </c>
      <c r="O73" s="1">
        <v>5</v>
      </c>
    </row>
    <row r="74" spans="1:15" x14ac:dyDescent="0.55000000000000004">
      <c r="A74" s="5">
        <v>72</v>
      </c>
      <c r="B74" s="6" t="s">
        <v>351</v>
      </c>
      <c r="C74" s="6">
        <f t="shared" si="35"/>
        <v>1211</v>
      </c>
      <c r="D74" s="6">
        <v>1210</v>
      </c>
      <c r="E74" s="6">
        <v>24</v>
      </c>
      <c r="F74" s="6">
        <v>800</v>
      </c>
      <c r="G74" s="6">
        <v>104</v>
      </c>
      <c r="H74" s="6">
        <v>0</v>
      </c>
      <c r="I74" s="7">
        <v>0</v>
      </c>
      <c r="J74" s="7">
        <v>2</v>
      </c>
      <c r="K74" s="7" t="s">
        <v>128</v>
      </c>
      <c r="L74" s="7">
        <v>6</v>
      </c>
      <c r="M74" s="7" t="s">
        <v>392</v>
      </c>
      <c r="O74" s="1">
        <v>5</v>
      </c>
    </row>
    <row r="75" spans="1:15" x14ac:dyDescent="0.55000000000000004">
      <c r="A75" s="5">
        <v>73</v>
      </c>
      <c r="B75" s="6" t="s">
        <v>352</v>
      </c>
      <c r="C75" s="6">
        <f t="shared" si="35"/>
        <v>1213</v>
      </c>
      <c r="D75" s="6">
        <v>1212</v>
      </c>
      <c r="E75" s="6">
        <v>25</v>
      </c>
      <c r="F75" s="6">
        <v>800</v>
      </c>
      <c r="G75" s="6">
        <v>104</v>
      </c>
      <c r="H75" s="6">
        <v>0</v>
      </c>
      <c r="I75" s="7">
        <v>0</v>
      </c>
      <c r="J75" s="7">
        <v>2</v>
      </c>
      <c r="K75" s="7" t="s">
        <v>128</v>
      </c>
      <c r="L75" s="7">
        <v>7</v>
      </c>
      <c r="M75" s="7" t="s">
        <v>392</v>
      </c>
      <c r="O75" s="1">
        <v>0</v>
      </c>
    </row>
    <row r="76" spans="1:15" x14ac:dyDescent="0.55000000000000004">
      <c r="A76" s="5">
        <v>74</v>
      </c>
      <c r="B76" s="6" t="s">
        <v>353</v>
      </c>
      <c r="C76" s="6">
        <f t="shared" si="35"/>
        <v>1215</v>
      </c>
      <c r="D76" s="6">
        <v>1214</v>
      </c>
      <c r="E76" s="6">
        <v>26</v>
      </c>
      <c r="F76" s="6">
        <v>800</v>
      </c>
      <c r="G76" s="6">
        <v>104</v>
      </c>
      <c r="H76" s="6">
        <v>0</v>
      </c>
      <c r="I76" s="7">
        <v>0</v>
      </c>
      <c r="J76" s="7">
        <v>2</v>
      </c>
      <c r="K76" s="7" t="s">
        <v>128</v>
      </c>
      <c r="L76" s="7">
        <v>8</v>
      </c>
      <c r="M76" s="7" t="s">
        <v>392</v>
      </c>
    </row>
    <row r="77" spans="1:15" x14ac:dyDescent="0.55000000000000004">
      <c r="A77" s="5">
        <v>75</v>
      </c>
      <c r="B77" s="6" t="s">
        <v>354</v>
      </c>
      <c r="C77" s="6">
        <f t="shared" si="35"/>
        <v>1217</v>
      </c>
      <c r="D77" s="6">
        <v>1216</v>
      </c>
      <c r="E77" s="6">
        <v>27</v>
      </c>
      <c r="F77" s="6">
        <v>800</v>
      </c>
      <c r="G77" s="6">
        <v>104</v>
      </c>
      <c r="H77" s="6">
        <v>0</v>
      </c>
      <c r="I77" s="7">
        <v>0</v>
      </c>
      <c r="J77" s="7">
        <v>2</v>
      </c>
      <c r="K77" s="7" t="s">
        <v>128</v>
      </c>
      <c r="L77" s="7">
        <v>9</v>
      </c>
      <c r="M77" s="7" t="s">
        <v>392</v>
      </c>
    </row>
    <row r="78" spans="1:15" x14ac:dyDescent="0.55000000000000004">
      <c r="A78" s="5">
        <v>76</v>
      </c>
      <c r="B78" s="6" t="s">
        <v>355</v>
      </c>
      <c r="C78" s="6">
        <f t="shared" si="35"/>
        <v>1219</v>
      </c>
      <c r="D78" s="6">
        <v>1218</v>
      </c>
      <c r="E78" s="6">
        <v>28</v>
      </c>
      <c r="F78" s="6">
        <v>800</v>
      </c>
      <c r="G78" s="6">
        <v>104</v>
      </c>
      <c r="H78" s="6">
        <v>0</v>
      </c>
      <c r="I78" s="7">
        <v>0</v>
      </c>
      <c r="J78" s="7">
        <v>2</v>
      </c>
      <c r="K78" s="7" t="s">
        <v>128</v>
      </c>
      <c r="L78" s="7">
        <v>10</v>
      </c>
      <c r="M78" s="7" t="s">
        <v>392</v>
      </c>
    </row>
    <row r="79" spans="1:15" x14ac:dyDescent="0.55000000000000004">
      <c r="A79" s="5">
        <v>77</v>
      </c>
      <c r="B79" s="6" t="s">
        <v>356</v>
      </c>
      <c r="C79" s="6">
        <f t="shared" si="35"/>
        <v>1221</v>
      </c>
      <c r="D79" s="6">
        <v>1220</v>
      </c>
      <c r="E79" s="6">
        <v>29</v>
      </c>
      <c r="F79" s="6">
        <v>800</v>
      </c>
      <c r="G79" s="6">
        <v>104</v>
      </c>
      <c r="H79" s="6">
        <v>0</v>
      </c>
      <c r="I79" s="7">
        <v>0</v>
      </c>
      <c r="J79" s="7">
        <v>2</v>
      </c>
      <c r="K79" s="7" t="s">
        <v>128</v>
      </c>
      <c r="L79" s="7">
        <v>11</v>
      </c>
      <c r="M79" s="7" t="s">
        <v>392</v>
      </c>
    </row>
    <row r="80" spans="1:15" x14ac:dyDescent="0.55000000000000004">
      <c r="A80" s="5">
        <v>78</v>
      </c>
      <c r="B80" s="6" t="s">
        <v>357</v>
      </c>
      <c r="C80" s="6">
        <f t="shared" si="35"/>
        <v>1223</v>
      </c>
      <c r="D80" s="6">
        <v>1222</v>
      </c>
      <c r="E80" s="6">
        <v>30</v>
      </c>
      <c r="F80" s="6">
        <v>800</v>
      </c>
      <c r="G80" s="6">
        <v>104</v>
      </c>
      <c r="H80" s="6">
        <v>0</v>
      </c>
      <c r="I80" s="7">
        <v>0</v>
      </c>
      <c r="J80" s="7">
        <v>2</v>
      </c>
      <c r="K80" s="7" t="s">
        <v>128</v>
      </c>
      <c r="L80" s="7">
        <v>12</v>
      </c>
      <c r="M80" s="7" t="s">
        <v>392</v>
      </c>
    </row>
    <row r="81" spans="1:13" x14ac:dyDescent="0.55000000000000004">
      <c r="A81" s="5">
        <v>79</v>
      </c>
      <c r="B81" s="6" t="s">
        <v>358</v>
      </c>
      <c r="C81" s="6">
        <f t="shared" si="35"/>
        <v>1225</v>
      </c>
      <c r="D81" s="6">
        <v>1224</v>
      </c>
      <c r="E81" s="6">
        <v>31</v>
      </c>
      <c r="F81" s="6">
        <v>800</v>
      </c>
      <c r="G81" s="6">
        <v>104</v>
      </c>
      <c r="H81" s="6">
        <v>0</v>
      </c>
      <c r="I81" s="7">
        <v>0</v>
      </c>
      <c r="J81" s="7">
        <v>2</v>
      </c>
      <c r="K81" s="7" t="s">
        <v>128</v>
      </c>
      <c r="L81" s="7">
        <v>13</v>
      </c>
      <c r="M81" s="7" t="s">
        <v>392</v>
      </c>
    </row>
    <row r="82" spans="1:13" x14ac:dyDescent="0.55000000000000004">
      <c r="A82" s="5">
        <v>80</v>
      </c>
      <c r="B82" s="6" t="s">
        <v>359</v>
      </c>
      <c r="C82" s="6">
        <f t="shared" si="35"/>
        <v>1227</v>
      </c>
      <c r="D82" s="6">
        <v>1226</v>
      </c>
      <c r="E82" s="6">
        <v>32</v>
      </c>
      <c r="F82" s="6">
        <v>800</v>
      </c>
      <c r="G82" s="6">
        <v>104</v>
      </c>
      <c r="H82" s="6">
        <v>0</v>
      </c>
      <c r="I82" s="7">
        <v>0</v>
      </c>
      <c r="J82" s="7">
        <v>2</v>
      </c>
      <c r="K82" s="7" t="s">
        <v>128</v>
      </c>
      <c r="L82" s="7">
        <v>14</v>
      </c>
      <c r="M82" s="7" t="s">
        <v>392</v>
      </c>
    </row>
    <row r="83" spans="1:13" x14ac:dyDescent="0.55000000000000004">
      <c r="A83" s="5">
        <v>81</v>
      </c>
      <c r="B83" s="6" t="s">
        <v>360</v>
      </c>
      <c r="C83" s="6">
        <f t="shared" si="35"/>
        <v>1229</v>
      </c>
      <c r="D83" s="6">
        <v>1228</v>
      </c>
      <c r="E83" s="6">
        <v>33</v>
      </c>
      <c r="F83" s="6">
        <v>800</v>
      </c>
      <c r="G83" s="6">
        <v>104</v>
      </c>
      <c r="H83" s="6">
        <v>0</v>
      </c>
      <c r="I83" s="7">
        <v>0</v>
      </c>
      <c r="J83" s="7">
        <v>2</v>
      </c>
      <c r="K83" s="7" t="s">
        <v>128</v>
      </c>
      <c r="L83" s="7">
        <v>15</v>
      </c>
      <c r="M83" s="7" t="s">
        <v>392</v>
      </c>
    </row>
    <row r="84" spans="1:13" x14ac:dyDescent="0.55000000000000004">
      <c r="A84" s="5">
        <v>82</v>
      </c>
      <c r="B84" s="6" t="s">
        <v>361</v>
      </c>
      <c r="C84" s="6">
        <f t="shared" si="35"/>
        <v>1231</v>
      </c>
      <c r="D84" s="6">
        <v>1230</v>
      </c>
      <c r="E84" s="6">
        <v>34</v>
      </c>
      <c r="F84" s="6">
        <v>800</v>
      </c>
      <c r="G84" s="6">
        <v>104</v>
      </c>
      <c r="H84" s="6">
        <v>5</v>
      </c>
      <c r="I84" s="7">
        <v>0</v>
      </c>
      <c r="J84" s="7">
        <v>2</v>
      </c>
      <c r="K84" s="7" t="s">
        <v>128</v>
      </c>
      <c r="L84" s="7">
        <v>16</v>
      </c>
      <c r="M84" s="7" t="s">
        <v>392</v>
      </c>
    </row>
    <row r="85" spans="1:13" x14ac:dyDescent="0.55000000000000004">
      <c r="A85" s="5">
        <v>83</v>
      </c>
      <c r="B85" s="6" t="s">
        <v>362</v>
      </c>
      <c r="C85" s="6">
        <f t="shared" si="35"/>
        <v>1233</v>
      </c>
      <c r="D85" s="6">
        <v>1232</v>
      </c>
      <c r="E85" s="6">
        <v>35</v>
      </c>
      <c r="F85" s="6">
        <v>800</v>
      </c>
      <c r="G85" s="6">
        <v>104</v>
      </c>
      <c r="H85" s="6">
        <v>0</v>
      </c>
      <c r="I85" s="7">
        <v>0</v>
      </c>
      <c r="J85" s="7">
        <v>2</v>
      </c>
      <c r="K85" s="7" t="s">
        <v>128</v>
      </c>
      <c r="L85" s="7">
        <v>17</v>
      </c>
      <c r="M85" s="7" t="s">
        <v>392</v>
      </c>
    </row>
    <row r="86" spans="1:13" x14ac:dyDescent="0.55000000000000004">
      <c r="A86" s="5">
        <v>84</v>
      </c>
      <c r="B86" s="6" t="s">
        <v>363</v>
      </c>
      <c r="C86" s="6">
        <f t="shared" si="35"/>
        <v>1235</v>
      </c>
      <c r="D86" s="6">
        <v>1234</v>
      </c>
      <c r="E86" s="6">
        <v>36</v>
      </c>
      <c r="F86" s="6">
        <v>800</v>
      </c>
      <c r="G86" s="6">
        <v>104</v>
      </c>
      <c r="H86" s="6">
        <v>0</v>
      </c>
      <c r="I86" s="7">
        <v>0</v>
      </c>
      <c r="J86" s="7">
        <v>2</v>
      </c>
      <c r="K86" s="7" t="s">
        <v>128</v>
      </c>
      <c r="L86" s="7">
        <v>18</v>
      </c>
      <c r="M86" s="7" t="s">
        <v>392</v>
      </c>
    </row>
    <row r="87" spans="1:13" x14ac:dyDescent="0.55000000000000004">
      <c r="A87" s="5">
        <v>85</v>
      </c>
      <c r="B87" s="6" t="s">
        <v>364</v>
      </c>
      <c r="C87" s="6">
        <f t="shared" si="35"/>
        <v>1237</v>
      </c>
      <c r="D87" s="6">
        <v>1236</v>
      </c>
      <c r="E87" s="6">
        <v>37</v>
      </c>
      <c r="F87" s="6">
        <v>800</v>
      </c>
      <c r="G87" s="6">
        <v>104</v>
      </c>
      <c r="H87" s="6">
        <v>0</v>
      </c>
      <c r="I87" s="7">
        <v>0</v>
      </c>
      <c r="J87" s="7">
        <v>2</v>
      </c>
      <c r="K87" s="7" t="s">
        <v>128</v>
      </c>
      <c r="L87" s="7">
        <v>19</v>
      </c>
      <c r="M87" s="7" t="s">
        <v>392</v>
      </c>
    </row>
    <row r="88" spans="1:13" x14ac:dyDescent="0.55000000000000004">
      <c r="A88" s="5">
        <v>86</v>
      </c>
      <c r="B88" s="6" t="s">
        <v>380</v>
      </c>
      <c r="C88" s="6">
        <f t="shared" si="35"/>
        <v>1239</v>
      </c>
      <c r="D88" s="6">
        <v>1238</v>
      </c>
      <c r="E88" s="6">
        <v>38</v>
      </c>
      <c r="F88" s="6">
        <v>800</v>
      </c>
      <c r="G88" s="6">
        <v>104</v>
      </c>
      <c r="H88" s="6">
        <v>0</v>
      </c>
      <c r="I88" s="7">
        <v>0</v>
      </c>
      <c r="J88" s="7">
        <v>2</v>
      </c>
      <c r="K88" s="7" t="s">
        <v>128</v>
      </c>
      <c r="L88" s="7">
        <v>20</v>
      </c>
      <c r="M88" s="7" t="s">
        <v>392</v>
      </c>
    </row>
    <row r="89" spans="1:13" x14ac:dyDescent="0.55000000000000004">
      <c r="A89" s="5">
        <v>87</v>
      </c>
      <c r="B89" s="6" t="s">
        <v>365</v>
      </c>
      <c r="C89" s="6">
        <f t="shared" si="35"/>
        <v>1261</v>
      </c>
      <c r="D89" s="6">
        <v>1260</v>
      </c>
      <c r="E89" s="6">
        <v>39</v>
      </c>
      <c r="F89" s="6">
        <v>800</v>
      </c>
      <c r="G89" s="6">
        <v>104</v>
      </c>
      <c r="H89" s="6">
        <v>5</v>
      </c>
      <c r="I89" s="7">
        <v>0</v>
      </c>
      <c r="J89" s="7">
        <v>1</v>
      </c>
      <c r="K89" s="7" t="s">
        <v>366</v>
      </c>
      <c r="L89" s="7">
        <v>1</v>
      </c>
      <c r="M89" s="7" t="s">
        <v>392</v>
      </c>
    </row>
    <row r="90" spans="1:13" x14ac:dyDescent="0.55000000000000004">
      <c r="A90" s="5">
        <v>88</v>
      </c>
      <c r="B90" s="6" t="s">
        <v>367</v>
      </c>
      <c r="C90" s="6">
        <f t="shared" ref="C90:C91" si="36">C89+1</f>
        <v>1262</v>
      </c>
      <c r="D90" s="6">
        <f t="shared" ref="D90:D91" si="37">D89</f>
        <v>1260</v>
      </c>
      <c r="E90" s="6">
        <v>39</v>
      </c>
      <c r="F90" s="6">
        <v>800</v>
      </c>
      <c r="G90" s="6">
        <v>104</v>
      </c>
      <c r="H90" s="6">
        <v>0</v>
      </c>
      <c r="I90" s="7">
        <v>0</v>
      </c>
      <c r="J90" s="7">
        <v>1</v>
      </c>
      <c r="K90" s="7" t="s">
        <v>366</v>
      </c>
      <c r="L90" s="7">
        <f>L89</f>
        <v>1</v>
      </c>
      <c r="M90" s="7" t="s">
        <v>392</v>
      </c>
    </row>
    <row r="91" spans="1:13" x14ac:dyDescent="0.55000000000000004">
      <c r="A91" s="5">
        <v>89</v>
      </c>
      <c r="B91" s="6" t="s">
        <v>379</v>
      </c>
      <c r="C91" s="6">
        <f t="shared" ref="C91:C93" si="38">D91+1</f>
        <v>1265</v>
      </c>
      <c r="D91" s="6">
        <v>1264</v>
      </c>
      <c r="E91" s="6">
        <v>40</v>
      </c>
      <c r="F91" s="6">
        <v>800</v>
      </c>
      <c r="G91" s="6">
        <v>104</v>
      </c>
      <c r="H91" s="6">
        <v>0</v>
      </c>
      <c r="I91" s="7">
        <v>0</v>
      </c>
      <c r="J91" s="7">
        <v>1</v>
      </c>
      <c r="K91" s="7" t="s">
        <v>451</v>
      </c>
      <c r="L91" s="7">
        <v>1</v>
      </c>
      <c r="M91" s="7" t="s">
        <v>392</v>
      </c>
    </row>
    <row r="92" spans="1:13" x14ac:dyDescent="0.55000000000000004">
      <c r="A92" s="5">
        <v>90</v>
      </c>
      <c r="B92" s="6" t="s">
        <v>458</v>
      </c>
      <c r="C92" s="6">
        <f t="shared" si="38"/>
        <v>1269</v>
      </c>
      <c r="D92" s="6">
        <v>1268</v>
      </c>
      <c r="E92" s="6">
        <v>41</v>
      </c>
      <c r="F92" s="6">
        <v>800</v>
      </c>
      <c r="G92" s="6">
        <v>104</v>
      </c>
      <c r="H92" s="6">
        <v>0</v>
      </c>
      <c r="I92" s="7">
        <v>0</v>
      </c>
      <c r="J92" s="7">
        <v>1</v>
      </c>
      <c r="K92" s="7" t="s">
        <v>451</v>
      </c>
      <c r="L92" s="7">
        <v>2</v>
      </c>
      <c r="M92" s="7" t="s">
        <v>392</v>
      </c>
    </row>
    <row r="93" spans="1:13" x14ac:dyDescent="0.55000000000000004">
      <c r="A93" s="5">
        <v>91</v>
      </c>
      <c r="B93" s="6" t="s">
        <v>457</v>
      </c>
      <c r="C93" s="6">
        <f t="shared" si="38"/>
        <v>1273</v>
      </c>
      <c r="D93" s="6">
        <v>1272</v>
      </c>
      <c r="E93" s="6">
        <v>42</v>
      </c>
      <c r="F93" s="6">
        <v>800</v>
      </c>
      <c r="G93" s="6">
        <v>104</v>
      </c>
      <c r="H93" s="6">
        <v>0</v>
      </c>
      <c r="I93" s="7">
        <v>0</v>
      </c>
      <c r="J93" s="7">
        <v>1</v>
      </c>
      <c r="K93" s="7" t="s">
        <v>454</v>
      </c>
      <c r="L93" s="7">
        <v>3</v>
      </c>
      <c r="M93" s="7" t="s">
        <v>392</v>
      </c>
    </row>
    <row r="94" spans="1:13" x14ac:dyDescent="0.55000000000000004">
      <c r="A94" s="5">
        <v>92</v>
      </c>
      <c r="B94" s="6"/>
      <c r="C94" s="6"/>
      <c r="D94" s="6"/>
      <c r="E94" s="6" t="str">
        <v/>
      </c>
      <c r="F94" s="6"/>
      <c r="G94" s="6"/>
      <c r="H94" s="6"/>
      <c r="I94" s="7"/>
      <c r="J94" s="7"/>
      <c r="K94" s="7"/>
      <c r="L94" s="7"/>
      <c r="M94" s="7" t="s">
        <v>392</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5" priority="2">
      <formula>MOD(ROW(A2),2)=1</formula>
    </cfRule>
  </conditionalFormatting>
  <conditionalFormatting sqref="A1:XFD1048576">
    <cfRule type="expression" dxfId="4"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C:\tk\prj\hg-0025-0016\git\unit01\kv-x520\doc\[kv_script_conv_TP1_popup.xlsm]content</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'軸9 サーボON
DM8660.U = 1051	'ウィンドウNo.
DM8661.U = 1050	'タイトルウィンドウNo.
DM8662.U = 800	'幅
DM8663.U = 64	'高さ
DM8664.U = 0	'セキュリティレベル
DM8665.U = 0	'区分No.
'軸9 原点復帰 ポイント移動
DM8672.U = 1052	'ウィンドウNo.
DM8673.U = 1050	'タイトルウィンドウNo.
DM8674.U = 800	'幅
DM8675.U = 104	'高さ
DM8676.U = 0	'セキュリティレベル
DM8677.U = 0	'区分No.
'軸9 数値指定移動
DM8684.U = 1053	'ウィンドウNo.
DM8685.U = 1050	'タイトルウィンドウNo.
DM8686.U = 800	'幅
DM8687.U = 104	'高さ
DM8688.U = 1	'セキュリティレベル
DM8689.U = 0	'区分No.
'軸9 JOG移動
DM8696.U = 1054	'ウィンドウNo.
DM8697.U = 1050	'タイトルウィンドウNo.
DM8698.U = 800	'幅
DM8699.U = 104	'高さ
DM8700.U = 1	'セキュリティレベル
DM8701.U = 0	'区分No.
'軸11 JOG移動
DM8708.U = 1061	'ウィンドウNo.
DM8709.U = 1060	'タイトルウィンドウNo.
DM8710.U = 800	'幅
DM8711.U = 104	'高さ
DM8712.U = 5	'セキュリティレベル
DM8713.U = 0	'区分No.
'軸12 JOG移動
DM8720.U = 1066	'ウィンドウNo.
DM8721.U = 1065	'タイトルウィンドウNo.
DM8722.U = 800	'幅
DM8723.U = 104	'高さ
DM8724.U = 5	'セキュリティレベル
DM8725.U = 0	'区分No.
'軸13 サーボON
DM8732.U = 1071	'ウィンドウNo.
DM8733.U = 1070	'タイトルウィンドウNo.
DM8734.U = 800	'幅
DM8735.U = 64	'高さ
DM8736.U = 0	'セキュリティレベル
DM8737.U = 0	'区分No.
'軸13 原点復帰 ポイント移動
DM8744.U = 1072	'ウィンドウNo.
DM8745.U = 1070	'タイトルウィンドウNo.
DM8746.U = 800	'幅
DM8747.U = 104	'高さ
DM8748.U = 0	'セキュリティレベル
DM8749.U = 0	'区分No.
'軸13 数値指定移動
DM8756.U = 1073	'ウィンドウNo.
DM8757.U = 1070	'タイトルウィンドウNo.
DM8758.U = 800	'幅
DM8759.U = 104	'高さ
DM8760.U = 1	'セキュリティレベル
DM8761.U = 0	'区分No.
'軸13 JOG移動
DM8768.U = 1074	'ウィンドウNo.
DM8769.U = 1070	'タイトルウィンドウNo.
DM8770.U = 800	'幅
DM8771.U = 104	'高さ
DM8772.U = 1	'セキュリティレベル
DM8773.U = 0	'区分No.
'軸14 サーボON
DM8780.U = 1076	'ウィンドウNo.
DM8781.U = 1075	'タイトルウィンドウNo.
DM8782.U = 800	'幅
DM8783.U = 64	'高さ
DM8784.U = 0	'セキュリティレベル
DM8785.U = 0	'区分No.
'軸14 原点復帰 ポイント移動
DM8792.U = 1077	'ウィンドウNo.
DM8793.U = 1075	'タイトルウィンドウNo.
DM8794.U = 800	'幅
DM8795.U = 104	'高さ
DM8796.U = 0	'セキュリティレベル
DM8797.U = 0	'区分No.
'軸14 数値指定移動
DM8804.U = 1078	'ウィンドウNo.
DM8805.U = 1075	'タイトルウィンドウNo.
DM8806.U = 800	'幅
DM8807.U = 104	'高さ
DM8808.U = 1	'セキュリティレベル
DM8809.U = 0	'区分No.
'軸14 JOG移動
DM8816.U = 1079	'ウィンドウNo.
DM8817.U = 1075	'タイトルウィンドウNo.
DM8818.U = 800	'幅
DM8819.U = 104	'高さ
DM8820.U = 1	'セキュリティレベル
DM8821.U = 0	'区分No.
'軸15 サーボON
DM8828.U = 1081	'ウィンドウNo.
DM8829.U = 1080	'タイトルウィンドウNo.
DM8830.U = 800	'幅
DM8831.U = 64	'高さ
DM8832.U = 0	'セキュリティレベル
DM8833.U = 0	'区分No.
'軸15 原点復帰 ポイント移動
DM8840.U = 1082	'ウィンドウNo.
DM8841.U = 1080	'タイトルウィンドウNo.
DM8842.U = 800	'幅
DM8843.U = 104	'高さ
DM8844.U = 0	'セキュリティレベル
DM8845.U = 0	'区分No.
'軸15 数値指定移動
DM8852.U = 1083	'ウィンドウNo.
DM8853.U = 1080	'タイトルウィンドウNo.
DM8854.U = 800	'幅
DM8855.U = 104	'高さ
DM8856.U = 1	'セキュリティレベル
DM8857.U = 0	'区分No.
'軸15 JOG移動
DM8864.U = 1084	'ウィンドウNo.
DM8865.U = 1080	'タイトルウィンドウNo.
DM8866.U = 800	'幅
DM8867.U = 104	'高さ
DM8868.U = 1	'セキュリティレベル
DM8869.U = 0	'区分No.
'軸16 サーボON
DM8876.U = 1086	'ウィンドウNo.
DM8877.U = 1085	'タイトルウィンドウNo.
DM8878.U = 800	'幅
DM8879.U = 64	'高さ
DM8880.U = 0	'セキュリティレベル
DM8881.U = 0	'区分No.
'軸16 原点復帰 ポイント移動
DM8888.U = 1087	'ウィンドウNo.
DM8889.U = 1085	'タイトルウィンドウNo.
DM8890.U = 800	'幅
DM8891.U = 104	'高さ
DM8892.U = 0	'セキュリティレベル
DM8893.U = 0	'区分No.
'軸16 数値指定移動
DM8900.U = 1088	'ウィンドウNo.
DM8901.U = 1085	'タイトルウィンドウNo.
DM8902.U = 800	'幅
DM8903.U = 104	'高さ
DM8904.U = 1	'セキュリティレベル
DM8905.U = 0	'区分No.
'軸16 JOG移動
DM8912.U = 1089	'ウィンドウNo.
DM8913.U = 1085	'タイトルウィンドウNo.
DM8914.U = 800	'幅
DM8915.U = 104	'高さ
DM8916.U = 1	'セキュリティレベル
DM8917.U = 0	'区分No.
'軸16 テンション制御
DM8924.U = 1090	'ウィンドウNo.
DM8925.U = 1085	'タイトルウィンドウNo.
DM8926.U = 800	'幅
DM8927.U = 104	'高さ
DM8928.U = 0	'セキュリティレベル
DM8929.U = 0	'区分No.
'軸17 サーボON
DM8936.U = 1101	'ウィンドウNo.
DM8937.U = 1100	'タイトルウィンドウNo.
DM8938.U = 800	'幅
DM8939.U = 64	'高さ
DM8940.U = 0	'セキュリティレベル
DM8941.U = 0	'区分No.
'軸17 原点復帰 ポイント移動
DM8948.U = 1102	'ウィンドウNo.
DM8949.U = 1100	'タイトルウィンドウNo.
DM8950.U = 800	'幅
DM8951.U = 104	'高さ
DM8952.U = 0	'セキュリティレベル
DM8953.U = 0	'区分No.
'軸17 数値指定移動
DM8960.U = 1103	'ウィンドウNo.
DM8961.U = 1100	'タイトルウィンドウNo.
DM8962.U = 800	'幅
DM8963.U = 104	'高さ
DM8964.U = 1	'セキュリティレベル
DM8965.U = 0	'区分No.
'軸17 JOG移動
DM8972.U = 1104	'ウィンドウNo.
DM8973.U = 1100	'タイトルウィンドウNo.
DM8974.U = 800	'幅
DM8975.U = 104	'高さ
DM8976.U = 1	'セキュリティレベル
DM8977.U = 0	'区分No.
'軸18 サーボON
DM8984.U = 1106	'ウィンドウNo.
DM8985.U = 1105	'タイトルウィンドウNo.
DM8986.U = 800	'幅
DM8987.U = 64	'高さ
DM8988.U = 0	'セキュリティレベル
DM8989.U = 0	'区分No.
'軸18 原点復帰 ポイント移動
DM8996.U = 1107	'ウィンドウNo.
DM8997.U = 1105	'タイトルウィンドウNo.
DM8998.U = 800	'幅
DM8999.U = 104	'高さ
DM9000.U = 0	'セキュリティレベル
DM9001.U = 0	'区分No.
'軸18 数値指定移動
DM9008.U = 1108	'ウィンドウNo.
DM9009.U = 1105	'タイトルウィンドウNo.
DM9010.U = 800	'幅
DM9011.U = 104	'高さ
DM9012.U = 1	'セキュリティレベル
DM9013.U = 0	'区分No.
'軸18 JOG移動
DM9020.U = 1109	'ウィンドウNo.
DM9021.U = 1105	'タイトルウィンドウNo.
DM9022.U = 800	'幅
DM9023.U = 104	'高さ
DM9024.U = 1	'セキュリティレベル
DM9025.U = 0	'区分No.
'軸16 サーボON
DM9032.U = 1111	'ウィンドウNo.
DM9033.U = 1110	'タイトルウィンドウNo.
DM9034.U = 800	'幅
DM9035.U = 64	'高さ
DM9036.U = 0	'セキュリティレベル
DM9037.U = 0	'区分No.
'軸16 原点復帰 ポイント移動
DM9044.U = 1112	'ウィンドウNo.
DM9045.U = 1110	'タイトルウィンドウNo.
DM9046.U = 800	'幅
DM9047.U = 104	'高さ
DM9048.U = 0	'セキュリティレベル
DM9049.U = 0	'区分No.
'軸16 数値指定移動
DM9056.U = 1113	'ウィンドウNo.
DM9057.U = 1110	'タイトルウィンドウNo.
DM9058.U = 800	'幅
DM9059.U = 104	'高さ
DM9060.U = 1	'セキュリティレベル
DM9061.U = 0	'区分No.
'軸16 JOG移動
DM9068.U = 1114	'ウィンドウNo.
DM9069.U = 1110	'タイトルウィンドウNo.
DM9070.U = 800	'幅
DM9071.U = 104	'高さ
DM9072.U = 1	'セキュリティレベル
DM9073.U = 0	'区分No.
'軸16 テンション制御
DM9080.U = 1115	'ウィンドウNo.
DM9081.U = 1110	'タイトルウィンドウNo.
DM9082.U = 800	'幅
DM9083.U = 104	'高さ
DM9084.U = 0	'セキュリティレベル
DM9085.U = 0	'区分No.
'シリンダ1 移動
DM9092.U = 1201	'ウィンドウNo.
DM9093.U = 1200	'タイトルウィンドウNo.
DM9094.U = 800	'幅
DM9095.U = 104	'高さ
DM9096.U = 0	'セキュリティレベル
DM9097.U = 0	'区分No.
'シリンダ2 移動
DM9104.U = 1203	'ウィンドウNo.
DM9105.U = 1202	'タイトルウィンドウNo.
DM9106.U = 800	'幅
DM9107.U = 104	'高さ
DM9108.U = 0	'セキュリティレベル
DM9109.U = 0	'区分No.
'シリンダ3 移動
DM9116.U = 1205	'ウィンドウNo.
DM9117.U = 1204	'タイトルウィンドウNo.
DM9118.U = 800	'幅
DM9119.U = 104	'高さ
DM9120.U = 0	'セキュリティレベル
DM9121.U = 0	'区分No.
'シリンダ4 移動
DM9128.U = 1207	'ウィンドウNo.
DM9129.U = 1206	'タイトルウィンドウNo.
DM9130.U = 800	'幅
DM9131.U = 104	'高さ
DM9132.U = 0	'セキュリティレベル
DM9133.U = 0	'区分No.
'シリンダ5 移動
DM9140.U = 1209	'ウィンドウNo.
DM9141.U = 1208	'タイトルウィンドウNo.
DM9142.U = 800	'幅
DM9143.U = 104	'高さ
DM9144.U = 0	'セキュリティレベル
DM9145.U = 0	'区分No.
'シリンダ6 移動
DM9152.U = 1211	'ウィンドウNo.
DM9153.U = 1210	'タイトルウィンドウNo.
DM9154.U = 800	'幅
DM9155.U = 104	'高さ
DM9156.U = 0	'セキュリティレベル
DM9157.U = 0	'区分No.
'シリンダ7 移動
DM9164.U = 1213	'ウィンドウNo.
DM9165.U = 1212	'タイトルウィンドウNo.
DM9166.U = 800	'幅
DM9167.U = 104	'高さ
DM9168.U = 0	'セキュリティレベル
DM9169.U = 0	'区分No.
'シリンダ8 移動
DM9176.U = 1215	'ウィンドウNo.
DM9177.U = 1214	'タイトルウィンドウNo.
DM9178.U = 800	'幅
DM9179.U = 104	'高さ
DM9180.U = 0	'セキュリティレベル
DM9181.U = 0	'区分No.
'シリンダ9 移動
DM9188.U = 1217	'ウィンドウNo.
DM9189.U = 1216	'タイトルウィンドウNo.
DM9190.U = 800	'幅
DM9191.U = 104	'高さ
DM9192.U = 0	'セキュリティレベル
DM9193.U = 0	'区分No.
'シリンダ10 移動
DM9200.U = 1219	'ウィンドウNo.
DM9201.U = 1218	'タイトルウィンドウNo.
DM9202.U = 800	'幅
DM9203.U = 104	'高さ
DM9204.U = 0	'セキュリティレベル
DM9205.U = 0	'区分No.
'シリンダ11 移動
DM9212.U = 1221	'ウィンドウNo.
DM9213.U = 1220	'タイトルウィンドウNo.
DM9214.U = 800	'幅
DM9215.U = 104	'高さ
DM9216.U = 0	'セキュリティレベル
DM9217.U = 0	'区分No.
'シリンダ12 移動
DM9224.U = 1223	'ウィンドウNo.
DM9225.U = 1222	'タイトルウィンドウNo.
DM9226.U = 800	'幅
DM9227.U = 104	'高さ
DM9228.U = 0	'セキュリティレベル
DM9229.U = 0	'区分No.
'シリンダ13 移動
DM9236.U = 1225	'ウィンドウNo.
DM9237.U = 1224	'タイトルウィンドウNo.
DM9238.U = 800	'幅
DM9239.U = 104	'高さ
DM9240.U = 0	'セキュリティレベル
DM9241.U = 0	'区分No.
'シリンダ14 移動
DM9248.U = 1227	'ウィンドウNo.
DM9249.U = 1226	'タイトルウィンドウNo.
DM9250.U = 800	'幅
DM9251.U = 104	'高さ
DM9252.U = 0	'セキュリティレベル
DM9253.U = 0	'区分No.
'シリンダ15 移動
DM9260.U = 1229	'ウィンドウNo.
DM9261.U = 1228	'タイトルウィンドウNo.
DM9262.U = 800	'幅
DM9263.U = 104	'高さ
DM9264.U = 0	'セキュリティレベル
DM9265.U = 0	'区分No.
'シリンダ16 移動
DM9272.U = 1231	'ウィンドウNo.
DM9273.U = 1230	'タイトルウィンドウNo.
DM9274.U = 800	'幅
DM9275.U = 104	'高さ
DM9276.U = 5	'セキュリティレベル
DM9277.U = 0	'区分No.
'シリンダ17 移動
DM9284.U = 1233	'ウィンドウNo.
DM9285.U = 1232	'タイトルウィンドウNo.
DM9286.U = 800	'幅
DM9287.U = 104	'高さ
DM9288.U = 0	'セキュリティレベル
DM9289.U = 0	'区分No.
'シリンダ18 移動
DM9296.U = 1235	'ウィンドウNo.
DM9297.U = 1234	'タイトルウィンドウNo.
DM9298.U = 800	'幅
DM9299.U = 104	'高さ
DM9300.U = 0	'セキュリティレベル
DM9301.U = 0	'区分No.
'シリンダ19 移動
DM9308.U = 1237	'ウィンドウNo.
DM9309.U = 1236	'タイトルウィンドウNo.
DM9310.U = 800	'幅
DM9311.U = 104	'高さ
DM9312.U = 0	'セキュリティレベル
DM9313.U = 0	'区分No.
'シリンダ20 移動
DM9320.U = 1239	'ウィンドウNo.
DM9321.U = 1238	'タイトルウィンドウNo.
DM9322.U = 800	'幅
DM9323.U = 104	'高さ
DM9324.U = 0	'セキュリティレベル
DM9325.U = 0	'区分No.
'エレシリ1 移動
DM9332.U = 1261	'ウィンドウNo.
DM9333.U = 1260	'タイトルウィンドウNo.
DM9334.U = 800	'幅
DM9335.U = 104	'高さ
DM9336.U = 5	'セキュリティレベル
DM9337.U = 0	'区分No.
'エレシリ1 JOG
DM9344.U = 1262	'ウィンドウNo.
DM9345.U = 1260	'タイトルウィンドウNo.
DM9346.U = 800	'幅
DM9347.U = 104	'高さ
DM9348.U = 0	'セキュリティレベル
DM9349.U = 0	'区分No.
'溶接
DM9356.U = 1265	'ウィンドウNo.
DM9357.U = 1264	'タイトルウィンドウNo.
DM9358.U = 800	'幅
DM9359.U = 104	'高さ
DM9360.U = 0	'セキュリティレベル
DM9361.U = 0	'区分No.
'Xロール電磁クラッチ
DM9368.U = 1269	'ウィンドウNo.
DM9369.U = 1268	'タイトルウィンドウNo.
DM9370.U = 800	'幅
DM9371.U = 104	'高さ
DM9372.U = 0	'セキュリティレベル
DM9373.U = 0	'区分No.
'Tロール糊付け軸
DM9380.U = 1273	'ウィンドウNo.
DM9381.U = 1272	'タイトルウィンドウNo.
DM9382.U = 800	'幅
DM9383.U = 104	'高さ
DM9384.U = 0	'セキュリティレベル
DM9385.U = 0	'区分No.
'合計ウィンドウ数
DM8300 = 90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0</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0	'セキュリティレベル</v>
      </c>
      <c r="U1008" s="1" t="str">
        <f t="shared" si="142"/>
        <v>DM8329.U = 0	'区分No.</v>
      </c>
      <c r="V1008" s="1" t="str">
        <f t="shared" si="143"/>
        <v xml:space="preserve">
'軸2 サーボON
DM8324.U = 1006	'ウィンドウNo.
DM8325.U = 1005	'タイトルウィンドウNo.
DM8326.U = 800	'幅
DM8327.U = 64	'高さ
DM8328.U = 0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0</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0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0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1</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1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1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1</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1	'セキュリティレベル</v>
      </c>
      <c r="U1011" s="1" t="str">
        <f t="shared" si="142"/>
        <v>DM8365.U = 0	'区分No.</v>
      </c>
      <c r="V1011" s="1" t="str">
        <f t="shared" si="143"/>
        <v xml:space="preserve">
'軸2 JOG移動
DM8360.U = 1009	'ウィンドウNo.
DM8361.U = 1005	'タイトルウィンドウNo.
DM8362.U = 800	'幅
DM8363.U = 104	'高さ
DM8364.U = 1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t="str">
        <f>IFERROR(INDEX(content!$A$2:$A$2049,MATCH($D1042,content!$C$2:$C$2049,0),1),"")</f>
        <v/>
      </c>
      <c r="F1042" s="1" t="str">
        <f>IFERROR(INDEX(content!$B$2:$B$2049,MATCH($D1042,content!$C$2:$C$2049,0),1),"")</f>
        <v/>
      </c>
      <c r="G1042" s="1" t="str">
        <f>IFERROR(INDEX(content!$C$2:$C$2049,MATCH($D1042,content!$C$2:$C$2049,0),1),"")</f>
        <v/>
      </c>
      <c r="H1042" s="1" t="str">
        <f>IFERROR(INDEX(content!$D$2:$D$2049,MATCH($D1042,content!$C$2:$C$2049,0),1),"")</f>
        <v/>
      </c>
      <c r="I1042" s="1" t="str">
        <f>IFERROR(INDEX(content!$F$2:$F$2049,MATCH($D1042,content!$C$2:$C$2049,0),1),"")</f>
        <v/>
      </c>
      <c r="J1042" s="1" t="str">
        <f>IFERROR(INDEX(content!$G$2:$G$2049,MATCH($D1042,content!$C$2:$C$2049,0),1),"")</f>
        <v/>
      </c>
      <c r="K1042" s="1" t="str">
        <f>IFERROR(INDEX(content!$H$2:$H$2049,MATCH($D1042,content!$C$2:$C$2049,0),1),"")</f>
        <v/>
      </c>
      <c r="L1042" s="1" t="str">
        <f>IFERROR(INDEX(content!$I$2:$I$2049,MATCH($D1042,content!$C$2:$C$2049,0),1),"")</f>
        <v/>
      </c>
      <c r="M1042" s="1" t="str">
        <f t="shared" si="145"/>
        <v/>
      </c>
      <c r="N1042" s="1" t="str">
        <f>IF(LENB(M1042),COUNTIF(M$2:M1042,"●"),"")</f>
        <v/>
      </c>
      <c r="O1042" s="1" t="str">
        <f t="shared" si="153"/>
        <v/>
      </c>
      <c r="P1042" s="1" t="str">
        <f t="shared" si="146"/>
        <v/>
      </c>
      <c r="Q1042" s="1" t="str">
        <f t="shared" si="147"/>
        <v/>
      </c>
      <c r="R1042" s="1" t="str">
        <f t="shared" si="148"/>
        <v/>
      </c>
      <c r="S1042" s="1" t="str">
        <f t="shared" si="149"/>
        <v/>
      </c>
      <c r="T1042" s="1" t="str">
        <f t="shared" si="150"/>
        <v/>
      </c>
      <c r="U1042" s="1" t="str">
        <f t="shared" si="151"/>
        <v/>
      </c>
      <c r="V1042" s="1" t="str">
        <f t="shared" si="152"/>
        <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30</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30</v>
      </c>
      <c r="O1053" s="1">
        <f t="shared" si="153"/>
        <v>8660</v>
      </c>
      <c r="P1053" s="1" t="str">
        <f t="shared" si="146"/>
        <v>DM8660.U = 1051	'ウィンドウNo.</v>
      </c>
      <c r="Q1053" s="1" t="str">
        <f t="shared" si="147"/>
        <v>DM8661.U = 1050	'タイトルウィンドウNo.</v>
      </c>
      <c r="R1053" s="1" t="str">
        <f t="shared" si="148"/>
        <v>DM8662.U = 800	'幅</v>
      </c>
      <c r="S1053" s="1" t="str">
        <f t="shared" si="149"/>
        <v>DM8663.U = 64	'高さ</v>
      </c>
      <c r="T1053" s="1" t="str">
        <f t="shared" si="150"/>
        <v>DM8664.U = 0	'セキュリティレベル</v>
      </c>
      <c r="U1053" s="1" t="str">
        <f t="shared" si="151"/>
        <v>DM8665.U = 0	'区分No.</v>
      </c>
      <c r="V1053" s="1" t="str">
        <f t="shared" si="152"/>
        <v xml:space="preserve">
'軸9 サーボON
DM8660.U = 1051	'ウィンドウNo.
DM8661.U = 1050	'タイトルウィンドウNo.
DM8662.U = 800	'幅
DM8663.U = 64	'高さ
DM8664.U = 0	'セキュリティレベル
DM8665.U = 0	'区分No.</v>
      </c>
    </row>
    <row r="1054" spans="4:22" x14ac:dyDescent="0.55000000000000004">
      <c r="D1054" s="1">
        <v>1052</v>
      </c>
      <c r="E1054" s="1">
        <f>IFERROR(INDEX(content!$A$2:$A$2049,MATCH($D1054,content!$C$2:$C$2049,0),1),"")</f>
        <v>31</v>
      </c>
      <c r="F1054" s="1" t="str">
        <f>IFERROR(INDEX(content!$B$2:$B$2049,MATCH($D1054,content!$C$2:$C$2049,0),1),"")</f>
        <v>軸9 原点復帰 ポイント移動</v>
      </c>
      <c r="G1054" s="1">
        <f>IFERROR(INDEX(content!$C$2:$C$2049,MATCH($D1054,content!$C$2:$C$2049,0),1),"")</f>
        <v>1052</v>
      </c>
      <c r="H1054" s="1">
        <f>IFERROR(INDEX(content!$D$2:$D$2049,MATCH($D1054,content!$C$2:$C$2049,0),1),"")</f>
        <v>1050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31</v>
      </c>
      <c r="O1054" s="1">
        <f t="shared" si="153"/>
        <v>8672</v>
      </c>
      <c r="P1054" s="1" t="str">
        <f t="shared" si="146"/>
        <v>DM8672.U = 1052	'ウィンドウNo.</v>
      </c>
      <c r="Q1054" s="1" t="str">
        <f t="shared" si="147"/>
        <v>DM8673.U = 1050	'タイトルウィンドウNo.</v>
      </c>
      <c r="R1054" s="1" t="str">
        <f t="shared" si="148"/>
        <v>DM8674.U = 800	'幅</v>
      </c>
      <c r="S1054" s="1" t="str">
        <f t="shared" si="149"/>
        <v>DM8675.U = 104	'高さ</v>
      </c>
      <c r="T1054" s="1" t="str">
        <f t="shared" si="150"/>
        <v>DM8676.U = 0	'セキュリティレベル</v>
      </c>
      <c r="U1054" s="1" t="str">
        <f t="shared" si="151"/>
        <v>DM8677.U = 0	'区分No.</v>
      </c>
      <c r="V1054" s="1" t="str">
        <f t="shared" si="152"/>
        <v xml:space="preserve">
'軸9 原点復帰 ポイント移動
DM8672.U = 1052	'ウィンドウNo.
DM8673.U = 1050	'タイトルウィンドウNo.
DM8674.U = 800	'幅
DM8675.U = 104	'高さ
DM8676.U = 0	'セキュリティレベル
DM8677.U = 0	'区分No.</v>
      </c>
    </row>
    <row r="1055" spans="4:22" x14ac:dyDescent="0.55000000000000004">
      <c r="D1055" s="1">
        <v>1053</v>
      </c>
      <c r="E1055" s="1">
        <f>IFERROR(INDEX(content!$A$2:$A$2049,MATCH($D1055,content!$C$2:$C$2049,0),1),"")</f>
        <v>32</v>
      </c>
      <c r="F1055" s="1" t="str">
        <f>IFERROR(INDEX(content!$B$2:$B$2049,MATCH($D1055,content!$C$2:$C$2049,0),1),"")</f>
        <v>軸9 数値指定移動</v>
      </c>
      <c r="G1055" s="1">
        <f>IFERROR(INDEX(content!$C$2:$C$2049,MATCH($D1055,content!$C$2:$C$2049,0),1),"")</f>
        <v>1053</v>
      </c>
      <c r="H1055" s="1">
        <f>IFERROR(INDEX(content!$D$2:$D$2049,MATCH($D1055,content!$C$2:$C$2049,0),1),"")</f>
        <v>1050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32</v>
      </c>
      <c r="O1055" s="1">
        <f t="shared" si="153"/>
        <v>8684</v>
      </c>
      <c r="P1055" s="1" t="str">
        <f t="shared" si="146"/>
        <v>DM8684.U = 1053	'ウィンドウNo.</v>
      </c>
      <c r="Q1055" s="1" t="str">
        <f t="shared" si="147"/>
        <v>DM8685.U = 1050	'タイトルウィンドウNo.</v>
      </c>
      <c r="R1055" s="1" t="str">
        <f t="shared" si="148"/>
        <v>DM8686.U = 800	'幅</v>
      </c>
      <c r="S1055" s="1" t="str">
        <f t="shared" si="149"/>
        <v>DM8687.U = 104	'高さ</v>
      </c>
      <c r="T1055" s="1" t="str">
        <f t="shared" si="150"/>
        <v>DM8688.U = 1	'セキュリティレベル</v>
      </c>
      <c r="U1055" s="1" t="str">
        <f t="shared" si="151"/>
        <v>DM8689.U = 0	'区分No.</v>
      </c>
      <c r="V1055" s="1" t="str">
        <f t="shared" si="152"/>
        <v xml:space="preserve">
'軸9 数値指定移動
DM8684.U = 1053	'ウィンドウNo.
DM8685.U = 1050	'タイトルウィンドウNo.
DM8686.U = 800	'幅
DM8687.U = 104	'高さ
DM8688.U = 1	'セキュリティレベル
DM8689.U = 0	'区分No.</v>
      </c>
    </row>
    <row r="1056" spans="4:22" x14ac:dyDescent="0.55000000000000004">
      <c r="D1056" s="1">
        <v>1054</v>
      </c>
      <c r="E1056" s="1">
        <f>IFERROR(INDEX(content!$A$2:$A$2049,MATCH($D1056,content!$C$2:$C$2049,0),1),"")</f>
        <v>33</v>
      </c>
      <c r="F1056" s="1" t="str">
        <f>IFERROR(INDEX(content!$B$2:$B$2049,MATCH($D1056,content!$C$2:$C$2049,0),1),"")</f>
        <v>軸9 JOG移動</v>
      </c>
      <c r="G1056" s="1">
        <f>IFERROR(INDEX(content!$C$2:$C$2049,MATCH($D1056,content!$C$2:$C$2049,0),1),"")</f>
        <v>1054</v>
      </c>
      <c r="H1056" s="1">
        <f>IFERROR(INDEX(content!$D$2:$D$2049,MATCH($D1056,content!$C$2:$C$2049,0),1),"")</f>
        <v>1050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33</v>
      </c>
      <c r="O1056" s="1">
        <f t="shared" si="153"/>
        <v>8696</v>
      </c>
      <c r="P1056" s="1" t="str">
        <f t="shared" si="146"/>
        <v>DM8696.U = 1054	'ウィンドウNo.</v>
      </c>
      <c r="Q1056" s="1" t="str">
        <f t="shared" si="147"/>
        <v>DM8697.U = 1050	'タイトルウィンドウNo.</v>
      </c>
      <c r="R1056" s="1" t="str">
        <f t="shared" si="148"/>
        <v>DM8698.U = 800	'幅</v>
      </c>
      <c r="S1056" s="1" t="str">
        <f t="shared" si="149"/>
        <v>DM8699.U = 104	'高さ</v>
      </c>
      <c r="T1056" s="1" t="str">
        <f t="shared" si="150"/>
        <v>DM8700.U = 1	'セキュリティレベル</v>
      </c>
      <c r="U1056" s="1" t="str">
        <f t="shared" si="151"/>
        <v>DM8701.U = 0	'区分No.</v>
      </c>
      <c r="V1056" s="1" t="str">
        <f t="shared" si="152"/>
        <v xml:space="preserve">
'軸9 JOG移動
DM8696.U = 1054	'ウィンドウNo.
DM8697.U = 1050	'タイトルウィンドウNo.
DM8698.U = 800	'幅
DM8699.U = 104	'高さ
DM8700.U = 1	'セキュリティレベル
DM8701.U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t="str">
        <f>IFERROR(INDEX(content!$A$2:$A$2049,MATCH($D1061,content!$C$2:$C$2049,0),1),"")</f>
        <v/>
      </c>
      <c r="F1061" s="1" t="str">
        <f>IFERROR(INDEX(content!$B$2:$B$2049,MATCH($D1061,content!$C$2:$C$2049,0),1),"")</f>
        <v/>
      </c>
      <c r="G1061" s="1" t="str">
        <f>IFERROR(INDEX(content!$C$2:$C$2049,MATCH($D1061,content!$C$2:$C$2049,0),1),"")</f>
        <v/>
      </c>
      <c r="H1061" s="1" t="str">
        <f>IFERROR(INDEX(content!$D$2:$D$2049,MATCH($D1061,content!$C$2:$C$2049,0),1),"")</f>
        <v/>
      </c>
      <c r="I1061" s="1" t="str">
        <f>IFERROR(INDEX(content!$F$2:$F$2049,MATCH($D1061,content!$C$2:$C$2049,0),1),"")</f>
        <v/>
      </c>
      <c r="J1061" s="1" t="str">
        <f>IFERROR(INDEX(content!$G$2:$G$2049,MATCH($D1061,content!$C$2:$C$2049,0),1),"")</f>
        <v/>
      </c>
      <c r="K1061" s="1" t="str">
        <f>IFERROR(INDEX(content!$H$2:$H$2049,MATCH($D1061,content!$C$2:$C$2049,0),1),"")</f>
        <v/>
      </c>
      <c r="L1061" s="1" t="str">
        <f>IFERROR(INDEX(content!$I$2:$I$2049,MATCH($D1061,content!$C$2:$C$2049,0),1),"")</f>
        <v/>
      </c>
      <c r="M1061" s="1" t="str">
        <f t="shared" si="145"/>
        <v/>
      </c>
      <c r="N1061" s="1" t="str">
        <f>IF(LENB(M1061),COUNTIF(M$2:M1061,"●"),"")</f>
        <v/>
      </c>
      <c r="O1061" s="1" t="str">
        <f t="shared" si="153"/>
        <v/>
      </c>
      <c r="P1061" s="1" t="str">
        <f t="shared" si="146"/>
        <v/>
      </c>
      <c r="Q1061" s="1" t="str">
        <f t="shared" si="147"/>
        <v/>
      </c>
      <c r="R1061" s="1" t="str">
        <f t="shared" si="148"/>
        <v/>
      </c>
      <c r="S1061" s="1" t="str">
        <f t="shared" si="149"/>
        <v/>
      </c>
      <c r="T1061" s="1" t="str">
        <f t="shared" si="150"/>
        <v/>
      </c>
      <c r="U1061" s="1" t="str">
        <f t="shared" si="151"/>
        <v/>
      </c>
      <c r="V1061" s="1" t="str">
        <f t="shared" si="152"/>
        <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f>IFERROR(INDEX(content!$A$2:$A$2049,MATCH($D1063,content!$C$2:$C$2049,0),1),"")</f>
        <v>35</v>
      </c>
      <c r="F1063" s="1" t="str">
        <f>IFERROR(INDEX(content!$B$2:$B$2049,MATCH($D1063,content!$C$2:$C$2049,0),1),"")</f>
        <v>軸11 JOG移動</v>
      </c>
      <c r="G1063" s="1">
        <f>IFERROR(INDEX(content!$C$2:$C$2049,MATCH($D1063,content!$C$2:$C$2049,0),1),"")</f>
        <v>1061</v>
      </c>
      <c r="H1063" s="1">
        <f>IFERROR(INDEX(content!$D$2:$D$2049,MATCH($D1063,content!$C$2:$C$2049,0),1),"")</f>
        <v>1060</v>
      </c>
      <c r="I1063" s="1">
        <f>IFERROR(INDEX(content!$F$2:$F$2049,MATCH($D1063,content!$C$2:$C$2049,0),1),"")</f>
        <v>800</v>
      </c>
      <c r="J1063" s="1">
        <f>IFERROR(INDEX(content!$G$2:$G$2049,MATCH($D1063,content!$C$2:$C$2049,0),1),"")</f>
        <v>104</v>
      </c>
      <c r="K1063" s="1">
        <f>IFERROR(INDEX(content!$H$2:$H$2049,MATCH($D1063,content!$C$2:$C$2049,0),1),"")</f>
        <v>5</v>
      </c>
      <c r="L1063" s="1">
        <f>IFERROR(INDEX(content!$I$2:$I$2049,MATCH($D1063,content!$C$2:$C$2049,0),1),"")</f>
        <v>0</v>
      </c>
      <c r="M1063" s="1" t="str">
        <f t="shared" si="145"/>
        <v>●</v>
      </c>
      <c r="N1063" s="1">
        <f>IF(LENB(M1063),COUNTIF(M$2:M1063,"●"),"")</f>
        <v>34</v>
      </c>
      <c r="O1063" s="1">
        <f t="shared" si="153"/>
        <v>8708</v>
      </c>
      <c r="P1063" s="1" t="str">
        <f t="shared" si="146"/>
        <v>DM8708.U = 1061	'ウィンドウNo.</v>
      </c>
      <c r="Q1063" s="1" t="str">
        <f t="shared" si="147"/>
        <v>DM8709.U = 1060	'タイトルウィンドウNo.</v>
      </c>
      <c r="R1063" s="1" t="str">
        <f t="shared" si="148"/>
        <v>DM8710.U = 800	'幅</v>
      </c>
      <c r="S1063" s="1" t="str">
        <f t="shared" si="149"/>
        <v>DM8711.U = 104	'高さ</v>
      </c>
      <c r="T1063" s="1" t="str">
        <f t="shared" si="150"/>
        <v>DM8712.U = 5	'セキュリティレベル</v>
      </c>
      <c r="U1063" s="1" t="str">
        <f t="shared" si="151"/>
        <v>DM8713.U = 0	'区分No.</v>
      </c>
      <c r="V1063" s="1" t="str">
        <f t="shared" si="152"/>
        <v xml:space="preserve">
'軸11 JOG移動
DM8708.U = 1061	'ウィンドウNo.
DM8709.U = 1060	'タイトルウィンドウNo.
DM8710.U = 800	'幅
DM8711.U = 104	'高さ
DM8712.U = 5	'セキュリティレベル
DM8713.U = 0	'区分No.</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t="str">
        <f>IFERROR(INDEX(content!$A$2:$A$2049,MATCH($D1066,content!$C$2:$C$2049,0),1),"")</f>
        <v/>
      </c>
      <c r="F1066" s="1" t="str">
        <f>IFERROR(INDEX(content!$B$2:$B$2049,MATCH($D1066,content!$C$2:$C$2049,0),1),"")</f>
        <v/>
      </c>
      <c r="G1066" s="1" t="str">
        <f>IFERROR(INDEX(content!$C$2:$C$2049,MATCH($D1066,content!$C$2:$C$2049,0),1),"")</f>
        <v/>
      </c>
      <c r="H1066" s="1" t="str">
        <f>IFERROR(INDEX(content!$D$2:$D$2049,MATCH($D1066,content!$C$2:$C$2049,0),1),"")</f>
        <v/>
      </c>
      <c r="I1066" s="1" t="str">
        <f>IFERROR(INDEX(content!$F$2:$F$2049,MATCH($D1066,content!$C$2:$C$2049,0),1),"")</f>
        <v/>
      </c>
      <c r="J1066" s="1" t="str">
        <f>IFERROR(INDEX(content!$G$2:$G$2049,MATCH($D1066,content!$C$2:$C$2049,0),1),"")</f>
        <v/>
      </c>
      <c r="K1066" s="1" t="str">
        <f>IFERROR(INDEX(content!$H$2:$H$2049,MATCH($D1066,content!$C$2:$C$2049,0),1),"")</f>
        <v/>
      </c>
      <c r="L1066" s="1" t="str">
        <f>IFERROR(INDEX(content!$I$2:$I$2049,MATCH($D1066,content!$C$2:$C$2049,0),1),"")</f>
        <v/>
      </c>
      <c r="M1066" s="1" t="str">
        <f t="shared" si="145"/>
        <v/>
      </c>
      <c r="N1066" s="1" t="str">
        <f>IF(LENB(M1066),COUNTIF(M$2:M1066,"●"),"")</f>
        <v/>
      </c>
      <c r="O1066" s="1" t="str">
        <f t="shared" si="153"/>
        <v/>
      </c>
      <c r="P1066" s="1" t="str">
        <f t="shared" si="146"/>
        <v/>
      </c>
      <c r="Q1066" s="1" t="str">
        <f t="shared" si="147"/>
        <v/>
      </c>
      <c r="R1066" s="1" t="str">
        <f t="shared" si="148"/>
        <v/>
      </c>
      <c r="S1066" s="1" t="str">
        <f t="shared" si="149"/>
        <v/>
      </c>
      <c r="T1066" s="1" t="str">
        <f t="shared" si="150"/>
        <v/>
      </c>
      <c r="U1066" s="1" t="str">
        <f t="shared" si="151"/>
        <v/>
      </c>
      <c r="V1066" s="1" t="str">
        <f t="shared" si="152"/>
        <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f>IFERROR(INDEX(content!$A$2:$A$2049,MATCH($D1068,content!$C$2:$C$2049,0),1),"")</f>
        <v>36</v>
      </c>
      <c r="F1068" s="1" t="str">
        <f>IFERROR(INDEX(content!$B$2:$B$2049,MATCH($D1068,content!$C$2:$C$2049,0),1),"")</f>
        <v>軸12 JOG移動</v>
      </c>
      <c r="G1068" s="1">
        <f>IFERROR(INDEX(content!$C$2:$C$2049,MATCH($D1068,content!$C$2:$C$2049,0),1),"")</f>
        <v>1066</v>
      </c>
      <c r="H1068" s="1">
        <f>IFERROR(INDEX(content!$D$2:$D$2049,MATCH($D1068,content!$C$2:$C$2049,0),1),"")</f>
        <v>1065</v>
      </c>
      <c r="I1068" s="1">
        <f>IFERROR(INDEX(content!$F$2:$F$2049,MATCH($D1068,content!$C$2:$C$2049,0),1),"")</f>
        <v>800</v>
      </c>
      <c r="J1068" s="1">
        <f>IFERROR(INDEX(content!$G$2:$G$2049,MATCH($D1068,content!$C$2:$C$2049,0),1),"")</f>
        <v>104</v>
      </c>
      <c r="K1068" s="1">
        <f>IFERROR(INDEX(content!$H$2:$H$2049,MATCH($D1068,content!$C$2:$C$2049,0),1),"")</f>
        <v>5</v>
      </c>
      <c r="L1068" s="1">
        <f>IFERROR(INDEX(content!$I$2:$I$2049,MATCH($D1068,content!$C$2:$C$2049,0),1),"")</f>
        <v>0</v>
      </c>
      <c r="M1068" s="1" t="str">
        <f t="shared" si="145"/>
        <v>●</v>
      </c>
      <c r="N1068" s="1">
        <f>IF(LENB(M1068),COUNTIF(M$2:M1068,"●"),"")</f>
        <v>35</v>
      </c>
      <c r="O1068" s="1">
        <f t="shared" si="153"/>
        <v>8720</v>
      </c>
      <c r="P1068" s="1" t="str">
        <f t="shared" si="146"/>
        <v>DM8720.U = 1066	'ウィンドウNo.</v>
      </c>
      <c r="Q1068" s="1" t="str">
        <f t="shared" si="147"/>
        <v>DM8721.U = 1065	'タイトルウィンドウNo.</v>
      </c>
      <c r="R1068" s="1" t="str">
        <f t="shared" si="148"/>
        <v>DM8722.U = 800	'幅</v>
      </c>
      <c r="S1068" s="1" t="str">
        <f t="shared" si="149"/>
        <v>DM8723.U = 104	'高さ</v>
      </c>
      <c r="T1068" s="1" t="str">
        <f t="shared" si="150"/>
        <v>DM8724.U = 5	'セキュリティレベル</v>
      </c>
      <c r="U1068" s="1" t="str">
        <f t="shared" si="151"/>
        <v>DM8725.U = 0	'区分No.</v>
      </c>
      <c r="V1068" s="1" t="str">
        <f t="shared" si="152"/>
        <v xml:space="preserve">
'軸12 JOG移動
DM8720.U = 1066	'ウィンドウNo.
DM8721.U = 1065	'タイトルウィンドウNo.
DM8722.U = 800	'幅
DM8723.U = 104	'高さ
DM8724.U = 5	'セキュリティレベル
DM8725.U = 0	'区分No.</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t="str">
        <f>IFERROR(INDEX(content!$A$2:$A$2049,MATCH($D1071,content!$C$2:$C$2049,0),1),"")</f>
        <v/>
      </c>
      <c r="F1071" s="1" t="str">
        <f>IFERROR(INDEX(content!$B$2:$B$2049,MATCH($D1071,content!$C$2:$C$2049,0),1),"")</f>
        <v/>
      </c>
      <c r="G1071" s="1" t="str">
        <f>IFERROR(INDEX(content!$C$2:$C$2049,MATCH($D1071,content!$C$2:$C$2049,0),1),"")</f>
        <v/>
      </c>
      <c r="H1071" s="1" t="str">
        <f>IFERROR(INDEX(content!$D$2:$D$2049,MATCH($D1071,content!$C$2:$C$2049,0),1),"")</f>
        <v/>
      </c>
      <c r="I1071" s="1" t="str">
        <f>IFERROR(INDEX(content!$F$2:$F$2049,MATCH($D1071,content!$C$2:$C$2049,0),1),"")</f>
        <v/>
      </c>
      <c r="J1071" s="1" t="str">
        <f>IFERROR(INDEX(content!$G$2:$G$2049,MATCH($D1071,content!$C$2:$C$2049,0),1),"")</f>
        <v/>
      </c>
      <c r="K1071" s="1" t="str">
        <f>IFERROR(INDEX(content!$H$2:$H$2049,MATCH($D1071,content!$C$2:$C$2049,0),1),"")</f>
        <v/>
      </c>
      <c r="L1071" s="1" t="str">
        <f>IFERROR(INDEX(content!$I$2:$I$2049,MATCH($D1071,content!$C$2:$C$2049,0),1),"")</f>
        <v/>
      </c>
      <c r="M1071" s="1" t="str">
        <f t="shared" si="145"/>
        <v/>
      </c>
      <c r="N1071" s="1" t="str">
        <f>IF(LENB(M1071),COUNTIF(M$2:M1071,"●"),"")</f>
        <v/>
      </c>
      <c r="O1071" s="1" t="str">
        <f t="shared" si="153"/>
        <v/>
      </c>
      <c r="P1071" s="1" t="str">
        <f t="shared" si="146"/>
        <v/>
      </c>
      <c r="Q1071" s="1" t="str">
        <f t="shared" si="147"/>
        <v/>
      </c>
      <c r="R1071" s="1" t="str">
        <f t="shared" si="148"/>
        <v/>
      </c>
      <c r="S1071" s="1" t="str">
        <f t="shared" si="149"/>
        <v/>
      </c>
      <c r="T1071" s="1" t="str">
        <f t="shared" si="150"/>
        <v/>
      </c>
      <c r="U1071" s="1" t="str">
        <f t="shared" si="151"/>
        <v/>
      </c>
      <c r="V1071" s="1" t="str">
        <f t="shared" si="152"/>
        <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37</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36</v>
      </c>
      <c r="O1073" s="1">
        <f t="shared" si="153"/>
        <v>8732</v>
      </c>
      <c r="P1073" s="1" t="str">
        <f t="shared" si="146"/>
        <v>DM8732.U = 1071	'ウィンドウNo.</v>
      </c>
      <c r="Q1073" s="1" t="str">
        <f t="shared" si="147"/>
        <v>DM8733.U = 1070	'タイトルウィンドウNo.</v>
      </c>
      <c r="R1073" s="1" t="str">
        <f t="shared" si="148"/>
        <v>DM8734.U = 800	'幅</v>
      </c>
      <c r="S1073" s="1" t="str">
        <f t="shared" si="149"/>
        <v>DM8735.U = 64	'高さ</v>
      </c>
      <c r="T1073" s="1" t="str">
        <f t="shared" si="150"/>
        <v>DM8736.U = 0	'セキュリティレベル</v>
      </c>
      <c r="U1073" s="1" t="str">
        <f t="shared" si="151"/>
        <v>DM8737.U = 0	'区分No.</v>
      </c>
      <c r="V1073" s="1" t="str">
        <f t="shared" si="152"/>
        <v xml:space="preserve">
'軸13 サーボON
DM8732.U = 1071	'ウィンドウNo.
DM8733.U = 1070	'タイトルウィンドウNo.
DM8734.U = 800	'幅
DM8735.U = 64	'高さ
DM8736.U = 0	'セキュリティレベル
DM8737.U = 0	'区分No.</v>
      </c>
    </row>
    <row r="1074" spans="4:22" x14ac:dyDescent="0.55000000000000004">
      <c r="D1074" s="1">
        <v>1072</v>
      </c>
      <c r="E1074" s="1">
        <f>IFERROR(INDEX(content!$A$2:$A$2049,MATCH($D1074,content!$C$2:$C$2049,0),1),"")</f>
        <v>38</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37</v>
      </c>
      <c r="O1074" s="1">
        <f t="shared" si="153"/>
        <v>8744</v>
      </c>
      <c r="P1074" s="1" t="str">
        <f t="shared" si="146"/>
        <v>DM8744.U = 1072	'ウィンドウNo.</v>
      </c>
      <c r="Q1074" s="1" t="str">
        <f t="shared" si="147"/>
        <v>DM8745.U = 1070	'タイトルウィンドウNo.</v>
      </c>
      <c r="R1074" s="1" t="str">
        <f t="shared" si="148"/>
        <v>DM8746.U = 800	'幅</v>
      </c>
      <c r="S1074" s="1" t="str">
        <f t="shared" si="149"/>
        <v>DM8747.U = 104	'高さ</v>
      </c>
      <c r="T1074" s="1" t="str">
        <f t="shared" si="150"/>
        <v>DM8748.U = 0	'セキュリティレベル</v>
      </c>
      <c r="U1074" s="1" t="str">
        <f t="shared" si="151"/>
        <v>DM8749.U = 0	'区分No.</v>
      </c>
      <c r="V1074" s="1" t="str">
        <f t="shared" si="152"/>
        <v xml:space="preserve">
'軸13 原点復帰 ポイント移動
DM8744.U = 1072	'ウィンドウNo.
DM8745.U = 1070	'タイトルウィンドウNo.
DM8746.U = 800	'幅
DM8747.U = 104	'高さ
DM8748.U = 0	'セキュリティレベル
DM8749.U = 0	'区分No.</v>
      </c>
    </row>
    <row r="1075" spans="4:22" x14ac:dyDescent="0.55000000000000004">
      <c r="D1075" s="1">
        <v>1073</v>
      </c>
      <c r="E1075" s="1">
        <f>IFERROR(INDEX(content!$A$2:$A$2049,MATCH($D1075,content!$C$2:$C$2049,0),1),"")</f>
        <v>39</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38</v>
      </c>
      <c r="O1075" s="1">
        <f t="shared" si="153"/>
        <v>8756</v>
      </c>
      <c r="P1075" s="1" t="str">
        <f t="shared" si="146"/>
        <v>DM8756.U = 1073	'ウィンドウNo.</v>
      </c>
      <c r="Q1075" s="1" t="str">
        <f t="shared" si="147"/>
        <v>DM8757.U = 1070	'タイトルウィンドウNo.</v>
      </c>
      <c r="R1075" s="1" t="str">
        <f t="shared" si="148"/>
        <v>DM8758.U = 800	'幅</v>
      </c>
      <c r="S1075" s="1" t="str">
        <f t="shared" si="149"/>
        <v>DM8759.U = 104	'高さ</v>
      </c>
      <c r="T1075" s="1" t="str">
        <f t="shared" si="150"/>
        <v>DM8760.U = 1	'セキュリティレベル</v>
      </c>
      <c r="U1075" s="1" t="str">
        <f t="shared" si="151"/>
        <v>DM8761.U = 0	'区分No.</v>
      </c>
      <c r="V1075" s="1" t="str">
        <f t="shared" si="152"/>
        <v xml:space="preserve">
'軸13 数値指定移動
DM8756.U = 1073	'ウィンドウNo.
DM8757.U = 1070	'タイトルウィンドウNo.
DM8758.U = 800	'幅
DM8759.U = 104	'高さ
DM8760.U = 1	'セキュリティレベル
DM8761.U = 0	'区分No.</v>
      </c>
    </row>
    <row r="1076" spans="4:22" x14ac:dyDescent="0.55000000000000004">
      <c r="D1076" s="1">
        <v>1074</v>
      </c>
      <c r="E1076" s="1">
        <f>IFERROR(INDEX(content!$A$2:$A$2049,MATCH($D1076,content!$C$2:$C$2049,0),1),"")</f>
        <v>40</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39</v>
      </c>
      <c r="O1076" s="1">
        <f t="shared" si="153"/>
        <v>8768</v>
      </c>
      <c r="P1076" s="1" t="str">
        <f t="shared" si="146"/>
        <v>DM8768.U = 1074	'ウィンドウNo.</v>
      </c>
      <c r="Q1076" s="1" t="str">
        <f t="shared" si="147"/>
        <v>DM8769.U = 1070	'タイトルウィンドウNo.</v>
      </c>
      <c r="R1076" s="1" t="str">
        <f t="shared" si="148"/>
        <v>DM8770.U = 800	'幅</v>
      </c>
      <c r="S1076" s="1" t="str">
        <f t="shared" si="149"/>
        <v>DM8771.U = 104	'高さ</v>
      </c>
      <c r="T1076" s="1" t="str">
        <f t="shared" si="150"/>
        <v>DM8772.U = 1	'セキュリティレベル</v>
      </c>
      <c r="U1076" s="1" t="str">
        <f t="shared" si="151"/>
        <v>DM8773.U = 0	'区分No.</v>
      </c>
      <c r="V1076" s="1" t="str">
        <f t="shared" si="152"/>
        <v xml:space="preserve">
'軸13 JOG移動
DM8768.U = 1074	'ウィンドウNo.
DM8769.U = 1070	'タイトルウィンドウNo.
DM8770.U = 800	'幅
DM8771.U = 104	'高さ
DM8772.U = 1	'セキュリティレベル
DM8773.U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41</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40</v>
      </c>
      <c r="O1078" s="1">
        <f t="shared" si="153"/>
        <v>8780</v>
      </c>
      <c r="P1078" s="1" t="str">
        <f t="shared" si="146"/>
        <v>DM8780.U = 1076	'ウィンドウNo.</v>
      </c>
      <c r="Q1078" s="1" t="str">
        <f t="shared" si="147"/>
        <v>DM8781.U = 1075	'タイトルウィンドウNo.</v>
      </c>
      <c r="R1078" s="1" t="str">
        <f t="shared" si="148"/>
        <v>DM8782.U = 800	'幅</v>
      </c>
      <c r="S1078" s="1" t="str">
        <f t="shared" si="149"/>
        <v>DM8783.U = 64	'高さ</v>
      </c>
      <c r="T1078" s="1" t="str">
        <f t="shared" si="150"/>
        <v>DM8784.U = 0	'セキュリティレベル</v>
      </c>
      <c r="U1078" s="1" t="str">
        <f t="shared" si="151"/>
        <v>DM8785.U = 0	'区分No.</v>
      </c>
      <c r="V1078" s="1" t="str">
        <f t="shared" si="152"/>
        <v xml:space="preserve">
'軸14 サーボON
DM8780.U = 1076	'ウィンドウNo.
DM8781.U = 1075	'タイトルウィンドウNo.
DM8782.U = 800	'幅
DM8783.U = 64	'高さ
DM8784.U = 0	'セキュリティレベル
DM8785.U = 0	'区分No.</v>
      </c>
    </row>
    <row r="1079" spans="4:22" x14ac:dyDescent="0.55000000000000004">
      <c r="D1079" s="1">
        <v>1077</v>
      </c>
      <c r="E1079" s="1">
        <f>IFERROR(INDEX(content!$A$2:$A$2049,MATCH($D1079,content!$C$2:$C$2049,0),1),"")</f>
        <v>42</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41</v>
      </c>
      <c r="O1079" s="1">
        <f t="shared" si="153"/>
        <v>8792</v>
      </c>
      <c r="P1079" s="1" t="str">
        <f t="shared" si="146"/>
        <v>DM8792.U = 1077	'ウィンドウNo.</v>
      </c>
      <c r="Q1079" s="1" t="str">
        <f t="shared" si="147"/>
        <v>DM8793.U = 1075	'タイトルウィンドウNo.</v>
      </c>
      <c r="R1079" s="1" t="str">
        <f t="shared" si="148"/>
        <v>DM8794.U = 800	'幅</v>
      </c>
      <c r="S1079" s="1" t="str">
        <f t="shared" si="149"/>
        <v>DM8795.U = 104	'高さ</v>
      </c>
      <c r="T1079" s="1" t="str">
        <f t="shared" si="150"/>
        <v>DM8796.U = 0	'セキュリティレベル</v>
      </c>
      <c r="U1079" s="1" t="str">
        <f t="shared" si="151"/>
        <v>DM8797.U = 0	'区分No.</v>
      </c>
      <c r="V1079" s="1" t="str">
        <f t="shared" si="152"/>
        <v xml:space="preserve">
'軸14 原点復帰 ポイント移動
DM8792.U = 1077	'ウィンドウNo.
DM8793.U = 1075	'タイトルウィンドウNo.
DM8794.U = 800	'幅
DM8795.U = 104	'高さ
DM8796.U = 0	'セキュリティレベル
DM8797.U = 0	'区分No.</v>
      </c>
    </row>
    <row r="1080" spans="4:22" x14ac:dyDescent="0.55000000000000004">
      <c r="D1080" s="1">
        <v>1078</v>
      </c>
      <c r="E1080" s="1">
        <f>IFERROR(INDEX(content!$A$2:$A$2049,MATCH($D1080,content!$C$2:$C$2049,0),1),"")</f>
        <v>43</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42</v>
      </c>
      <c r="O1080" s="1">
        <f t="shared" si="153"/>
        <v>8804</v>
      </c>
      <c r="P1080" s="1" t="str">
        <f t="shared" si="146"/>
        <v>DM8804.U = 1078	'ウィンドウNo.</v>
      </c>
      <c r="Q1080" s="1" t="str">
        <f t="shared" si="147"/>
        <v>DM8805.U = 1075	'タイトルウィンドウNo.</v>
      </c>
      <c r="R1080" s="1" t="str">
        <f t="shared" si="148"/>
        <v>DM8806.U = 800	'幅</v>
      </c>
      <c r="S1080" s="1" t="str">
        <f t="shared" si="149"/>
        <v>DM8807.U = 104	'高さ</v>
      </c>
      <c r="T1080" s="1" t="str">
        <f t="shared" si="150"/>
        <v>DM8808.U = 1	'セキュリティレベル</v>
      </c>
      <c r="U1080" s="1" t="str">
        <f t="shared" si="151"/>
        <v>DM8809.U = 0	'区分No.</v>
      </c>
      <c r="V1080" s="1" t="str">
        <f t="shared" si="152"/>
        <v xml:space="preserve">
'軸14 数値指定移動
DM8804.U = 1078	'ウィンドウNo.
DM8805.U = 1075	'タイトルウィンドウNo.
DM8806.U = 800	'幅
DM8807.U = 104	'高さ
DM8808.U = 1	'セキュリティレベル
DM8809.U = 0	'区分No.</v>
      </c>
    </row>
    <row r="1081" spans="4:22" x14ac:dyDescent="0.55000000000000004">
      <c r="D1081" s="1">
        <v>1079</v>
      </c>
      <c r="E1081" s="1">
        <f>IFERROR(INDEX(content!$A$2:$A$2049,MATCH($D1081,content!$C$2:$C$2049,0),1),"")</f>
        <v>44</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43</v>
      </c>
      <c r="O1081" s="1">
        <f t="shared" si="153"/>
        <v>8816</v>
      </c>
      <c r="P1081" s="1" t="str">
        <f t="shared" si="146"/>
        <v>DM8816.U = 1079	'ウィンドウNo.</v>
      </c>
      <c r="Q1081" s="1" t="str">
        <f t="shared" si="147"/>
        <v>DM8817.U = 1075	'タイトルウィンドウNo.</v>
      </c>
      <c r="R1081" s="1" t="str">
        <f t="shared" si="148"/>
        <v>DM8818.U = 800	'幅</v>
      </c>
      <c r="S1081" s="1" t="str">
        <f t="shared" si="149"/>
        <v>DM8819.U = 104	'高さ</v>
      </c>
      <c r="T1081" s="1" t="str">
        <f t="shared" si="150"/>
        <v>DM8820.U = 1	'セキュリティレベル</v>
      </c>
      <c r="U1081" s="1" t="str">
        <f t="shared" si="151"/>
        <v>DM8821.U = 0	'区分No.</v>
      </c>
      <c r="V1081" s="1" t="str">
        <f t="shared" si="152"/>
        <v xml:space="preserve">
'軸14 JOG移動
DM8816.U = 1079	'ウィンドウNo.
DM8817.U = 1075	'タイトルウィンドウNo.
DM8818.U = 800	'幅
DM8819.U = 104	'高さ
DM8820.U = 1	'セキュリティレベル
DM8821.U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45</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0</v>
      </c>
      <c r="L1083" s="1">
        <f>IFERROR(INDEX(content!$I$2:$I$2049,MATCH($D1083,content!$C$2:$C$2049,0),1),"")</f>
        <v>0</v>
      </c>
      <c r="M1083" s="1" t="str">
        <f t="shared" si="145"/>
        <v>●</v>
      </c>
      <c r="N1083" s="1">
        <f>IF(LENB(M1083),COUNTIF(M$2:M1083,"●"),"")</f>
        <v>44</v>
      </c>
      <c r="O1083" s="1">
        <f t="shared" si="153"/>
        <v>8828</v>
      </c>
      <c r="P1083" s="1" t="str">
        <f t="shared" si="146"/>
        <v>DM8828.U = 1081	'ウィンドウNo.</v>
      </c>
      <c r="Q1083" s="1" t="str">
        <f t="shared" si="147"/>
        <v>DM8829.U = 1080	'タイトルウィンドウNo.</v>
      </c>
      <c r="R1083" s="1" t="str">
        <f t="shared" si="148"/>
        <v>DM8830.U = 800	'幅</v>
      </c>
      <c r="S1083" s="1" t="str">
        <f t="shared" si="149"/>
        <v>DM8831.U = 64	'高さ</v>
      </c>
      <c r="T1083" s="1" t="str">
        <f t="shared" si="150"/>
        <v>DM8832.U = 0	'セキュリティレベル</v>
      </c>
      <c r="U1083" s="1" t="str">
        <f t="shared" si="151"/>
        <v>DM8833.U = 0	'区分No.</v>
      </c>
      <c r="V1083" s="1" t="str">
        <f t="shared" si="152"/>
        <v xml:space="preserve">
'軸15 サーボON
DM8828.U = 1081	'ウィンドウNo.
DM8829.U = 1080	'タイトルウィンドウNo.
DM8830.U = 800	'幅
DM8831.U = 64	'高さ
DM8832.U = 0	'セキュリティレベル
DM8833.U = 0	'区分No.</v>
      </c>
    </row>
    <row r="1084" spans="4:22" x14ac:dyDescent="0.55000000000000004">
      <c r="D1084" s="1">
        <v>1082</v>
      </c>
      <c r="E1084" s="1">
        <f>IFERROR(INDEX(content!$A$2:$A$2049,MATCH($D1084,content!$C$2:$C$2049,0),1),"")</f>
        <v>46</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0</v>
      </c>
      <c r="L1084" s="1">
        <f>IFERROR(INDEX(content!$I$2:$I$2049,MATCH($D1084,content!$C$2:$C$2049,0),1),"")</f>
        <v>0</v>
      </c>
      <c r="M1084" s="1" t="str">
        <f t="shared" si="145"/>
        <v>●</v>
      </c>
      <c r="N1084" s="1">
        <f>IF(LENB(M1084),COUNTIF(M$2:M1084,"●"),"")</f>
        <v>45</v>
      </c>
      <c r="O1084" s="1">
        <f t="shared" si="153"/>
        <v>8840</v>
      </c>
      <c r="P1084" s="1" t="str">
        <f t="shared" si="146"/>
        <v>DM8840.U = 1082	'ウィンドウNo.</v>
      </c>
      <c r="Q1084" s="1" t="str">
        <f t="shared" si="147"/>
        <v>DM8841.U = 1080	'タイトルウィンドウNo.</v>
      </c>
      <c r="R1084" s="1" t="str">
        <f t="shared" si="148"/>
        <v>DM8842.U = 800	'幅</v>
      </c>
      <c r="S1084" s="1" t="str">
        <f t="shared" si="149"/>
        <v>DM8843.U = 104	'高さ</v>
      </c>
      <c r="T1084" s="1" t="str">
        <f t="shared" si="150"/>
        <v>DM8844.U = 0	'セキュリティレベル</v>
      </c>
      <c r="U1084" s="1" t="str">
        <f t="shared" si="151"/>
        <v>DM8845.U = 0	'区分No.</v>
      </c>
      <c r="V1084" s="1" t="str">
        <f t="shared" si="152"/>
        <v xml:space="preserve">
'軸15 原点復帰 ポイント移動
DM8840.U = 1082	'ウィンドウNo.
DM8841.U = 1080	'タイトルウィンドウNo.
DM8842.U = 800	'幅
DM8843.U = 104	'高さ
DM8844.U = 0	'セキュリティレベル
DM8845.U = 0	'区分No.</v>
      </c>
    </row>
    <row r="1085" spans="4:22" x14ac:dyDescent="0.55000000000000004">
      <c r="D1085" s="1">
        <v>1083</v>
      </c>
      <c r="E1085" s="1">
        <f>IFERROR(INDEX(content!$A$2:$A$2049,MATCH($D1085,content!$C$2:$C$2049,0),1),"")</f>
        <v>47</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1</v>
      </c>
      <c r="L1085" s="1">
        <f>IFERROR(INDEX(content!$I$2:$I$2049,MATCH($D1085,content!$C$2:$C$2049,0),1),"")</f>
        <v>0</v>
      </c>
      <c r="M1085" s="1" t="str">
        <f t="shared" si="145"/>
        <v>●</v>
      </c>
      <c r="N1085" s="1">
        <f>IF(LENB(M1085),COUNTIF(M$2:M1085,"●"),"")</f>
        <v>46</v>
      </c>
      <c r="O1085" s="1">
        <f t="shared" si="153"/>
        <v>8852</v>
      </c>
      <c r="P1085" s="1" t="str">
        <f t="shared" si="146"/>
        <v>DM8852.U = 1083	'ウィンドウNo.</v>
      </c>
      <c r="Q1085" s="1" t="str">
        <f t="shared" si="147"/>
        <v>DM8853.U = 1080	'タイトルウィンドウNo.</v>
      </c>
      <c r="R1085" s="1" t="str">
        <f t="shared" si="148"/>
        <v>DM8854.U = 800	'幅</v>
      </c>
      <c r="S1085" s="1" t="str">
        <f t="shared" si="149"/>
        <v>DM8855.U = 104	'高さ</v>
      </c>
      <c r="T1085" s="1" t="str">
        <f t="shared" si="150"/>
        <v>DM8856.U = 1	'セキュリティレベル</v>
      </c>
      <c r="U1085" s="1" t="str">
        <f t="shared" si="151"/>
        <v>DM8857.U = 0	'区分No.</v>
      </c>
      <c r="V1085" s="1" t="str">
        <f t="shared" si="152"/>
        <v xml:space="preserve">
'軸15 数値指定移動
DM8852.U = 1083	'ウィンドウNo.
DM8853.U = 1080	'タイトルウィンドウNo.
DM8854.U = 800	'幅
DM8855.U = 104	'高さ
DM8856.U = 1	'セキュリティレベル
DM8857.U = 0	'区分No.</v>
      </c>
    </row>
    <row r="1086" spans="4:22" x14ac:dyDescent="0.55000000000000004">
      <c r="D1086" s="1">
        <v>1084</v>
      </c>
      <c r="E1086" s="1">
        <f>IFERROR(INDEX(content!$A$2:$A$2049,MATCH($D1086,content!$C$2:$C$2049,0),1),"")</f>
        <v>48</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1</v>
      </c>
      <c r="L1086" s="1">
        <f>IFERROR(INDEX(content!$I$2:$I$2049,MATCH($D1086,content!$C$2:$C$2049,0),1),"")</f>
        <v>0</v>
      </c>
      <c r="M1086" s="1" t="str">
        <f t="shared" si="145"/>
        <v>●</v>
      </c>
      <c r="N1086" s="1">
        <f>IF(LENB(M1086),COUNTIF(M$2:M1086,"●"),"")</f>
        <v>47</v>
      </c>
      <c r="O1086" s="1">
        <f t="shared" si="153"/>
        <v>8864</v>
      </c>
      <c r="P1086" s="1" t="str">
        <f t="shared" si="146"/>
        <v>DM8864.U = 1084	'ウィンドウNo.</v>
      </c>
      <c r="Q1086" s="1" t="str">
        <f t="shared" si="147"/>
        <v>DM8865.U = 1080	'タイトルウィンドウNo.</v>
      </c>
      <c r="R1086" s="1" t="str">
        <f t="shared" si="148"/>
        <v>DM8866.U = 800	'幅</v>
      </c>
      <c r="S1086" s="1" t="str">
        <f t="shared" si="149"/>
        <v>DM8867.U = 104	'高さ</v>
      </c>
      <c r="T1086" s="1" t="str">
        <f t="shared" si="150"/>
        <v>DM8868.U = 1	'セキュリティレベル</v>
      </c>
      <c r="U1086" s="1" t="str">
        <f t="shared" si="151"/>
        <v>DM8869.U = 0	'区分No.</v>
      </c>
      <c r="V1086" s="1" t="str">
        <f t="shared" si="152"/>
        <v xml:space="preserve">
'軸15 JOG移動
DM8864.U = 1084	'ウィンドウNo.
DM8865.U = 1080	'タイトルウィンドウNo.
DM8866.U = 800	'幅
DM8867.U = 104	'高さ
DM8868.U = 1	'セキュリティレベル
DM8869.U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49</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0</v>
      </c>
      <c r="L1088" s="1">
        <f>IFERROR(INDEX(content!$I$2:$I$2049,MATCH($D1088,content!$C$2:$C$2049,0),1),"")</f>
        <v>0</v>
      </c>
      <c r="M1088" s="1" t="str">
        <f t="shared" si="145"/>
        <v>●</v>
      </c>
      <c r="N1088" s="1">
        <f>IF(LENB(M1088),COUNTIF(M$2:M1088,"●"),"")</f>
        <v>48</v>
      </c>
      <c r="O1088" s="1">
        <f t="shared" si="153"/>
        <v>8876</v>
      </c>
      <c r="P1088" s="1" t="str">
        <f t="shared" si="146"/>
        <v>DM8876.U = 1086	'ウィンドウNo.</v>
      </c>
      <c r="Q1088" s="1" t="str">
        <f t="shared" si="147"/>
        <v>DM8877.U = 1085	'タイトルウィンドウNo.</v>
      </c>
      <c r="R1088" s="1" t="str">
        <f t="shared" si="148"/>
        <v>DM8878.U = 800	'幅</v>
      </c>
      <c r="S1088" s="1" t="str">
        <f t="shared" si="149"/>
        <v>DM8879.U = 64	'高さ</v>
      </c>
      <c r="T1088" s="1" t="str">
        <f t="shared" si="150"/>
        <v>DM8880.U = 0	'セキュリティレベル</v>
      </c>
      <c r="U1088" s="1" t="str">
        <f t="shared" si="151"/>
        <v>DM8881.U = 0	'区分No.</v>
      </c>
      <c r="V1088" s="1" t="str">
        <f t="shared" si="152"/>
        <v xml:space="preserve">
'軸16 サーボON
DM8876.U = 1086	'ウィンドウNo.
DM8877.U = 1085	'タイトルウィンドウNo.
DM8878.U = 800	'幅
DM8879.U = 64	'高さ
DM8880.U = 0	'セキュリティレベル
DM8881.U = 0	'区分No.</v>
      </c>
    </row>
    <row r="1089" spans="4:22" x14ac:dyDescent="0.55000000000000004">
      <c r="D1089" s="1">
        <v>1087</v>
      </c>
      <c r="E1089" s="1">
        <f>IFERROR(INDEX(content!$A$2:$A$2049,MATCH($D1089,content!$C$2:$C$2049,0),1),"")</f>
        <v>50</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0</v>
      </c>
      <c r="L1089" s="1">
        <f>IFERROR(INDEX(content!$I$2:$I$2049,MATCH($D1089,content!$C$2:$C$2049,0),1),"")</f>
        <v>0</v>
      </c>
      <c r="M1089" s="1" t="str">
        <f t="shared" si="145"/>
        <v>●</v>
      </c>
      <c r="N1089" s="1">
        <f>IF(LENB(M1089),COUNTIF(M$2:M1089,"●"),"")</f>
        <v>49</v>
      </c>
      <c r="O1089" s="1">
        <f t="shared" si="153"/>
        <v>8888</v>
      </c>
      <c r="P1089" s="1" t="str">
        <f t="shared" si="146"/>
        <v>DM8888.U = 1087	'ウィンドウNo.</v>
      </c>
      <c r="Q1089" s="1" t="str">
        <f t="shared" si="147"/>
        <v>DM8889.U = 1085	'タイトルウィンドウNo.</v>
      </c>
      <c r="R1089" s="1" t="str">
        <f t="shared" si="148"/>
        <v>DM8890.U = 800	'幅</v>
      </c>
      <c r="S1089" s="1" t="str">
        <f t="shared" si="149"/>
        <v>DM8891.U = 104	'高さ</v>
      </c>
      <c r="T1089" s="1" t="str">
        <f t="shared" si="150"/>
        <v>DM8892.U = 0	'セキュリティレベル</v>
      </c>
      <c r="U1089" s="1" t="str">
        <f t="shared" si="151"/>
        <v>DM8893.U = 0	'区分No.</v>
      </c>
      <c r="V1089" s="1" t="str">
        <f t="shared" si="152"/>
        <v xml:space="preserve">
'軸16 原点復帰 ポイント移動
DM8888.U = 1087	'ウィンドウNo.
DM8889.U = 1085	'タイトルウィンドウNo.
DM8890.U = 800	'幅
DM8891.U = 104	'高さ
DM8892.U = 0	'セキュリティレベル
DM8893.U = 0	'区分No.</v>
      </c>
    </row>
    <row r="1090" spans="4:22" x14ac:dyDescent="0.55000000000000004">
      <c r="D1090" s="1">
        <v>1088</v>
      </c>
      <c r="E1090" s="1">
        <f>IFERROR(INDEX(content!$A$2:$A$2049,MATCH($D1090,content!$C$2:$C$2049,0),1),"")</f>
        <v>51</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1</v>
      </c>
      <c r="L1090" s="1">
        <f>IFERROR(INDEX(content!$I$2:$I$2049,MATCH($D1090,content!$C$2:$C$2049,0),1),"")</f>
        <v>0</v>
      </c>
      <c r="M1090" s="1" t="str">
        <f t="shared" ref="M1090:M1153" si="154">IF(AND(LENB(G1090),0&lt;G1090,LENB(I1090),0&lt;I1090),"●","")</f>
        <v>●</v>
      </c>
      <c r="N1090" s="1">
        <f>IF(LENB(M1090),COUNTIF(M$2:M1090,"●"),"")</f>
        <v>50</v>
      </c>
      <c r="O1090" s="1">
        <f t="shared" si="153"/>
        <v>8900</v>
      </c>
      <c r="P1090" s="1" t="str">
        <f t="shared" ref="P1090:P1153" si="155">IF(LENB($O1090),$B$4&amp;$O1090+COLUMN()-COLUMN($P1090)&amp;".U = "&amp;G1090&amp;CHAR(9)&amp;"'"&amp;P$1,"")</f>
        <v>DM8900.U = 1088	'ウィンドウNo.</v>
      </c>
      <c r="Q1090" s="1" t="str">
        <f t="shared" ref="Q1090:Q1153" si="156">IF(LENB($O1090),$B$4&amp;$O1090+COLUMN()-COLUMN($P1090)&amp;".U = "&amp;H1090&amp;CHAR(9)&amp;"'"&amp;Q$1,"")</f>
        <v>DM8901.U = 1085	'タイトルウィンドウNo.</v>
      </c>
      <c r="R1090" s="1" t="str">
        <f t="shared" ref="R1090:R1153" si="157">IF(LENB($O1090),$B$4&amp;$O1090+COLUMN()-COLUMN($P1090)&amp;".U = "&amp;I1090&amp;CHAR(9)&amp;"'"&amp;R$1,"")</f>
        <v>DM8902.U = 800	'幅</v>
      </c>
      <c r="S1090" s="1" t="str">
        <f t="shared" ref="S1090:S1153" si="158">IF(LENB($O1090),$B$4&amp;$O1090+COLUMN()-COLUMN($P1090)&amp;".U = "&amp;J1090&amp;CHAR(9)&amp;"'"&amp;S$1,"")</f>
        <v>DM8903.U = 104	'高さ</v>
      </c>
      <c r="T1090" s="1" t="str">
        <f t="shared" ref="T1090:T1153" si="159">IF(LENB($O1090),$B$4&amp;$O1090+COLUMN()-COLUMN($P1090)&amp;".U = "&amp;K1090&amp;CHAR(9)&amp;"'"&amp;T$1,"")</f>
        <v>DM8904.U = 1	'セキュリティレベル</v>
      </c>
      <c r="U1090" s="1" t="str">
        <f t="shared" ref="U1090:U1153" si="160">IF(LENB($O1090),$B$4&amp;$O1090+COLUMN()-COLUMN($P1090)&amp;".U = "&amp;L1090&amp;CHAR(9)&amp;"'"&amp;U$1,"")</f>
        <v>DM8905.U = 0	'区分No.</v>
      </c>
      <c r="V1090" s="1" t="str">
        <f t="shared" ref="V1090:V1153" si="161">IF(LENB(N1090),IF(1&lt;N1090,CHAR(10),"")&amp;"'"&amp;IF(F1090=0,"名称未設定",F1090)&amp;CHAR(10)&amp;P1090&amp;CHAR(10)&amp;Q1090&amp;CHAR(10)&amp;R1090&amp;CHAR(10)&amp;S1090&amp;CHAR(10)&amp;T1090&amp;CHAR(10)&amp;U1090,"")</f>
        <v xml:space="preserve">
'軸16 数値指定移動
DM8900.U = 1088	'ウィンドウNo.
DM8901.U = 1085	'タイトルウィンドウNo.
DM8902.U = 800	'幅
DM8903.U = 104	'高さ
DM8904.U = 1	'セキュリティレベル
DM8905.U = 0	'区分No.</v>
      </c>
    </row>
    <row r="1091" spans="4:22" x14ac:dyDescent="0.55000000000000004">
      <c r="D1091" s="1">
        <v>1089</v>
      </c>
      <c r="E1091" s="1">
        <f>IFERROR(INDEX(content!$A$2:$A$2049,MATCH($D1091,content!$C$2:$C$2049,0),1),"")</f>
        <v>52</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1</v>
      </c>
      <c r="L1091" s="1">
        <f>IFERROR(INDEX(content!$I$2:$I$2049,MATCH($D1091,content!$C$2:$C$2049,0),1),"")</f>
        <v>0</v>
      </c>
      <c r="M1091" s="1" t="str">
        <f t="shared" si="154"/>
        <v>●</v>
      </c>
      <c r="N1091" s="1">
        <f>IF(LENB(M1091),COUNTIF(M$2:M1091,"●"),"")</f>
        <v>51</v>
      </c>
      <c r="O1091" s="1">
        <f t="shared" ref="O1091:O1154" si="162">IF(AND(LENB(N1091),LENB($B$2),LENB($B$3)),$B$2+$B$3*(N1091),"")</f>
        <v>8912</v>
      </c>
      <c r="P1091" s="1" t="str">
        <f t="shared" si="155"/>
        <v>DM8912.U = 1089	'ウィンドウNo.</v>
      </c>
      <c r="Q1091" s="1" t="str">
        <f t="shared" si="156"/>
        <v>DM8913.U = 1085	'タイトルウィンドウNo.</v>
      </c>
      <c r="R1091" s="1" t="str">
        <f t="shared" si="157"/>
        <v>DM8914.U = 800	'幅</v>
      </c>
      <c r="S1091" s="1" t="str">
        <f t="shared" si="158"/>
        <v>DM8915.U = 104	'高さ</v>
      </c>
      <c r="T1091" s="1" t="str">
        <f t="shared" si="159"/>
        <v>DM8916.U = 1	'セキュリティレベル</v>
      </c>
      <c r="U1091" s="1" t="str">
        <f t="shared" si="160"/>
        <v>DM8917.U = 0	'区分No.</v>
      </c>
      <c r="V1091" s="1" t="str">
        <f t="shared" si="161"/>
        <v xml:space="preserve">
'軸16 JOG移動
DM8912.U = 1089	'ウィンドウNo.
DM8913.U = 1085	'タイトルウィンドウNo.
DM8914.U = 800	'幅
DM8915.U = 104	'高さ
DM8916.U = 1	'セキュリティレベル
DM8917.U = 0	'区分No.</v>
      </c>
    </row>
    <row r="1092" spans="4:22" x14ac:dyDescent="0.55000000000000004">
      <c r="D1092" s="1">
        <v>1090</v>
      </c>
      <c r="E1092" s="1">
        <f>IFERROR(INDEX(content!$A$2:$A$2049,MATCH($D1092,content!$C$2:$C$2049,0),1),"")</f>
        <v>53</v>
      </c>
      <c r="F1092" s="1" t="str">
        <f>IFERROR(INDEX(content!$B$2:$B$2049,MATCH($D1092,content!$C$2:$C$2049,0),1),"")</f>
        <v>軸16 テンション制御</v>
      </c>
      <c r="G1092" s="1">
        <f>IFERROR(INDEX(content!$C$2:$C$2049,MATCH($D1092,content!$C$2:$C$2049,0),1),"")</f>
        <v>1090</v>
      </c>
      <c r="H1092" s="1">
        <f>IFERROR(INDEX(content!$D$2:$D$2049,MATCH($D1092,content!$C$2:$C$2049,0),1),"")</f>
        <v>1085</v>
      </c>
      <c r="I1092" s="1">
        <f>IFERROR(INDEX(content!$F$2:$F$2049,MATCH($D1092,content!$C$2:$C$2049,0),1),"")</f>
        <v>800</v>
      </c>
      <c r="J1092" s="1">
        <f>IFERROR(INDEX(content!$G$2:$G$2049,MATCH($D1092,content!$C$2:$C$2049,0),1),"")</f>
        <v>104</v>
      </c>
      <c r="K1092" s="1">
        <f>IFERROR(INDEX(content!$H$2:$H$2049,MATCH($D1092,content!$C$2:$C$2049,0),1),"")</f>
        <v>0</v>
      </c>
      <c r="L1092" s="1">
        <f>IFERROR(INDEX(content!$I$2:$I$2049,MATCH($D1092,content!$C$2:$C$2049,0),1),"")</f>
        <v>0</v>
      </c>
      <c r="M1092" s="1" t="str">
        <f t="shared" si="154"/>
        <v>●</v>
      </c>
      <c r="N1092" s="1">
        <f>IF(LENB(M1092),COUNTIF(M$2:M1092,"●"),"")</f>
        <v>52</v>
      </c>
      <c r="O1092" s="1">
        <f t="shared" si="162"/>
        <v>8924</v>
      </c>
      <c r="P1092" s="1" t="str">
        <f t="shared" si="155"/>
        <v>DM8924.U = 1090	'ウィンドウNo.</v>
      </c>
      <c r="Q1092" s="1" t="str">
        <f t="shared" si="156"/>
        <v>DM8925.U = 1085	'タイトルウィンドウNo.</v>
      </c>
      <c r="R1092" s="1" t="str">
        <f t="shared" si="157"/>
        <v>DM8926.U = 800	'幅</v>
      </c>
      <c r="S1092" s="1" t="str">
        <f t="shared" si="158"/>
        <v>DM8927.U = 104	'高さ</v>
      </c>
      <c r="T1092" s="1" t="str">
        <f t="shared" si="159"/>
        <v>DM8928.U = 0	'セキュリティレベル</v>
      </c>
      <c r="U1092" s="1" t="str">
        <f t="shared" si="160"/>
        <v>DM8929.U = 0	'区分No.</v>
      </c>
      <c r="V1092" s="1" t="str">
        <f t="shared" si="161"/>
        <v xml:space="preserve">
'軸16 テンション制御
DM8924.U = 1090	'ウィンドウNo.
DM8925.U = 1085	'タイトルウィンドウNo.
DM8926.U = 800	'幅
DM8927.U = 104	'高さ
DM8928.U = 0	'セキュリティレベル
DM8929.U = 0	'区分No.</v>
      </c>
    </row>
    <row r="1093" spans="4:22" x14ac:dyDescent="0.55000000000000004">
      <c r="D1093" s="1">
        <v>1091</v>
      </c>
      <c r="E1093" s="1" t="str">
        <f>IFERROR(INDEX(content!$A$2:$A$2049,MATCH($D1093,content!$C$2:$C$2049,0),1),"")</f>
        <v/>
      </c>
      <c r="F1093" s="1" t="str">
        <f>IFERROR(INDEX(content!$B$2:$B$2049,MATCH($D1093,content!$C$2:$C$2049,0),1),"")</f>
        <v/>
      </c>
      <c r="G1093" s="1" t="str">
        <f>IFERROR(INDEX(content!$C$2:$C$2049,MATCH($D1093,content!$C$2:$C$2049,0),1),"")</f>
        <v/>
      </c>
      <c r="H1093" s="1" t="str">
        <f>IFERROR(INDEX(content!$D$2:$D$2049,MATCH($D1093,content!$C$2:$C$2049,0),1),"")</f>
        <v/>
      </c>
      <c r="I1093" s="1" t="str">
        <f>IFERROR(INDEX(content!$F$2:$F$2049,MATCH($D1093,content!$C$2:$C$2049,0),1),"")</f>
        <v/>
      </c>
      <c r="J1093" s="1" t="str">
        <f>IFERROR(INDEX(content!$G$2:$G$2049,MATCH($D1093,content!$C$2:$C$2049,0),1),"")</f>
        <v/>
      </c>
      <c r="K1093" s="1" t="str">
        <f>IFERROR(INDEX(content!$H$2:$H$2049,MATCH($D1093,content!$C$2:$C$2049,0),1),"")</f>
        <v/>
      </c>
      <c r="L1093" s="1" t="str">
        <f>IFERROR(INDEX(content!$I$2:$I$2049,MATCH($D1093,content!$C$2:$C$2049,0),1),"")</f>
        <v/>
      </c>
      <c r="M1093" s="1" t="str">
        <f t="shared" si="154"/>
        <v/>
      </c>
      <c r="N1093" s="1" t="str">
        <f>IF(LENB(M1093),COUNTIF(M$2:M1093,"●"),"")</f>
        <v/>
      </c>
      <c r="O1093" s="1" t="str">
        <f t="shared" si="162"/>
        <v/>
      </c>
      <c r="P1093" s="1" t="str">
        <f t="shared" si="155"/>
        <v/>
      </c>
      <c r="Q1093" s="1" t="str">
        <f t="shared" si="156"/>
        <v/>
      </c>
      <c r="R1093" s="1" t="str">
        <f t="shared" si="157"/>
        <v/>
      </c>
      <c r="S1093" s="1" t="str">
        <f t="shared" si="158"/>
        <v/>
      </c>
      <c r="T1093" s="1" t="str">
        <f t="shared" si="159"/>
        <v/>
      </c>
      <c r="U1093" s="1" t="str">
        <f t="shared" si="160"/>
        <v/>
      </c>
      <c r="V1093" s="1" t="str">
        <f t="shared" si="161"/>
        <v/>
      </c>
    </row>
    <row r="1094" spans="4:22" x14ac:dyDescent="0.55000000000000004">
      <c r="D1094" s="1">
        <v>1092</v>
      </c>
      <c r="E1094" s="1" t="str">
        <f>IFERROR(INDEX(content!$A$2:$A$2049,MATCH($D1094,content!$C$2:$C$2049,0),1),"")</f>
        <v/>
      </c>
      <c r="F1094" s="1" t="str">
        <f>IFERROR(INDEX(content!$B$2:$B$2049,MATCH($D1094,content!$C$2:$C$2049,0),1),"")</f>
        <v/>
      </c>
      <c r="G1094" s="1" t="str">
        <f>IFERROR(INDEX(content!$C$2:$C$2049,MATCH($D1094,content!$C$2:$C$2049,0),1),"")</f>
        <v/>
      </c>
      <c r="H1094" s="1" t="str">
        <f>IFERROR(INDEX(content!$D$2:$D$2049,MATCH($D1094,content!$C$2:$C$2049,0),1),"")</f>
        <v/>
      </c>
      <c r="I1094" s="1" t="str">
        <f>IFERROR(INDEX(content!$F$2:$F$2049,MATCH($D1094,content!$C$2:$C$2049,0),1),"")</f>
        <v/>
      </c>
      <c r="J1094" s="1" t="str">
        <f>IFERROR(INDEX(content!$G$2:$G$2049,MATCH($D1094,content!$C$2:$C$2049,0),1),"")</f>
        <v/>
      </c>
      <c r="K1094" s="1" t="str">
        <f>IFERROR(INDEX(content!$H$2:$H$2049,MATCH($D1094,content!$C$2:$C$2049,0),1),"")</f>
        <v/>
      </c>
      <c r="L1094" s="1" t="str">
        <f>IFERROR(INDEX(content!$I$2:$I$2049,MATCH($D1094,content!$C$2:$C$2049,0),1),"")</f>
        <v/>
      </c>
      <c r="M1094" s="1" t="str">
        <f t="shared" si="154"/>
        <v/>
      </c>
      <c r="N1094" s="1" t="str">
        <f>IF(LENB(M1094),COUNTIF(M$2:M1094,"●"),"")</f>
        <v/>
      </c>
      <c r="O1094" s="1" t="str">
        <f t="shared" si="162"/>
        <v/>
      </c>
      <c r="P1094" s="1" t="str">
        <f t="shared" si="155"/>
        <v/>
      </c>
      <c r="Q1094" s="1" t="str">
        <f t="shared" si="156"/>
        <v/>
      </c>
      <c r="R1094" s="1" t="str">
        <f t="shared" si="157"/>
        <v/>
      </c>
      <c r="S1094" s="1" t="str">
        <f t="shared" si="158"/>
        <v/>
      </c>
      <c r="T1094" s="1" t="str">
        <f t="shared" si="159"/>
        <v/>
      </c>
      <c r="U1094" s="1" t="str">
        <f t="shared" si="160"/>
        <v/>
      </c>
      <c r="V1094" s="1" t="str">
        <f t="shared" si="161"/>
        <v/>
      </c>
    </row>
    <row r="1095" spans="4:22" x14ac:dyDescent="0.55000000000000004">
      <c r="D1095" s="1">
        <v>1093</v>
      </c>
      <c r="E1095" s="1" t="str">
        <f>IFERROR(INDEX(content!$A$2:$A$2049,MATCH($D1095,content!$C$2:$C$2049,0),1),"")</f>
        <v/>
      </c>
      <c r="F1095" s="1" t="str">
        <f>IFERROR(INDEX(content!$B$2:$B$2049,MATCH($D1095,content!$C$2:$C$2049,0),1),"")</f>
        <v/>
      </c>
      <c r="G1095" s="1" t="str">
        <f>IFERROR(INDEX(content!$C$2:$C$2049,MATCH($D1095,content!$C$2:$C$2049,0),1),"")</f>
        <v/>
      </c>
      <c r="H1095" s="1" t="str">
        <f>IFERROR(INDEX(content!$D$2:$D$2049,MATCH($D1095,content!$C$2:$C$2049,0),1),"")</f>
        <v/>
      </c>
      <c r="I1095" s="1" t="str">
        <f>IFERROR(INDEX(content!$F$2:$F$2049,MATCH($D1095,content!$C$2:$C$2049,0),1),"")</f>
        <v/>
      </c>
      <c r="J1095" s="1" t="str">
        <f>IFERROR(INDEX(content!$G$2:$G$2049,MATCH($D1095,content!$C$2:$C$2049,0),1),"")</f>
        <v/>
      </c>
      <c r="K1095" s="1" t="str">
        <f>IFERROR(INDEX(content!$H$2:$H$2049,MATCH($D1095,content!$C$2:$C$2049,0),1),"")</f>
        <v/>
      </c>
      <c r="L1095" s="1" t="str">
        <f>IFERROR(INDEX(content!$I$2:$I$2049,MATCH($D1095,content!$C$2:$C$2049,0),1),"")</f>
        <v/>
      </c>
      <c r="M1095" s="1" t="str">
        <f t="shared" si="154"/>
        <v/>
      </c>
      <c r="N1095" s="1" t="str">
        <f>IF(LENB(M1095),COUNTIF(M$2:M1095,"●"),"")</f>
        <v/>
      </c>
      <c r="O1095" s="1" t="str">
        <f t="shared" si="162"/>
        <v/>
      </c>
      <c r="P1095" s="1" t="str">
        <f t="shared" si="155"/>
        <v/>
      </c>
      <c r="Q1095" s="1" t="str">
        <f t="shared" si="156"/>
        <v/>
      </c>
      <c r="R1095" s="1" t="str">
        <f t="shared" si="157"/>
        <v/>
      </c>
      <c r="S1095" s="1" t="str">
        <f t="shared" si="158"/>
        <v/>
      </c>
      <c r="T1095" s="1" t="str">
        <f t="shared" si="159"/>
        <v/>
      </c>
      <c r="U1095" s="1" t="str">
        <f t="shared" si="160"/>
        <v/>
      </c>
      <c r="V1095" s="1" t="str">
        <f t="shared" si="161"/>
        <v/>
      </c>
    </row>
    <row r="1096" spans="4:22" x14ac:dyDescent="0.55000000000000004">
      <c r="D1096" s="1">
        <v>1094</v>
      </c>
      <c r="E1096" s="1" t="str">
        <f>IFERROR(INDEX(content!$A$2:$A$2049,MATCH($D1096,content!$C$2:$C$2049,0),1),"")</f>
        <v/>
      </c>
      <c r="F1096" s="1" t="str">
        <f>IFERROR(INDEX(content!$B$2:$B$2049,MATCH($D1096,content!$C$2:$C$2049,0),1),"")</f>
        <v/>
      </c>
      <c r="G1096" s="1" t="str">
        <f>IFERROR(INDEX(content!$C$2:$C$2049,MATCH($D1096,content!$C$2:$C$2049,0),1),"")</f>
        <v/>
      </c>
      <c r="H1096" s="1" t="str">
        <f>IFERROR(INDEX(content!$D$2:$D$2049,MATCH($D1096,content!$C$2:$C$2049,0),1),"")</f>
        <v/>
      </c>
      <c r="I1096" s="1" t="str">
        <f>IFERROR(INDEX(content!$F$2:$F$2049,MATCH($D1096,content!$C$2:$C$2049,0),1),"")</f>
        <v/>
      </c>
      <c r="J1096" s="1" t="str">
        <f>IFERROR(INDEX(content!$G$2:$G$2049,MATCH($D1096,content!$C$2:$C$2049,0),1),"")</f>
        <v/>
      </c>
      <c r="K1096" s="1" t="str">
        <f>IFERROR(INDEX(content!$H$2:$H$2049,MATCH($D1096,content!$C$2:$C$2049,0),1),"")</f>
        <v/>
      </c>
      <c r="L1096" s="1" t="str">
        <f>IFERROR(INDEX(content!$I$2:$I$2049,MATCH($D1096,content!$C$2:$C$2049,0),1),"")</f>
        <v/>
      </c>
      <c r="M1096" s="1" t="str">
        <f t="shared" si="154"/>
        <v/>
      </c>
      <c r="N1096" s="1" t="str">
        <f>IF(LENB(M1096),COUNTIF(M$2:M1096,"●"),"")</f>
        <v/>
      </c>
      <c r="O1096" s="1" t="str">
        <f t="shared" si="162"/>
        <v/>
      </c>
      <c r="P1096" s="1" t="str">
        <f t="shared" si="155"/>
        <v/>
      </c>
      <c r="Q1096" s="1" t="str">
        <f t="shared" si="156"/>
        <v/>
      </c>
      <c r="R1096" s="1" t="str">
        <f t="shared" si="157"/>
        <v/>
      </c>
      <c r="S1096" s="1" t="str">
        <f t="shared" si="158"/>
        <v/>
      </c>
      <c r="T1096" s="1" t="str">
        <f t="shared" si="159"/>
        <v/>
      </c>
      <c r="U1096" s="1" t="str">
        <f t="shared" si="160"/>
        <v/>
      </c>
      <c r="V1096" s="1" t="str">
        <f t="shared" si="161"/>
        <v/>
      </c>
    </row>
    <row r="1097" spans="4:22" x14ac:dyDescent="0.55000000000000004">
      <c r="D1097" s="1">
        <v>1095</v>
      </c>
      <c r="E1097" s="1" t="str">
        <f>IFERROR(INDEX(content!$A$2:$A$2049,MATCH($D1097,content!$C$2:$C$2049,0),1),"")</f>
        <v/>
      </c>
      <c r="F1097" s="1" t="str">
        <f>IFERROR(INDEX(content!$B$2:$B$2049,MATCH($D1097,content!$C$2:$C$2049,0),1),"")</f>
        <v/>
      </c>
      <c r="G1097" s="1" t="str">
        <f>IFERROR(INDEX(content!$C$2:$C$2049,MATCH($D1097,content!$C$2:$C$2049,0),1),"")</f>
        <v/>
      </c>
      <c r="H1097" s="1" t="str">
        <f>IFERROR(INDEX(content!$D$2:$D$2049,MATCH($D1097,content!$C$2:$C$2049,0),1),"")</f>
        <v/>
      </c>
      <c r="I1097" s="1" t="str">
        <f>IFERROR(INDEX(content!$F$2:$F$2049,MATCH($D1097,content!$C$2:$C$2049,0),1),"")</f>
        <v/>
      </c>
      <c r="J1097" s="1" t="str">
        <f>IFERROR(INDEX(content!$G$2:$G$2049,MATCH($D1097,content!$C$2:$C$2049,0),1),"")</f>
        <v/>
      </c>
      <c r="K1097" s="1" t="str">
        <f>IFERROR(INDEX(content!$H$2:$H$2049,MATCH($D1097,content!$C$2:$C$2049,0),1),"")</f>
        <v/>
      </c>
      <c r="L1097" s="1" t="str">
        <f>IFERROR(INDEX(content!$I$2:$I$2049,MATCH($D1097,content!$C$2:$C$2049,0),1),"")</f>
        <v/>
      </c>
      <c r="M1097" s="1" t="str">
        <f t="shared" si="154"/>
        <v/>
      </c>
      <c r="N1097" s="1" t="str">
        <f>IF(LENB(M1097),COUNTIF(M$2:M1097,"●"),"")</f>
        <v/>
      </c>
      <c r="O1097" s="1" t="str">
        <f t="shared" si="162"/>
        <v/>
      </c>
      <c r="P1097" s="1" t="str">
        <f t="shared" si="155"/>
        <v/>
      </c>
      <c r="Q1097" s="1" t="str">
        <f t="shared" si="156"/>
        <v/>
      </c>
      <c r="R1097" s="1" t="str">
        <f t="shared" si="157"/>
        <v/>
      </c>
      <c r="S1097" s="1" t="str">
        <f t="shared" si="158"/>
        <v/>
      </c>
      <c r="T1097" s="1" t="str">
        <f t="shared" si="159"/>
        <v/>
      </c>
      <c r="U1097" s="1" t="str">
        <f t="shared" si="160"/>
        <v/>
      </c>
      <c r="V1097" s="1" t="str">
        <f t="shared" si="161"/>
        <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54</v>
      </c>
      <c r="F1103" s="1" t="str">
        <f>IFERROR(INDEX(content!$B$2:$B$2049,MATCH($D1103,content!$C$2:$C$2049,0),1),"")</f>
        <v>軸17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53</v>
      </c>
      <c r="O1103" s="1">
        <f t="shared" si="162"/>
        <v>8936</v>
      </c>
      <c r="P1103" s="1" t="str">
        <f t="shared" si="155"/>
        <v>DM8936.U = 1101	'ウィンドウNo.</v>
      </c>
      <c r="Q1103" s="1" t="str">
        <f t="shared" si="156"/>
        <v>DM8937.U = 1100	'タイトルウィンドウNo.</v>
      </c>
      <c r="R1103" s="1" t="str">
        <f t="shared" si="157"/>
        <v>DM8938.U = 800	'幅</v>
      </c>
      <c r="S1103" s="1" t="str">
        <f t="shared" si="158"/>
        <v>DM8939.U = 64	'高さ</v>
      </c>
      <c r="T1103" s="1" t="str">
        <f t="shared" si="159"/>
        <v>DM8940.U = 0	'セキュリティレベル</v>
      </c>
      <c r="U1103" s="1" t="str">
        <f t="shared" si="160"/>
        <v>DM8941.U = 0	'区分No.</v>
      </c>
      <c r="V1103" s="1" t="str">
        <f t="shared" si="161"/>
        <v xml:space="preserve">
'軸17 サーボON
DM8936.U = 1101	'ウィンドウNo.
DM8937.U = 1100	'タイトルウィンドウNo.
DM8938.U = 800	'幅
DM8939.U = 64	'高さ
DM8940.U = 0	'セキュリティレベル
DM8941.U = 0	'区分No.</v>
      </c>
    </row>
    <row r="1104" spans="4:22" x14ac:dyDescent="0.55000000000000004">
      <c r="D1104" s="1">
        <v>1102</v>
      </c>
      <c r="E1104" s="1">
        <f>IFERROR(INDEX(content!$A$2:$A$2049,MATCH($D1104,content!$C$2:$C$2049,0),1),"")</f>
        <v>55</v>
      </c>
      <c r="F1104" s="1" t="str">
        <f>IFERROR(INDEX(content!$B$2:$B$2049,MATCH($D1104,content!$C$2:$C$2049,0),1),"")</f>
        <v>軸17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54</v>
      </c>
      <c r="O1104" s="1">
        <f t="shared" si="162"/>
        <v>8948</v>
      </c>
      <c r="P1104" s="1" t="str">
        <f t="shared" si="155"/>
        <v>DM8948.U = 1102	'ウィンドウNo.</v>
      </c>
      <c r="Q1104" s="1" t="str">
        <f t="shared" si="156"/>
        <v>DM8949.U = 1100	'タイトルウィンドウNo.</v>
      </c>
      <c r="R1104" s="1" t="str">
        <f t="shared" si="157"/>
        <v>DM8950.U = 800	'幅</v>
      </c>
      <c r="S1104" s="1" t="str">
        <f t="shared" si="158"/>
        <v>DM8951.U = 104	'高さ</v>
      </c>
      <c r="T1104" s="1" t="str">
        <f t="shared" si="159"/>
        <v>DM8952.U = 0	'セキュリティレベル</v>
      </c>
      <c r="U1104" s="1" t="str">
        <f t="shared" si="160"/>
        <v>DM8953.U = 0	'区分No.</v>
      </c>
      <c r="V1104" s="1" t="str">
        <f t="shared" si="161"/>
        <v xml:space="preserve">
'軸17 原点復帰 ポイント移動
DM8948.U = 1102	'ウィンドウNo.
DM8949.U = 1100	'タイトルウィンドウNo.
DM8950.U = 800	'幅
DM8951.U = 104	'高さ
DM8952.U = 0	'セキュリティレベル
DM8953.U = 0	'区分No.</v>
      </c>
    </row>
    <row r="1105" spans="4:22" x14ac:dyDescent="0.55000000000000004">
      <c r="D1105" s="1">
        <v>1103</v>
      </c>
      <c r="E1105" s="1">
        <f>IFERROR(INDEX(content!$A$2:$A$2049,MATCH($D1105,content!$C$2:$C$2049,0),1),"")</f>
        <v>56</v>
      </c>
      <c r="F1105" s="1" t="str">
        <f>IFERROR(INDEX(content!$B$2:$B$2049,MATCH($D1105,content!$C$2:$C$2049,0),1),"")</f>
        <v>軸17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55</v>
      </c>
      <c r="O1105" s="1">
        <f t="shared" si="162"/>
        <v>8960</v>
      </c>
      <c r="P1105" s="1" t="str">
        <f t="shared" si="155"/>
        <v>DM8960.U = 1103	'ウィンドウNo.</v>
      </c>
      <c r="Q1105" s="1" t="str">
        <f t="shared" si="156"/>
        <v>DM8961.U = 1100	'タイトルウィンドウNo.</v>
      </c>
      <c r="R1105" s="1" t="str">
        <f t="shared" si="157"/>
        <v>DM8962.U = 800	'幅</v>
      </c>
      <c r="S1105" s="1" t="str">
        <f t="shared" si="158"/>
        <v>DM8963.U = 104	'高さ</v>
      </c>
      <c r="T1105" s="1" t="str">
        <f t="shared" si="159"/>
        <v>DM8964.U = 1	'セキュリティレベル</v>
      </c>
      <c r="U1105" s="1" t="str">
        <f t="shared" si="160"/>
        <v>DM8965.U = 0	'区分No.</v>
      </c>
      <c r="V1105" s="1" t="str">
        <f t="shared" si="161"/>
        <v xml:space="preserve">
'軸17 数値指定移動
DM8960.U = 1103	'ウィンドウNo.
DM8961.U = 1100	'タイトルウィンドウNo.
DM8962.U = 800	'幅
DM8963.U = 104	'高さ
DM8964.U = 1	'セキュリティレベル
DM8965.U = 0	'区分No.</v>
      </c>
    </row>
    <row r="1106" spans="4:22" x14ac:dyDescent="0.55000000000000004">
      <c r="D1106" s="1">
        <v>1104</v>
      </c>
      <c r="E1106" s="1">
        <f>IFERROR(INDEX(content!$A$2:$A$2049,MATCH($D1106,content!$C$2:$C$2049,0),1),"")</f>
        <v>57</v>
      </c>
      <c r="F1106" s="1" t="str">
        <f>IFERROR(INDEX(content!$B$2:$B$2049,MATCH($D1106,content!$C$2:$C$2049,0),1),"")</f>
        <v>軸17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56</v>
      </c>
      <c r="O1106" s="1">
        <f t="shared" si="162"/>
        <v>8972</v>
      </c>
      <c r="P1106" s="1" t="str">
        <f t="shared" si="155"/>
        <v>DM8972.U = 1104	'ウィンドウNo.</v>
      </c>
      <c r="Q1106" s="1" t="str">
        <f t="shared" si="156"/>
        <v>DM8973.U = 1100	'タイトルウィンドウNo.</v>
      </c>
      <c r="R1106" s="1" t="str">
        <f t="shared" si="157"/>
        <v>DM8974.U = 800	'幅</v>
      </c>
      <c r="S1106" s="1" t="str">
        <f t="shared" si="158"/>
        <v>DM8975.U = 104	'高さ</v>
      </c>
      <c r="T1106" s="1" t="str">
        <f t="shared" si="159"/>
        <v>DM8976.U = 1	'セキュリティレベル</v>
      </c>
      <c r="U1106" s="1" t="str">
        <f t="shared" si="160"/>
        <v>DM8977.U = 0	'区分No.</v>
      </c>
      <c r="V1106" s="1" t="str">
        <f t="shared" si="161"/>
        <v xml:space="preserve">
'軸17 JOG移動
DM8972.U = 1104	'ウィンドウNo.
DM8973.U = 1100	'タイトルウィンドウNo.
DM8974.U = 800	'幅
DM8975.U = 104	'高さ
DM8976.U = 1	'セキュリティレベル
DM8977.U = 0	'区分No.</v>
      </c>
    </row>
    <row r="1107" spans="4:22" x14ac:dyDescent="0.55000000000000004">
      <c r="D1107" s="1">
        <v>1105</v>
      </c>
      <c r="E1107" s="1" t="str">
        <f>IFERROR(INDEX(content!$A$2:$A$2049,MATCH($D1107,content!$C$2:$C$2049,0),1),"")</f>
        <v/>
      </c>
      <c r="F1107" s="1" t="str">
        <f>IFERROR(INDEX(content!$B$2:$B$2049,MATCH($D1107,content!$C$2:$C$2049,0),1),"")</f>
        <v/>
      </c>
      <c r="G1107" s="1" t="str">
        <f>IFERROR(INDEX(content!$C$2:$C$2049,MATCH($D1107,content!$C$2:$C$2049,0),1),"")</f>
        <v/>
      </c>
      <c r="H1107" s="1" t="str">
        <f>IFERROR(INDEX(content!$D$2:$D$2049,MATCH($D1107,content!$C$2:$C$2049,0),1),"")</f>
        <v/>
      </c>
      <c r="I1107" s="1" t="str">
        <f>IFERROR(INDEX(content!$F$2:$F$2049,MATCH($D1107,content!$C$2:$C$2049,0),1),"")</f>
        <v/>
      </c>
      <c r="J1107" s="1" t="str">
        <f>IFERROR(INDEX(content!$G$2:$G$2049,MATCH($D1107,content!$C$2:$C$2049,0),1),"")</f>
        <v/>
      </c>
      <c r="K1107" s="1" t="str">
        <f>IFERROR(INDEX(content!$H$2:$H$2049,MATCH($D1107,content!$C$2:$C$2049,0),1),"")</f>
        <v/>
      </c>
      <c r="L1107" s="1" t="str">
        <f>IFERROR(INDEX(content!$I$2:$I$2049,MATCH($D1107,content!$C$2:$C$2049,0),1),"")</f>
        <v/>
      </c>
      <c r="M1107" s="1" t="str">
        <f t="shared" si="154"/>
        <v/>
      </c>
      <c r="N1107" s="1" t="str">
        <f>IF(LENB(M1107),COUNTIF(M$2:M1107,"●"),"")</f>
        <v/>
      </c>
      <c r="O1107" s="1" t="str">
        <f t="shared" si="162"/>
        <v/>
      </c>
      <c r="P1107" s="1" t="str">
        <f t="shared" si="155"/>
        <v/>
      </c>
      <c r="Q1107" s="1" t="str">
        <f t="shared" si="156"/>
        <v/>
      </c>
      <c r="R1107" s="1" t="str">
        <f t="shared" si="157"/>
        <v/>
      </c>
      <c r="S1107" s="1" t="str">
        <f t="shared" si="158"/>
        <v/>
      </c>
      <c r="T1107" s="1" t="str">
        <f t="shared" si="159"/>
        <v/>
      </c>
      <c r="U1107" s="1" t="str">
        <f t="shared" si="160"/>
        <v/>
      </c>
      <c r="V1107" s="1" t="str">
        <f t="shared" si="161"/>
        <v/>
      </c>
    </row>
    <row r="1108" spans="4:22" x14ac:dyDescent="0.55000000000000004">
      <c r="D1108" s="1">
        <v>1106</v>
      </c>
      <c r="E1108" s="1">
        <f>IFERROR(INDEX(content!$A$2:$A$2049,MATCH($D1108,content!$C$2:$C$2049,0),1),"")</f>
        <v>58</v>
      </c>
      <c r="F1108" s="1" t="str">
        <f>IFERROR(INDEX(content!$B$2:$B$2049,MATCH($D1108,content!$C$2:$C$2049,0),1),"")</f>
        <v>軸18 サーボON</v>
      </c>
      <c r="G1108" s="1">
        <f>IFERROR(INDEX(content!$C$2:$C$2049,MATCH($D1108,content!$C$2:$C$2049,0),1),"")</f>
        <v>1106</v>
      </c>
      <c r="H1108" s="1">
        <f>IFERROR(INDEX(content!$D$2:$D$2049,MATCH($D1108,content!$C$2:$C$2049,0),1),"")</f>
        <v>1105</v>
      </c>
      <c r="I1108" s="1">
        <f>IFERROR(INDEX(content!$F$2:$F$2049,MATCH($D1108,content!$C$2:$C$2049,0),1),"")</f>
        <v>800</v>
      </c>
      <c r="J1108" s="1">
        <f>IFERROR(INDEX(content!$G$2:$G$2049,MATCH($D1108,content!$C$2:$C$2049,0),1),"")</f>
        <v>64</v>
      </c>
      <c r="K1108" s="1">
        <f>IFERROR(INDEX(content!$H$2:$H$2049,MATCH($D1108,content!$C$2:$C$2049,0),1),"")</f>
        <v>0</v>
      </c>
      <c r="L1108" s="1">
        <f>IFERROR(INDEX(content!$I$2:$I$2049,MATCH($D1108,content!$C$2:$C$2049,0),1),"")</f>
        <v>0</v>
      </c>
      <c r="M1108" s="1" t="str">
        <f t="shared" si="154"/>
        <v>●</v>
      </c>
      <c r="N1108" s="1">
        <f>IF(LENB(M1108),COUNTIF(M$2:M1108,"●"),"")</f>
        <v>57</v>
      </c>
      <c r="O1108" s="1">
        <f t="shared" si="162"/>
        <v>8984</v>
      </c>
      <c r="P1108" s="1" t="str">
        <f t="shared" si="155"/>
        <v>DM8984.U = 1106	'ウィンドウNo.</v>
      </c>
      <c r="Q1108" s="1" t="str">
        <f t="shared" si="156"/>
        <v>DM8985.U = 1105	'タイトルウィンドウNo.</v>
      </c>
      <c r="R1108" s="1" t="str">
        <f t="shared" si="157"/>
        <v>DM8986.U = 800	'幅</v>
      </c>
      <c r="S1108" s="1" t="str">
        <f t="shared" si="158"/>
        <v>DM8987.U = 64	'高さ</v>
      </c>
      <c r="T1108" s="1" t="str">
        <f t="shared" si="159"/>
        <v>DM8988.U = 0	'セキュリティレベル</v>
      </c>
      <c r="U1108" s="1" t="str">
        <f t="shared" si="160"/>
        <v>DM8989.U = 0	'区分No.</v>
      </c>
      <c r="V1108" s="1" t="str">
        <f t="shared" si="161"/>
        <v xml:space="preserve">
'軸18 サーボON
DM8984.U = 1106	'ウィンドウNo.
DM8985.U = 1105	'タイトルウィンドウNo.
DM8986.U = 800	'幅
DM8987.U = 64	'高さ
DM8988.U = 0	'セキュリティレベル
DM8989.U = 0	'区分No.</v>
      </c>
    </row>
    <row r="1109" spans="4:22" x14ac:dyDescent="0.55000000000000004">
      <c r="D1109" s="1">
        <v>1107</v>
      </c>
      <c r="E1109" s="1">
        <f>IFERROR(INDEX(content!$A$2:$A$2049,MATCH($D1109,content!$C$2:$C$2049,0),1),"")</f>
        <v>59</v>
      </c>
      <c r="F1109" s="1" t="str">
        <f>IFERROR(INDEX(content!$B$2:$B$2049,MATCH($D1109,content!$C$2:$C$2049,0),1),"")</f>
        <v>軸18 原点復帰 ポイント移動</v>
      </c>
      <c r="G1109" s="1">
        <f>IFERROR(INDEX(content!$C$2:$C$2049,MATCH($D1109,content!$C$2:$C$2049,0),1),"")</f>
        <v>1107</v>
      </c>
      <c r="H1109" s="1">
        <f>IFERROR(INDEX(content!$D$2:$D$2049,MATCH($D1109,content!$C$2:$C$2049,0),1),"")</f>
        <v>1105</v>
      </c>
      <c r="I1109" s="1">
        <f>IFERROR(INDEX(content!$F$2:$F$2049,MATCH($D1109,content!$C$2:$C$2049,0),1),"")</f>
        <v>800</v>
      </c>
      <c r="J1109" s="1">
        <f>IFERROR(INDEX(content!$G$2:$G$2049,MATCH($D1109,content!$C$2:$C$2049,0),1),"")</f>
        <v>104</v>
      </c>
      <c r="K1109" s="1">
        <f>IFERROR(INDEX(content!$H$2:$H$2049,MATCH($D1109,content!$C$2:$C$2049,0),1),"")</f>
        <v>0</v>
      </c>
      <c r="L1109" s="1">
        <f>IFERROR(INDEX(content!$I$2:$I$2049,MATCH($D1109,content!$C$2:$C$2049,0),1),"")</f>
        <v>0</v>
      </c>
      <c r="M1109" s="1" t="str">
        <f t="shared" si="154"/>
        <v>●</v>
      </c>
      <c r="N1109" s="1">
        <f>IF(LENB(M1109),COUNTIF(M$2:M1109,"●"),"")</f>
        <v>58</v>
      </c>
      <c r="O1109" s="1">
        <f t="shared" si="162"/>
        <v>8996</v>
      </c>
      <c r="P1109" s="1" t="str">
        <f t="shared" si="155"/>
        <v>DM8996.U = 1107	'ウィンドウNo.</v>
      </c>
      <c r="Q1109" s="1" t="str">
        <f t="shared" si="156"/>
        <v>DM8997.U = 1105	'タイトルウィンドウNo.</v>
      </c>
      <c r="R1109" s="1" t="str">
        <f t="shared" si="157"/>
        <v>DM8998.U = 800	'幅</v>
      </c>
      <c r="S1109" s="1" t="str">
        <f t="shared" si="158"/>
        <v>DM8999.U = 104	'高さ</v>
      </c>
      <c r="T1109" s="1" t="str">
        <f t="shared" si="159"/>
        <v>DM9000.U = 0	'セキュリティレベル</v>
      </c>
      <c r="U1109" s="1" t="str">
        <f t="shared" si="160"/>
        <v>DM9001.U = 0	'区分No.</v>
      </c>
      <c r="V1109" s="1" t="str">
        <f t="shared" si="161"/>
        <v xml:space="preserve">
'軸18 原点復帰 ポイント移動
DM8996.U = 1107	'ウィンドウNo.
DM8997.U = 1105	'タイトルウィンドウNo.
DM8998.U = 800	'幅
DM8999.U = 104	'高さ
DM9000.U = 0	'セキュリティレベル
DM9001.U = 0	'区分No.</v>
      </c>
    </row>
    <row r="1110" spans="4:22" x14ac:dyDescent="0.55000000000000004">
      <c r="D1110" s="1">
        <v>1108</v>
      </c>
      <c r="E1110" s="1">
        <f>IFERROR(INDEX(content!$A$2:$A$2049,MATCH($D1110,content!$C$2:$C$2049,0),1),"")</f>
        <v>60</v>
      </c>
      <c r="F1110" s="1" t="str">
        <f>IFERROR(INDEX(content!$B$2:$B$2049,MATCH($D1110,content!$C$2:$C$2049,0),1),"")</f>
        <v>軸18 数値指定移動</v>
      </c>
      <c r="G1110" s="1">
        <f>IFERROR(INDEX(content!$C$2:$C$2049,MATCH($D1110,content!$C$2:$C$2049,0),1),"")</f>
        <v>1108</v>
      </c>
      <c r="H1110" s="1">
        <f>IFERROR(INDEX(content!$D$2:$D$2049,MATCH($D1110,content!$C$2:$C$2049,0),1),"")</f>
        <v>1105</v>
      </c>
      <c r="I1110" s="1">
        <f>IFERROR(INDEX(content!$F$2:$F$2049,MATCH($D1110,content!$C$2:$C$2049,0),1),"")</f>
        <v>800</v>
      </c>
      <c r="J1110" s="1">
        <f>IFERROR(INDEX(content!$G$2:$G$2049,MATCH($D1110,content!$C$2:$C$2049,0),1),"")</f>
        <v>104</v>
      </c>
      <c r="K1110" s="1">
        <f>IFERROR(INDEX(content!$H$2:$H$2049,MATCH($D1110,content!$C$2:$C$2049,0),1),"")</f>
        <v>1</v>
      </c>
      <c r="L1110" s="1">
        <f>IFERROR(INDEX(content!$I$2:$I$2049,MATCH($D1110,content!$C$2:$C$2049,0),1),"")</f>
        <v>0</v>
      </c>
      <c r="M1110" s="1" t="str">
        <f t="shared" si="154"/>
        <v>●</v>
      </c>
      <c r="N1110" s="1">
        <f>IF(LENB(M1110),COUNTIF(M$2:M1110,"●"),"")</f>
        <v>59</v>
      </c>
      <c r="O1110" s="1">
        <f t="shared" si="162"/>
        <v>9008</v>
      </c>
      <c r="P1110" s="1" t="str">
        <f t="shared" si="155"/>
        <v>DM9008.U = 1108	'ウィンドウNo.</v>
      </c>
      <c r="Q1110" s="1" t="str">
        <f t="shared" si="156"/>
        <v>DM9009.U = 1105	'タイトルウィンドウNo.</v>
      </c>
      <c r="R1110" s="1" t="str">
        <f t="shared" si="157"/>
        <v>DM9010.U = 800	'幅</v>
      </c>
      <c r="S1110" s="1" t="str">
        <f t="shared" si="158"/>
        <v>DM9011.U = 104	'高さ</v>
      </c>
      <c r="T1110" s="1" t="str">
        <f t="shared" si="159"/>
        <v>DM9012.U = 1	'セキュリティレベル</v>
      </c>
      <c r="U1110" s="1" t="str">
        <f t="shared" si="160"/>
        <v>DM9013.U = 0	'区分No.</v>
      </c>
      <c r="V1110" s="1" t="str">
        <f t="shared" si="161"/>
        <v xml:space="preserve">
'軸18 数値指定移動
DM9008.U = 1108	'ウィンドウNo.
DM9009.U = 1105	'タイトルウィンドウNo.
DM9010.U = 800	'幅
DM9011.U = 104	'高さ
DM9012.U = 1	'セキュリティレベル
DM9013.U = 0	'区分No.</v>
      </c>
    </row>
    <row r="1111" spans="4:22" x14ac:dyDescent="0.55000000000000004">
      <c r="D1111" s="1">
        <v>1109</v>
      </c>
      <c r="E1111" s="1">
        <f>IFERROR(INDEX(content!$A$2:$A$2049,MATCH($D1111,content!$C$2:$C$2049,0),1),"")</f>
        <v>61</v>
      </c>
      <c r="F1111" s="1" t="str">
        <f>IFERROR(INDEX(content!$B$2:$B$2049,MATCH($D1111,content!$C$2:$C$2049,0),1),"")</f>
        <v>軸18 JOG移動</v>
      </c>
      <c r="G1111" s="1">
        <f>IFERROR(INDEX(content!$C$2:$C$2049,MATCH($D1111,content!$C$2:$C$2049,0),1),"")</f>
        <v>1109</v>
      </c>
      <c r="H1111" s="1">
        <f>IFERROR(INDEX(content!$D$2:$D$2049,MATCH($D1111,content!$C$2:$C$2049,0),1),"")</f>
        <v>1105</v>
      </c>
      <c r="I1111" s="1">
        <f>IFERROR(INDEX(content!$F$2:$F$2049,MATCH($D1111,content!$C$2:$C$2049,0),1),"")</f>
        <v>800</v>
      </c>
      <c r="J1111" s="1">
        <f>IFERROR(INDEX(content!$G$2:$G$2049,MATCH($D1111,content!$C$2:$C$2049,0),1),"")</f>
        <v>104</v>
      </c>
      <c r="K1111" s="1">
        <f>IFERROR(INDEX(content!$H$2:$H$2049,MATCH($D1111,content!$C$2:$C$2049,0),1),"")</f>
        <v>1</v>
      </c>
      <c r="L1111" s="1">
        <f>IFERROR(INDEX(content!$I$2:$I$2049,MATCH($D1111,content!$C$2:$C$2049,0),1),"")</f>
        <v>0</v>
      </c>
      <c r="M1111" s="1" t="str">
        <f t="shared" si="154"/>
        <v>●</v>
      </c>
      <c r="N1111" s="1">
        <f>IF(LENB(M1111),COUNTIF(M$2:M1111,"●"),"")</f>
        <v>60</v>
      </c>
      <c r="O1111" s="1">
        <f t="shared" si="162"/>
        <v>9020</v>
      </c>
      <c r="P1111" s="1" t="str">
        <f t="shared" si="155"/>
        <v>DM9020.U = 1109	'ウィンドウNo.</v>
      </c>
      <c r="Q1111" s="1" t="str">
        <f t="shared" si="156"/>
        <v>DM9021.U = 1105	'タイトルウィンドウNo.</v>
      </c>
      <c r="R1111" s="1" t="str">
        <f t="shared" si="157"/>
        <v>DM9022.U = 800	'幅</v>
      </c>
      <c r="S1111" s="1" t="str">
        <f t="shared" si="158"/>
        <v>DM9023.U = 104	'高さ</v>
      </c>
      <c r="T1111" s="1" t="str">
        <f t="shared" si="159"/>
        <v>DM9024.U = 1	'セキュリティレベル</v>
      </c>
      <c r="U1111" s="1" t="str">
        <f t="shared" si="160"/>
        <v>DM9025.U = 0	'区分No.</v>
      </c>
      <c r="V1111" s="1" t="str">
        <f t="shared" si="161"/>
        <v xml:space="preserve">
'軸18 JOG移動
DM9020.U = 1109	'ウィンドウNo.
DM9021.U = 1105	'タイトルウィンドウNo.
DM9022.U = 800	'幅
DM9023.U = 104	'高さ
DM9024.U = 1	'セキュリティレベル
DM9025.U = 0	'区分No.</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f>IFERROR(INDEX(content!$A$2:$A$2049,MATCH($D1113,content!$C$2:$C$2049,0),1),"")</f>
        <v>62</v>
      </c>
      <c r="F1113" s="1" t="str">
        <f>IFERROR(INDEX(content!$B$2:$B$2049,MATCH($D1113,content!$C$2:$C$2049,0),1),"")</f>
        <v>軸16 サーボON</v>
      </c>
      <c r="G1113" s="1">
        <f>IFERROR(INDEX(content!$C$2:$C$2049,MATCH($D1113,content!$C$2:$C$2049,0),1),"")</f>
        <v>1111</v>
      </c>
      <c r="H1113" s="1">
        <f>IFERROR(INDEX(content!$D$2:$D$2049,MATCH($D1113,content!$C$2:$C$2049,0),1),"")</f>
        <v>1110</v>
      </c>
      <c r="I1113" s="1">
        <f>IFERROR(INDEX(content!$F$2:$F$2049,MATCH($D1113,content!$C$2:$C$2049,0),1),"")</f>
        <v>800</v>
      </c>
      <c r="J1113" s="1">
        <f>IFERROR(INDEX(content!$G$2:$G$2049,MATCH($D1113,content!$C$2:$C$2049,0),1),"")</f>
        <v>64</v>
      </c>
      <c r="K1113" s="1">
        <f>IFERROR(INDEX(content!$H$2:$H$2049,MATCH($D1113,content!$C$2:$C$2049,0),1),"")</f>
        <v>0</v>
      </c>
      <c r="L1113" s="1">
        <f>IFERROR(INDEX(content!$I$2:$I$2049,MATCH($D1113,content!$C$2:$C$2049,0),1),"")</f>
        <v>0</v>
      </c>
      <c r="M1113" s="1" t="str">
        <f t="shared" si="154"/>
        <v>●</v>
      </c>
      <c r="N1113" s="1">
        <f>IF(LENB(M1113),COUNTIF(M$2:M1113,"●"),"")</f>
        <v>61</v>
      </c>
      <c r="O1113" s="1">
        <f t="shared" si="162"/>
        <v>9032</v>
      </c>
      <c r="P1113" s="1" t="str">
        <f t="shared" si="155"/>
        <v>DM9032.U = 1111	'ウィンドウNo.</v>
      </c>
      <c r="Q1113" s="1" t="str">
        <f t="shared" si="156"/>
        <v>DM9033.U = 1110	'タイトルウィンドウNo.</v>
      </c>
      <c r="R1113" s="1" t="str">
        <f t="shared" si="157"/>
        <v>DM9034.U = 800	'幅</v>
      </c>
      <c r="S1113" s="1" t="str">
        <f t="shared" si="158"/>
        <v>DM9035.U = 64	'高さ</v>
      </c>
      <c r="T1113" s="1" t="str">
        <f t="shared" si="159"/>
        <v>DM9036.U = 0	'セキュリティレベル</v>
      </c>
      <c r="U1113" s="1" t="str">
        <f t="shared" si="160"/>
        <v>DM9037.U = 0	'区分No.</v>
      </c>
      <c r="V1113" s="1" t="str">
        <f t="shared" si="161"/>
        <v xml:space="preserve">
'軸16 サーボON
DM9032.U = 1111	'ウィンドウNo.
DM9033.U = 1110	'タイトルウィンドウNo.
DM9034.U = 800	'幅
DM9035.U = 64	'高さ
DM9036.U = 0	'セキュリティレベル
DM9037.U = 0	'区分No.</v>
      </c>
    </row>
    <row r="1114" spans="4:22" x14ac:dyDescent="0.55000000000000004">
      <c r="D1114" s="1">
        <v>1112</v>
      </c>
      <c r="E1114" s="1">
        <f>IFERROR(INDEX(content!$A$2:$A$2049,MATCH($D1114,content!$C$2:$C$2049,0),1),"")</f>
        <v>63</v>
      </c>
      <c r="F1114" s="1" t="str">
        <f>IFERROR(INDEX(content!$B$2:$B$2049,MATCH($D1114,content!$C$2:$C$2049,0),1),"")</f>
        <v>軸16 原点復帰 ポイント移動</v>
      </c>
      <c r="G1114" s="1">
        <f>IFERROR(INDEX(content!$C$2:$C$2049,MATCH($D1114,content!$C$2:$C$2049,0),1),"")</f>
        <v>1112</v>
      </c>
      <c r="H1114" s="1">
        <f>IFERROR(INDEX(content!$D$2:$D$2049,MATCH($D1114,content!$C$2:$C$2049,0),1),"")</f>
        <v>1110</v>
      </c>
      <c r="I1114" s="1">
        <f>IFERROR(INDEX(content!$F$2:$F$2049,MATCH($D1114,content!$C$2:$C$2049,0),1),"")</f>
        <v>800</v>
      </c>
      <c r="J1114" s="1">
        <f>IFERROR(INDEX(content!$G$2:$G$2049,MATCH($D1114,content!$C$2:$C$2049,0),1),"")</f>
        <v>104</v>
      </c>
      <c r="K1114" s="1">
        <f>IFERROR(INDEX(content!$H$2:$H$2049,MATCH($D1114,content!$C$2:$C$2049,0),1),"")</f>
        <v>0</v>
      </c>
      <c r="L1114" s="1">
        <f>IFERROR(INDEX(content!$I$2:$I$2049,MATCH($D1114,content!$C$2:$C$2049,0),1),"")</f>
        <v>0</v>
      </c>
      <c r="M1114" s="1" t="str">
        <f t="shared" si="154"/>
        <v>●</v>
      </c>
      <c r="N1114" s="1">
        <f>IF(LENB(M1114),COUNTIF(M$2:M1114,"●"),"")</f>
        <v>62</v>
      </c>
      <c r="O1114" s="1">
        <f t="shared" si="162"/>
        <v>9044</v>
      </c>
      <c r="P1114" s="1" t="str">
        <f t="shared" si="155"/>
        <v>DM9044.U = 1112	'ウィンドウNo.</v>
      </c>
      <c r="Q1114" s="1" t="str">
        <f t="shared" si="156"/>
        <v>DM9045.U = 1110	'タイトルウィンドウNo.</v>
      </c>
      <c r="R1114" s="1" t="str">
        <f t="shared" si="157"/>
        <v>DM9046.U = 800	'幅</v>
      </c>
      <c r="S1114" s="1" t="str">
        <f t="shared" si="158"/>
        <v>DM9047.U = 104	'高さ</v>
      </c>
      <c r="T1114" s="1" t="str">
        <f t="shared" si="159"/>
        <v>DM9048.U = 0	'セキュリティレベル</v>
      </c>
      <c r="U1114" s="1" t="str">
        <f t="shared" si="160"/>
        <v>DM9049.U = 0	'区分No.</v>
      </c>
      <c r="V1114" s="1" t="str">
        <f t="shared" si="161"/>
        <v xml:space="preserve">
'軸16 原点復帰 ポイント移動
DM9044.U = 1112	'ウィンドウNo.
DM9045.U = 1110	'タイトルウィンドウNo.
DM9046.U = 800	'幅
DM9047.U = 104	'高さ
DM9048.U = 0	'セキュリティレベル
DM9049.U = 0	'区分No.</v>
      </c>
    </row>
    <row r="1115" spans="4:22" x14ac:dyDescent="0.55000000000000004">
      <c r="D1115" s="1">
        <v>1113</v>
      </c>
      <c r="E1115" s="1">
        <f>IFERROR(INDEX(content!$A$2:$A$2049,MATCH($D1115,content!$C$2:$C$2049,0),1),"")</f>
        <v>64</v>
      </c>
      <c r="F1115" s="1" t="str">
        <f>IFERROR(INDEX(content!$B$2:$B$2049,MATCH($D1115,content!$C$2:$C$2049,0),1),"")</f>
        <v>軸16 数値指定移動</v>
      </c>
      <c r="G1115" s="1">
        <f>IFERROR(INDEX(content!$C$2:$C$2049,MATCH($D1115,content!$C$2:$C$2049,0),1),"")</f>
        <v>1113</v>
      </c>
      <c r="H1115" s="1">
        <f>IFERROR(INDEX(content!$D$2:$D$2049,MATCH($D1115,content!$C$2:$C$2049,0),1),"")</f>
        <v>1110</v>
      </c>
      <c r="I1115" s="1">
        <f>IFERROR(INDEX(content!$F$2:$F$2049,MATCH($D1115,content!$C$2:$C$2049,0),1),"")</f>
        <v>800</v>
      </c>
      <c r="J1115" s="1">
        <f>IFERROR(INDEX(content!$G$2:$G$2049,MATCH($D1115,content!$C$2:$C$2049,0),1),"")</f>
        <v>104</v>
      </c>
      <c r="K1115" s="1">
        <f>IFERROR(INDEX(content!$H$2:$H$2049,MATCH($D1115,content!$C$2:$C$2049,0),1),"")</f>
        <v>1</v>
      </c>
      <c r="L1115" s="1">
        <f>IFERROR(INDEX(content!$I$2:$I$2049,MATCH($D1115,content!$C$2:$C$2049,0),1),"")</f>
        <v>0</v>
      </c>
      <c r="M1115" s="1" t="str">
        <f t="shared" si="154"/>
        <v>●</v>
      </c>
      <c r="N1115" s="1">
        <f>IF(LENB(M1115),COUNTIF(M$2:M1115,"●"),"")</f>
        <v>63</v>
      </c>
      <c r="O1115" s="1">
        <f t="shared" si="162"/>
        <v>9056</v>
      </c>
      <c r="P1115" s="1" t="str">
        <f t="shared" si="155"/>
        <v>DM9056.U = 1113	'ウィンドウNo.</v>
      </c>
      <c r="Q1115" s="1" t="str">
        <f t="shared" si="156"/>
        <v>DM9057.U = 1110	'タイトルウィンドウNo.</v>
      </c>
      <c r="R1115" s="1" t="str">
        <f t="shared" si="157"/>
        <v>DM9058.U = 800	'幅</v>
      </c>
      <c r="S1115" s="1" t="str">
        <f t="shared" si="158"/>
        <v>DM9059.U = 104	'高さ</v>
      </c>
      <c r="T1115" s="1" t="str">
        <f t="shared" si="159"/>
        <v>DM9060.U = 1	'セキュリティレベル</v>
      </c>
      <c r="U1115" s="1" t="str">
        <f t="shared" si="160"/>
        <v>DM9061.U = 0	'区分No.</v>
      </c>
      <c r="V1115" s="1" t="str">
        <f t="shared" si="161"/>
        <v xml:space="preserve">
'軸16 数値指定移動
DM9056.U = 1113	'ウィンドウNo.
DM9057.U = 1110	'タイトルウィンドウNo.
DM9058.U = 800	'幅
DM9059.U = 104	'高さ
DM9060.U = 1	'セキュリティレベル
DM9061.U = 0	'区分No.</v>
      </c>
    </row>
    <row r="1116" spans="4:22" x14ac:dyDescent="0.55000000000000004">
      <c r="D1116" s="1">
        <v>1114</v>
      </c>
      <c r="E1116" s="1">
        <f>IFERROR(INDEX(content!$A$2:$A$2049,MATCH($D1116,content!$C$2:$C$2049,0),1),"")</f>
        <v>65</v>
      </c>
      <c r="F1116" s="1" t="str">
        <f>IFERROR(INDEX(content!$B$2:$B$2049,MATCH($D1116,content!$C$2:$C$2049,0),1),"")</f>
        <v>軸16 JOG移動</v>
      </c>
      <c r="G1116" s="1">
        <f>IFERROR(INDEX(content!$C$2:$C$2049,MATCH($D1116,content!$C$2:$C$2049,0),1),"")</f>
        <v>1114</v>
      </c>
      <c r="H1116" s="1">
        <f>IFERROR(INDEX(content!$D$2:$D$2049,MATCH($D1116,content!$C$2:$C$2049,0),1),"")</f>
        <v>1110</v>
      </c>
      <c r="I1116" s="1">
        <f>IFERROR(INDEX(content!$F$2:$F$2049,MATCH($D1116,content!$C$2:$C$2049,0),1),"")</f>
        <v>800</v>
      </c>
      <c r="J1116" s="1">
        <f>IFERROR(INDEX(content!$G$2:$G$2049,MATCH($D1116,content!$C$2:$C$2049,0),1),"")</f>
        <v>104</v>
      </c>
      <c r="K1116" s="1">
        <f>IFERROR(INDEX(content!$H$2:$H$2049,MATCH($D1116,content!$C$2:$C$2049,0),1),"")</f>
        <v>1</v>
      </c>
      <c r="L1116" s="1">
        <f>IFERROR(INDEX(content!$I$2:$I$2049,MATCH($D1116,content!$C$2:$C$2049,0),1),"")</f>
        <v>0</v>
      </c>
      <c r="M1116" s="1" t="str">
        <f t="shared" si="154"/>
        <v>●</v>
      </c>
      <c r="N1116" s="1">
        <f>IF(LENB(M1116),COUNTIF(M$2:M1116,"●"),"")</f>
        <v>64</v>
      </c>
      <c r="O1116" s="1">
        <f t="shared" si="162"/>
        <v>9068</v>
      </c>
      <c r="P1116" s="1" t="str">
        <f t="shared" si="155"/>
        <v>DM9068.U = 1114	'ウィンドウNo.</v>
      </c>
      <c r="Q1116" s="1" t="str">
        <f t="shared" si="156"/>
        <v>DM9069.U = 1110	'タイトルウィンドウNo.</v>
      </c>
      <c r="R1116" s="1" t="str">
        <f t="shared" si="157"/>
        <v>DM9070.U = 800	'幅</v>
      </c>
      <c r="S1116" s="1" t="str">
        <f t="shared" si="158"/>
        <v>DM9071.U = 104	'高さ</v>
      </c>
      <c r="T1116" s="1" t="str">
        <f t="shared" si="159"/>
        <v>DM9072.U = 1	'セキュリティレベル</v>
      </c>
      <c r="U1116" s="1" t="str">
        <f t="shared" si="160"/>
        <v>DM9073.U = 0	'区分No.</v>
      </c>
      <c r="V1116" s="1" t="str">
        <f t="shared" si="161"/>
        <v xml:space="preserve">
'軸16 JOG移動
DM9068.U = 1114	'ウィンドウNo.
DM9069.U = 1110	'タイトルウィンドウNo.
DM9070.U = 800	'幅
DM9071.U = 104	'高さ
DM9072.U = 1	'セキュリティレベル
DM9073.U = 0	'区分No.</v>
      </c>
    </row>
    <row r="1117" spans="4:22" x14ac:dyDescent="0.55000000000000004">
      <c r="D1117" s="1">
        <v>1115</v>
      </c>
      <c r="E1117" s="1">
        <f>IFERROR(INDEX(content!$A$2:$A$2049,MATCH($D1117,content!$C$2:$C$2049,0),1),"")</f>
        <v>66</v>
      </c>
      <c r="F1117" s="1" t="str">
        <f>IFERROR(INDEX(content!$B$2:$B$2049,MATCH($D1117,content!$C$2:$C$2049,0),1),"")</f>
        <v>軸16 テンション制御</v>
      </c>
      <c r="G1117" s="1">
        <f>IFERROR(INDEX(content!$C$2:$C$2049,MATCH($D1117,content!$C$2:$C$2049,0),1),"")</f>
        <v>1115</v>
      </c>
      <c r="H1117" s="1">
        <f>IFERROR(INDEX(content!$D$2:$D$2049,MATCH($D1117,content!$C$2:$C$2049,0),1),"")</f>
        <v>1110</v>
      </c>
      <c r="I1117" s="1">
        <f>IFERROR(INDEX(content!$F$2:$F$2049,MATCH($D1117,content!$C$2:$C$2049,0),1),"")</f>
        <v>800</v>
      </c>
      <c r="J1117" s="1">
        <f>IFERROR(INDEX(content!$G$2:$G$2049,MATCH($D1117,content!$C$2:$C$2049,0),1),"")</f>
        <v>104</v>
      </c>
      <c r="K1117" s="1">
        <f>IFERROR(INDEX(content!$H$2:$H$2049,MATCH($D1117,content!$C$2:$C$2049,0),1),"")</f>
        <v>0</v>
      </c>
      <c r="L1117" s="1">
        <f>IFERROR(INDEX(content!$I$2:$I$2049,MATCH($D1117,content!$C$2:$C$2049,0),1),"")</f>
        <v>0</v>
      </c>
      <c r="M1117" s="1" t="str">
        <f t="shared" si="154"/>
        <v>●</v>
      </c>
      <c r="N1117" s="1">
        <f>IF(LENB(M1117),COUNTIF(M$2:M1117,"●"),"")</f>
        <v>65</v>
      </c>
      <c r="O1117" s="1">
        <f t="shared" si="162"/>
        <v>9080</v>
      </c>
      <c r="P1117" s="1" t="str">
        <f t="shared" si="155"/>
        <v>DM9080.U = 1115	'ウィンドウNo.</v>
      </c>
      <c r="Q1117" s="1" t="str">
        <f t="shared" si="156"/>
        <v>DM9081.U = 1110	'タイトルウィンドウNo.</v>
      </c>
      <c r="R1117" s="1" t="str">
        <f t="shared" si="157"/>
        <v>DM9082.U = 800	'幅</v>
      </c>
      <c r="S1117" s="1" t="str">
        <f t="shared" si="158"/>
        <v>DM9083.U = 104	'高さ</v>
      </c>
      <c r="T1117" s="1" t="str">
        <f t="shared" si="159"/>
        <v>DM9084.U = 0	'セキュリティレベル</v>
      </c>
      <c r="U1117" s="1" t="str">
        <f t="shared" si="160"/>
        <v>DM9085.U = 0	'区分No.</v>
      </c>
      <c r="V1117" s="1" t="str">
        <f t="shared" si="161"/>
        <v xml:space="preserve">
'軸16 テンション制御
DM9080.U = 1115	'ウィンドウNo.
DM9081.U = 1110	'タイトルウィンドウNo.
DM9082.U = 800	'幅
DM9083.U = 104	'高さ
DM9084.U = 0	'セキュリティレベル
DM9085.U = 0	'区分No.</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67</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66</v>
      </c>
      <c r="O1203" s="1">
        <f t="shared" si="171"/>
        <v>9092</v>
      </c>
      <c r="P1203" s="1" t="str">
        <f t="shared" si="164"/>
        <v>DM9092.U = 1201	'ウィンドウNo.</v>
      </c>
      <c r="Q1203" s="1" t="str">
        <f t="shared" si="165"/>
        <v>DM9093.U = 1200	'タイトルウィンドウNo.</v>
      </c>
      <c r="R1203" s="1" t="str">
        <f t="shared" si="166"/>
        <v>DM9094.U = 800	'幅</v>
      </c>
      <c r="S1203" s="1" t="str">
        <f t="shared" si="167"/>
        <v>DM9095.U = 104	'高さ</v>
      </c>
      <c r="T1203" s="1" t="str">
        <f t="shared" si="168"/>
        <v>DM9096.U = 0	'セキュリティレベル</v>
      </c>
      <c r="U1203" s="1" t="str">
        <f t="shared" si="169"/>
        <v>DM9097.U = 0	'区分No.</v>
      </c>
      <c r="V1203" s="1" t="str">
        <f t="shared" si="170"/>
        <v xml:space="preserve">
'シリンダ1 移動
DM9092.U = 1201	'ウィンドウNo.
DM9093.U = 1200	'タイトルウィンドウNo.
DM9094.U = 800	'幅
DM9095.U = 104	'高さ
DM9096.U = 0	'セキュリティレベル
DM9097.U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68</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67</v>
      </c>
      <c r="O1205" s="1">
        <f t="shared" si="171"/>
        <v>9104</v>
      </c>
      <c r="P1205" s="1" t="str">
        <f t="shared" si="164"/>
        <v>DM9104.U = 1203	'ウィンドウNo.</v>
      </c>
      <c r="Q1205" s="1" t="str">
        <f t="shared" si="165"/>
        <v>DM9105.U = 1202	'タイトルウィンドウNo.</v>
      </c>
      <c r="R1205" s="1" t="str">
        <f t="shared" si="166"/>
        <v>DM9106.U = 800	'幅</v>
      </c>
      <c r="S1205" s="1" t="str">
        <f t="shared" si="167"/>
        <v>DM9107.U = 104	'高さ</v>
      </c>
      <c r="T1205" s="1" t="str">
        <f t="shared" si="168"/>
        <v>DM9108.U = 0	'セキュリティレベル</v>
      </c>
      <c r="U1205" s="1" t="str">
        <f t="shared" si="169"/>
        <v>DM9109.U = 0	'区分No.</v>
      </c>
      <c r="V1205" s="1" t="str">
        <f t="shared" si="170"/>
        <v xml:space="preserve">
'シリンダ2 移動
DM9104.U = 1203	'ウィンドウNo.
DM9105.U = 1202	'タイトルウィンドウNo.
DM9106.U = 800	'幅
DM9107.U = 104	'高さ
DM9108.U = 0	'セキュリティレベル
DM9109.U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69</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68</v>
      </c>
      <c r="O1207" s="1">
        <f t="shared" si="171"/>
        <v>9116</v>
      </c>
      <c r="P1207" s="1" t="str">
        <f t="shared" si="164"/>
        <v>DM9116.U = 1205	'ウィンドウNo.</v>
      </c>
      <c r="Q1207" s="1" t="str">
        <f t="shared" si="165"/>
        <v>DM9117.U = 1204	'タイトルウィンドウNo.</v>
      </c>
      <c r="R1207" s="1" t="str">
        <f t="shared" si="166"/>
        <v>DM9118.U = 800	'幅</v>
      </c>
      <c r="S1207" s="1" t="str">
        <f t="shared" si="167"/>
        <v>DM9119.U = 104	'高さ</v>
      </c>
      <c r="T1207" s="1" t="str">
        <f t="shared" si="168"/>
        <v>DM9120.U = 0	'セキュリティレベル</v>
      </c>
      <c r="U1207" s="1" t="str">
        <f t="shared" si="169"/>
        <v>DM9121.U = 0	'区分No.</v>
      </c>
      <c r="V1207" s="1" t="str">
        <f t="shared" si="170"/>
        <v xml:space="preserve">
'シリンダ3 移動
DM9116.U = 1205	'ウィンドウNo.
DM9117.U = 1204	'タイトルウィンドウNo.
DM9118.U = 800	'幅
DM9119.U = 104	'高さ
DM9120.U = 0	'セキュリティレベル
DM9121.U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70</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69</v>
      </c>
      <c r="O1209" s="1">
        <f t="shared" si="171"/>
        <v>9128</v>
      </c>
      <c r="P1209" s="1" t="str">
        <f t="shared" si="164"/>
        <v>DM9128.U = 1207	'ウィンドウNo.</v>
      </c>
      <c r="Q1209" s="1" t="str">
        <f t="shared" si="165"/>
        <v>DM9129.U = 1206	'タイトルウィンドウNo.</v>
      </c>
      <c r="R1209" s="1" t="str">
        <f t="shared" si="166"/>
        <v>DM9130.U = 800	'幅</v>
      </c>
      <c r="S1209" s="1" t="str">
        <f t="shared" si="167"/>
        <v>DM9131.U = 104	'高さ</v>
      </c>
      <c r="T1209" s="1" t="str">
        <f t="shared" si="168"/>
        <v>DM9132.U = 0	'セキュリティレベル</v>
      </c>
      <c r="U1209" s="1" t="str">
        <f t="shared" si="169"/>
        <v>DM9133.U = 0	'区分No.</v>
      </c>
      <c r="V1209" s="1" t="str">
        <f t="shared" si="170"/>
        <v xml:space="preserve">
'シリンダ4 移動
DM9128.U = 1207	'ウィンドウNo.
DM9129.U = 1206	'タイトルウィンドウNo.
DM9130.U = 800	'幅
DM9131.U = 104	'高さ
DM9132.U = 0	'セキュリティレベル
DM9133.U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71</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70</v>
      </c>
      <c r="O1211" s="1">
        <f t="shared" si="171"/>
        <v>9140</v>
      </c>
      <c r="P1211" s="1" t="str">
        <f t="shared" si="164"/>
        <v>DM9140.U = 1209	'ウィンドウNo.</v>
      </c>
      <c r="Q1211" s="1" t="str">
        <f t="shared" si="165"/>
        <v>DM9141.U = 1208	'タイトルウィンドウNo.</v>
      </c>
      <c r="R1211" s="1" t="str">
        <f t="shared" si="166"/>
        <v>DM9142.U = 800	'幅</v>
      </c>
      <c r="S1211" s="1" t="str">
        <f t="shared" si="167"/>
        <v>DM9143.U = 104	'高さ</v>
      </c>
      <c r="T1211" s="1" t="str">
        <f t="shared" si="168"/>
        <v>DM9144.U = 0	'セキュリティレベル</v>
      </c>
      <c r="U1211" s="1" t="str">
        <f t="shared" si="169"/>
        <v>DM9145.U = 0	'区分No.</v>
      </c>
      <c r="V1211" s="1" t="str">
        <f t="shared" si="170"/>
        <v xml:space="preserve">
'シリンダ5 移動
DM9140.U = 1209	'ウィンドウNo.
DM9141.U = 1208	'タイトルウィンドウNo.
DM9142.U = 800	'幅
DM9143.U = 104	'高さ
DM9144.U = 0	'セキュリティレベル
DM9145.U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72</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71</v>
      </c>
      <c r="O1213" s="1">
        <f t="shared" si="171"/>
        <v>9152</v>
      </c>
      <c r="P1213" s="1" t="str">
        <f t="shared" si="164"/>
        <v>DM9152.U = 1211	'ウィンドウNo.</v>
      </c>
      <c r="Q1213" s="1" t="str">
        <f t="shared" si="165"/>
        <v>DM9153.U = 1210	'タイトルウィンドウNo.</v>
      </c>
      <c r="R1213" s="1" t="str">
        <f t="shared" si="166"/>
        <v>DM9154.U = 800	'幅</v>
      </c>
      <c r="S1213" s="1" t="str">
        <f t="shared" si="167"/>
        <v>DM9155.U = 104	'高さ</v>
      </c>
      <c r="T1213" s="1" t="str">
        <f t="shared" si="168"/>
        <v>DM9156.U = 0	'セキュリティレベル</v>
      </c>
      <c r="U1213" s="1" t="str">
        <f t="shared" si="169"/>
        <v>DM9157.U = 0	'区分No.</v>
      </c>
      <c r="V1213" s="1" t="str">
        <f t="shared" si="170"/>
        <v xml:space="preserve">
'シリンダ6 移動
DM9152.U = 1211	'ウィンドウNo.
DM9153.U = 1210	'タイトルウィンドウNo.
DM9154.U = 800	'幅
DM9155.U = 104	'高さ
DM9156.U = 0	'セキュリティレベル
DM9157.U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73</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72</v>
      </c>
      <c r="O1215" s="1">
        <f t="shared" si="171"/>
        <v>9164</v>
      </c>
      <c r="P1215" s="1" t="str">
        <f t="shared" si="164"/>
        <v>DM9164.U = 1213	'ウィンドウNo.</v>
      </c>
      <c r="Q1215" s="1" t="str">
        <f t="shared" si="165"/>
        <v>DM9165.U = 1212	'タイトルウィンドウNo.</v>
      </c>
      <c r="R1215" s="1" t="str">
        <f t="shared" si="166"/>
        <v>DM9166.U = 800	'幅</v>
      </c>
      <c r="S1215" s="1" t="str">
        <f t="shared" si="167"/>
        <v>DM9167.U = 104	'高さ</v>
      </c>
      <c r="T1215" s="1" t="str">
        <f t="shared" si="168"/>
        <v>DM9168.U = 0	'セキュリティレベル</v>
      </c>
      <c r="U1215" s="1" t="str">
        <f t="shared" si="169"/>
        <v>DM9169.U = 0	'区分No.</v>
      </c>
      <c r="V1215" s="1" t="str">
        <f t="shared" si="170"/>
        <v xml:space="preserve">
'シリンダ7 移動
DM9164.U = 1213	'ウィンドウNo.
DM9165.U = 1212	'タイトルウィンドウNo.
DM9166.U = 800	'幅
DM9167.U = 104	'高さ
DM9168.U = 0	'セキュリティレベル
DM9169.U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74</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73</v>
      </c>
      <c r="O1217" s="1">
        <f t="shared" si="171"/>
        <v>9176</v>
      </c>
      <c r="P1217" s="1" t="str">
        <f t="shared" si="164"/>
        <v>DM9176.U = 1215	'ウィンドウNo.</v>
      </c>
      <c r="Q1217" s="1" t="str">
        <f t="shared" si="165"/>
        <v>DM9177.U = 1214	'タイトルウィンドウNo.</v>
      </c>
      <c r="R1217" s="1" t="str">
        <f t="shared" si="166"/>
        <v>DM9178.U = 800	'幅</v>
      </c>
      <c r="S1217" s="1" t="str">
        <f t="shared" si="167"/>
        <v>DM9179.U = 104	'高さ</v>
      </c>
      <c r="T1217" s="1" t="str">
        <f t="shared" si="168"/>
        <v>DM9180.U = 0	'セキュリティレベル</v>
      </c>
      <c r="U1217" s="1" t="str">
        <f t="shared" si="169"/>
        <v>DM9181.U = 0	'区分No.</v>
      </c>
      <c r="V1217" s="1" t="str">
        <f t="shared" si="170"/>
        <v xml:space="preserve">
'シリンダ8 移動
DM9176.U = 1215	'ウィンドウNo.
DM9177.U = 1214	'タイトルウィンドウNo.
DM9178.U = 800	'幅
DM9179.U = 104	'高さ
DM9180.U = 0	'セキュリティレベル
DM9181.U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75</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74</v>
      </c>
      <c r="O1219" s="1">
        <f t="shared" ref="O1219:O1282" si="180">IF(AND(LENB(N1219),LENB($B$2),LENB($B$3)),$B$2+$B$3*(N1219),"")</f>
        <v>9188</v>
      </c>
      <c r="P1219" s="1" t="str">
        <f t="shared" si="173"/>
        <v>DM9188.U = 1217	'ウィンドウNo.</v>
      </c>
      <c r="Q1219" s="1" t="str">
        <f t="shared" si="174"/>
        <v>DM9189.U = 1216	'タイトルウィンドウNo.</v>
      </c>
      <c r="R1219" s="1" t="str">
        <f t="shared" si="175"/>
        <v>DM9190.U = 800	'幅</v>
      </c>
      <c r="S1219" s="1" t="str">
        <f t="shared" si="176"/>
        <v>DM9191.U = 104	'高さ</v>
      </c>
      <c r="T1219" s="1" t="str">
        <f t="shared" si="177"/>
        <v>DM9192.U = 0	'セキュリティレベル</v>
      </c>
      <c r="U1219" s="1" t="str">
        <f t="shared" si="178"/>
        <v>DM9193.U = 0	'区分No.</v>
      </c>
      <c r="V1219" s="1" t="str">
        <f t="shared" si="179"/>
        <v xml:space="preserve">
'シリンダ9 移動
DM9188.U = 1217	'ウィンドウNo.
DM9189.U = 1216	'タイトルウィンドウNo.
DM9190.U = 800	'幅
DM9191.U = 104	'高さ
DM9192.U = 0	'セキュリティレベル
DM9193.U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76</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75</v>
      </c>
      <c r="O1221" s="1">
        <f t="shared" si="180"/>
        <v>9200</v>
      </c>
      <c r="P1221" s="1" t="str">
        <f t="shared" si="173"/>
        <v>DM9200.U = 1219	'ウィンドウNo.</v>
      </c>
      <c r="Q1221" s="1" t="str">
        <f t="shared" si="174"/>
        <v>DM9201.U = 1218	'タイトルウィンドウNo.</v>
      </c>
      <c r="R1221" s="1" t="str">
        <f t="shared" si="175"/>
        <v>DM9202.U = 800	'幅</v>
      </c>
      <c r="S1221" s="1" t="str">
        <f t="shared" si="176"/>
        <v>DM9203.U = 104	'高さ</v>
      </c>
      <c r="T1221" s="1" t="str">
        <f t="shared" si="177"/>
        <v>DM9204.U = 0	'セキュリティレベル</v>
      </c>
      <c r="U1221" s="1" t="str">
        <f t="shared" si="178"/>
        <v>DM9205.U = 0	'区分No.</v>
      </c>
      <c r="V1221" s="1" t="str">
        <f t="shared" si="179"/>
        <v xml:space="preserve">
'シリンダ10 移動
DM9200.U = 1219	'ウィンドウNo.
DM9201.U = 1218	'タイトルウィンドウNo.
DM9202.U = 800	'幅
DM9203.U = 104	'高さ
DM9204.U = 0	'セキュリティレベル
DM9205.U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77</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76</v>
      </c>
      <c r="O1223" s="1">
        <f t="shared" si="180"/>
        <v>9212</v>
      </c>
      <c r="P1223" s="1" t="str">
        <f t="shared" si="173"/>
        <v>DM9212.U = 1221	'ウィンドウNo.</v>
      </c>
      <c r="Q1223" s="1" t="str">
        <f t="shared" si="174"/>
        <v>DM9213.U = 1220	'タイトルウィンドウNo.</v>
      </c>
      <c r="R1223" s="1" t="str">
        <f t="shared" si="175"/>
        <v>DM9214.U = 800	'幅</v>
      </c>
      <c r="S1223" s="1" t="str">
        <f t="shared" si="176"/>
        <v>DM9215.U = 104	'高さ</v>
      </c>
      <c r="T1223" s="1" t="str">
        <f t="shared" si="177"/>
        <v>DM9216.U = 0	'セキュリティレベル</v>
      </c>
      <c r="U1223" s="1" t="str">
        <f t="shared" si="178"/>
        <v>DM9217.U = 0	'区分No.</v>
      </c>
      <c r="V1223" s="1" t="str">
        <f t="shared" si="179"/>
        <v xml:space="preserve">
'シリンダ11 移動
DM9212.U = 1221	'ウィンドウNo.
DM9213.U = 1220	'タイトルウィンドウNo.
DM9214.U = 800	'幅
DM9215.U = 104	'高さ
DM9216.U = 0	'セキュリティレベル
DM9217.U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78</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77</v>
      </c>
      <c r="O1225" s="1">
        <f t="shared" si="180"/>
        <v>9224</v>
      </c>
      <c r="P1225" s="1" t="str">
        <f t="shared" si="173"/>
        <v>DM9224.U = 1223	'ウィンドウNo.</v>
      </c>
      <c r="Q1225" s="1" t="str">
        <f t="shared" si="174"/>
        <v>DM9225.U = 1222	'タイトルウィンドウNo.</v>
      </c>
      <c r="R1225" s="1" t="str">
        <f t="shared" si="175"/>
        <v>DM9226.U = 800	'幅</v>
      </c>
      <c r="S1225" s="1" t="str">
        <f t="shared" si="176"/>
        <v>DM9227.U = 104	'高さ</v>
      </c>
      <c r="T1225" s="1" t="str">
        <f t="shared" si="177"/>
        <v>DM9228.U = 0	'セキュリティレベル</v>
      </c>
      <c r="U1225" s="1" t="str">
        <f t="shared" si="178"/>
        <v>DM9229.U = 0	'区分No.</v>
      </c>
      <c r="V1225" s="1" t="str">
        <f t="shared" si="179"/>
        <v xml:space="preserve">
'シリンダ12 移動
DM9224.U = 1223	'ウィンドウNo.
DM9225.U = 1222	'タイトルウィンドウNo.
DM9226.U = 800	'幅
DM9227.U = 104	'高さ
DM9228.U = 0	'セキュリティレベル
DM9229.U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79</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78</v>
      </c>
      <c r="O1227" s="1">
        <f t="shared" si="180"/>
        <v>9236</v>
      </c>
      <c r="P1227" s="1" t="str">
        <f t="shared" si="173"/>
        <v>DM9236.U = 1225	'ウィンドウNo.</v>
      </c>
      <c r="Q1227" s="1" t="str">
        <f t="shared" si="174"/>
        <v>DM9237.U = 1224	'タイトルウィンドウNo.</v>
      </c>
      <c r="R1227" s="1" t="str">
        <f t="shared" si="175"/>
        <v>DM9238.U = 800	'幅</v>
      </c>
      <c r="S1227" s="1" t="str">
        <f t="shared" si="176"/>
        <v>DM9239.U = 104	'高さ</v>
      </c>
      <c r="T1227" s="1" t="str">
        <f t="shared" si="177"/>
        <v>DM9240.U = 0	'セキュリティレベル</v>
      </c>
      <c r="U1227" s="1" t="str">
        <f t="shared" si="178"/>
        <v>DM9241.U = 0	'区分No.</v>
      </c>
      <c r="V1227" s="1" t="str">
        <f t="shared" si="179"/>
        <v xml:space="preserve">
'シリンダ13 移動
DM9236.U = 1225	'ウィンドウNo.
DM9237.U = 1224	'タイトルウィンドウNo.
DM9238.U = 800	'幅
DM9239.U = 104	'高さ
DM9240.U = 0	'セキュリティレベル
DM9241.U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80</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79</v>
      </c>
      <c r="O1229" s="1">
        <f t="shared" si="180"/>
        <v>9248</v>
      </c>
      <c r="P1229" s="1" t="str">
        <f t="shared" si="173"/>
        <v>DM9248.U = 1227	'ウィンドウNo.</v>
      </c>
      <c r="Q1229" s="1" t="str">
        <f t="shared" si="174"/>
        <v>DM9249.U = 1226	'タイトルウィンドウNo.</v>
      </c>
      <c r="R1229" s="1" t="str">
        <f t="shared" si="175"/>
        <v>DM9250.U = 800	'幅</v>
      </c>
      <c r="S1229" s="1" t="str">
        <f t="shared" si="176"/>
        <v>DM9251.U = 104	'高さ</v>
      </c>
      <c r="T1229" s="1" t="str">
        <f t="shared" si="177"/>
        <v>DM9252.U = 0	'セキュリティレベル</v>
      </c>
      <c r="U1229" s="1" t="str">
        <f t="shared" si="178"/>
        <v>DM9253.U = 0	'区分No.</v>
      </c>
      <c r="V1229" s="1" t="str">
        <f t="shared" si="179"/>
        <v xml:space="preserve">
'シリンダ14 移動
DM9248.U = 1227	'ウィンドウNo.
DM9249.U = 1226	'タイトルウィンドウNo.
DM9250.U = 800	'幅
DM9251.U = 104	'高さ
DM9252.U = 0	'セキュリティレベル
DM9253.U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81</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80</v>
      </c>
      <c r="O1231" s="1">
        <f t="shared" si="180"/>
        <v>9260</v>
      </c>
      <c r="P1231" s="1" t="str">
        <f t="shared" si="173"/>
        <v>DM9260.U = 1229	'ウィンドウNo.</v>
      </c>
      <c r="Q1231" s="1" t="str">
        <f t="shared" si="174"/>
        <v>DM9261.U = 1228	'タイトルウィンドウNo.</v>
      </c>
      <c r="R1231" s="1" t="str">
        <f t="shared" si="175"/>
        <v>DM9262.U = 800	'幅</v>
      </c>
      <c r="S1231" s="1" t="str">
        <f t="shared" si="176"/>
        <v>DM9263.U = 104	'高さ</v>
      </c>
      <c r="T1231" s="1" t="str">
        <f t="shared" si="177"/>
        <v>DM9264.U = 0	'セキュリティレベル</v>
      </c>
      <c r="U1231" s="1" t="str">
        <f t="shared" si="178"/>
        <v>DM9265.U = 0	'区分No.</v>
      </c>
      <c r="V1231" s="1" t="str">
        <f t="shared" si="179"/>
        <v xml:space="preserve">
'シリンダ15 移動
DM9260.U = 1229	'ウィンドウNo.
DM9261.U = 1228	'タイトルウィンドウNo.
DM9262.U = 800	'幅
DM9263.U = 104	'高さ
DM9264.U = 0	'セキュリティレベル
DM9265.U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82</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81</v>
      </c>
      <c r="O1233" s="1">
        <f t="shared" si="180"/>
        <v>9272</v>
      </c>
      <c r="P1233" s="1" t="str">
        <f t="shared" si="173"/>
        <v>DM9272.U = 1231	'ウィンドウNo.</v>
      </c>
      <c r="Q1233" s="1" t="str">
        <f t="shared" si="174"/>
        <v>DM9273.U = 1230	'タイトルウィンドウNo.</v>
      </c>
      <c r="R1233" s="1" t="str">
        <f t="shared" si="175"/>
        <v>DM9274.U = 800	'幅</v>
      </c>
      <c r="S1233" s="1" t="str">
        <f t="shared" si="176"/>
        <v>DM9275.U = 104	'高さ</v>
      </c>
      <c r="T1233" s="1" t="str">
        <f t="shared" si="177"/>
        <v>DM9276.U = 5	'セキュリティレベル</v>
      </c>
      <c r="U1233" s="1" t="str">
        <f t="shared" si="178"/>
        <v>DM9277.U = 0	'区分No.</v>
      </c>
      <c r="V1233" s="1" t="str">
        <f t="shared" si="179"/>
        <v xml:space="preserve">
'シリンダ16 移動
DM9272.U = 1231	'ウィンドウNo.
DM9273.U = 1230	'タイトルウィンドウNo.
DM9274.U = 800	'幅
DM9275.U = 104	'高さ
DM9276.U = 5	'セキュリティレベル
DM9277.U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83</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82</v>
      </c>
      <c r="O1235" s="1">
        <f t="shared" si="180"/>
        <v>9284</v>
      </c>
      <c r="P1235" s="1" t="str">
        <f t="shared" si="173"/>
        <v>DM9284.U = 1233	'ウィンドウNo.</v>
      </c>
      <c r="Q1235" s="1" t="str">
        <f t="shared" si="174"/>
        <v>DM9285.U = 1232	'タイトルウィンドウNo.</v>
      </c>
      <c r="R1235" s="1" t="str">
        <f t="shared" si="175"/>
        <v>DM9286.U = 800	'幅</v>
      </c>
      <c r="S1235" s="1" t="str">
        <f t="shared" si="176"/>
        <v>DM9287.U = 104	'高さ</v>
      </c>
      <c r="T1235" s="1" t="str">
        <f t="shared" si="177"/>
        <v>DM9288.U = 0	'セキュリティレベル</v>
      </c>
      <c r="U1235" s="1" t="str">
        <f t="shared" si="178"/>
        <v>DM9289.U = 0	'区分No.</v>
      </c>
      <c r="V1235" s="1" t="str">
        <f t="shared" si="179"/>
        <v xml:space="preserve">
'シリンダ17 移動
DM9284.U = 1233	'ウィンドウNo.
DM9285.U = 1232	'タイトルウィンドウNo.
DM9286.U = 800	'幅
DM9287.U = 104	'高さ
DM9288.U = 0	'セキュリティレベル
DM9289.U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84</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83</v>
      </c>
      <c r="O1237" s="1">
        <f t="shared" si="180"/>
        <v>9296</v>
      </c>
      <c r="P1237" s="1" t="str">
        <f t="shared" si="173"/>
        <v>DM9296.U = 1235	'ウィンドウNo.</v>
      </c>
      <c r="Q1237" s="1" t="str">
        <f t="shared" si="174"/>
        <v>DM9297.U = 1234	'タイトルウィンドウNo.</v>
      </c>
      <c r="R1237" s="1" t="str">
        <f t="shared" si="175"/>
        <v>DM9298.U = 800	'幅</v>
      </c>
      <c r="S1237" s="1" t="str">
        <f t="shared" si="176"/>
        <v>DM9299.U = 104	'高さ</v>
      </c>
      <c r="T1237" s="1" t="str">
        <f t="shared" si="177"/>
        <v>DM9300.U = 0	'セキュリティレベル</v>
      </c>
      <c r="U1237" s="1" t="str">
        <f t="shared" si="178"/>
        <v>DM9301.U = 0	'区分No.</v>
      </c>
      <c r="V1237" s="1" t="str">
        <f t="shared" si="179"/>
        <v xml:space="preserve">
'シリンダ18 移動
DM9296.U = 1235	'ウィンドウNo.
DM9297.U = 1234	'タイトルウィンドウNo.
DM9298.U = 800	'幅
DM9299.U = 104	'高さ
DM9300.U = 0	'セキュリティレベル
DM9301.U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85</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84</v>
      </c>
      <c r="O1239" s="1">
        <f t="shared" si="180"/>
        <v>9308</v>
      </c>
      <c r="P1239" s="1" t="str">
        <f t="shared" si="173"/>
        <v>DM9308.U = 1237	'ウィンドウNo.</v>
      </c>
      <c r="Q1239" s="1" t="str">
        <f t="shared" si="174"/>
        <v>DM9309.U = 1236	'タイトルウィンドウNo.</v>
      </c>
      <c r="R1239" s="1" t="str">
        <f t="shared" si="175"/>
        <v>DM9310.U = 800	'幅</v>
      </c>
      <c r="S1239" s="1" t="str">
        <f t="shared" si="176"/>
        <v>DM9311.U = 104	'高さ</v>
      </c>
      <c r="T1239" s="1" t="str">
        <f t="shared" si="177"/>
        <v>DM9312.U = 0	'セキュリティレベル</v>
      </c>
      <c r="U1239" s="1" t="str">
        <f t="shared" si="178"/>
        <v>DM9313.U = 0	'区分No.</v>
      </c>
      <c r="V1239" s="1" t="str">
        <f t="shared" si="179"/>
        <v xml:space="preserve">
'シリンダ19 移動
DM9308.U = 1237	'ウィンドウNo.
DM9309.U = 1236	'タイトルウィンドウNo.
DM9310.U = 800	'幅
DM9311.U = 104	'高さ
DM9312.U = 0	'セキュリティレベル
DM9313.U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86</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85</v>
      </c>
      <c r="O1241" s="1">
        <f t="shared" si="180"/>
        <v>9320</v>
      </c>
      <c r="P1241" s="1" t="str">
        <f t="shared" si="173"/>
        <v>DM9320.U = 1239	'ウィンドウNo.</v>
      </c>
      <c r="Q1241" s="1" t="str">
        <f t="shared" si="174"/>
        <v>DM9321.U = 1238	'タイトルウィンドウNo.</v>
      </c>
      <c r="R1241" s="1" t="str">
        <f t="shared" si="175"/>
        <v>DM9322.U = 800	'幅</v>
      </c>
      <c r="S1241" s="1" t="str">
        <f t="shared" si="176"/>
        <v>DM9323.U = 104	'高さ</v>
      </c>
      <c r="T1241" s="1" t="str">
        <f t="shared" si="177"/>
        <v>DM9324.U = 0	'セキュリティレベル</v>
      </c>
      <c r="U1241" s="1" t="str">
        <f t="shared" si="178"/>
        <v>DM9325.U = 0	'区分No.</v>
      </c>
      <c r="V1241" s="1" t="str">
        <f t="shared" si="179"/>
        <v xml:space="preserve">
'シリンダ20 移動
DM9320.U = 1239	'ウィンドウNo.
DM9321.U = 1238	'タイトルウィンドウNo.
DM9322.U = 800	'幅
DM9323.U = 104	'高さ
DM9324.U = 0	'セキュリティレベル
DM9325.U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87</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86</v>
      </c>
      <c r="O1263" s="1">
        <f t="shared" si="180"/>
        <v>9332</v>
      </c>
      <c r="P1263" s="1" t="str">
        <f t="shared" si="173"/>
        <v>DM9332.U = 1261	'ウィンドウNo.</v>
      </c>
      <c r="Q1263" s="1" t="str">
        <f t="shared" si="174"/>
        <v>DM9333.U = 1260	'タイトルウィンドウNo.</v>
      </c>
      <c r="R1263" s="1" t="str">
        <f t="shared" si="175"/>
        <v>DM9334.U = 800	'幅</v>
      </c>
      <c r="S1263" s="1" t="str">
        <f t="shared" si="176"/>
        <v>DM9335.U = 104	'高さ</v>
      </c>
      <c r="T1263" s="1" t="str">
        <f t="shared" si="177"/>
        <v>DM9336.U = 5	'セキュリティレベル</v>
      </c>
      <c r="U1263" s="1" t="str">
        <f t="shared" si="178"/>
        <v>DM9337.U = 0	'区分No.</v>
      </c>
      <c r="V1263" s="1" t="str">
        <f t="shared" si="179"/>
        <v xml:space="preserve">
'エレシリ1 移動
DM9332.U = 1261	'ウィンドウNo.
DM9333.U = 1260	'タイトルウィンドウNo.
DM9334.U = 800	'幅
DM9335.U = 104	'高さ
DM9336.U = 5	'セキュリティレベル
DM9337.U = 0	'区分No.</v>
      </c>
    </row>
    <row r="1264" spans="4:22" x14ac:dyDescent="0.55000000000000004">
      <c r="D1264" s="1">
        <v>1262</v>
      </c>
      <c r="E1264" s="1">
        <f>IFERROR(INDEX(content!$A$2:$A$2049,MATCH($D1264,content!$C$2:$C$2049,0),1),"")</f>
        <v>88</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87</v>
      </c>
      <c r="O1264" s="1">
        <f t="shared" si="180"/>
        <v>9344</v>
      </c>
      <c r="P1264" s="1" t="str">
        <f t="shared" si="173"/>
        <v>DM9344.U = 1262	'ウィンドウNo.</v>
      </c>
      <c r="Q1264" s="1" t="str">
        <f t="shared" si="174"/>
        <v>DM9345.U = 1260	'タイトルウィンドウNo.</v>
      </c>
      <c r="R1264" s="1" t="str">
        <f t="shared" si="175"/>
        <v>DM9346.U = 800	'幅</v>
      </c>
      <c r="S1264" s="1" t="str">
        <f t="shared" si="176"/>
        <v>DM9347.U = 104	'高さ</v>
      </c>
      <c r="T1264" s="1" t="str">
        <f t="shared" si="177"/>
        <v>DM9348.U = 0	'セキュリティレベル</v>
      </c>
      <c r="U1264" s="1" t="str">
        <f t="shared" si="178"/>
        <v>DM9349.U = 0	'区分No.</v>
      </c>
      <c r="V1264" s="1" t="str">
        <f t="shared" si="179"/>
        <v xml:space="preserve">
'エレシリ1 JOG
DM9344.U = 1262	'ウィンドウNo.
DM9345.U = 1260	'タイトルウィンドウNo.
DM9346.U = 800	'幅
DM9347.U = 104	'高さ
DM9348.U = 0	'セキュリティレベル
DM9349.U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89</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88</v>
      </c>
      <c r="O1267" s="1">
        <f t="shared" si="180"/>
        <v>9356</v>
      </c>
      <c r="P1267" s="1" t="str">
        <f t="shared" si="173"/>
        <v>DM9356.U = 1265	'ウィンドウNo.</v>
      </c>
      <c r="Q1267" s="1" t="str">
        <f t="shared" si="174"/>
        <v>DM9357.U = 1264	'タイトルウィンドウNo.</v>
      </c>
      <c r="R1267" s="1" t="str">
        <f t="shared" si="175"/>
        <v>DM9358.U = 800	'幅</v>
      </c>
      <c r="S1267" s="1" t="str">
        <f t="shared" si="176"/>
        <v>DM9359.U = 104	'高さ</v>
      </c>
      <c r="T1267" s="1" t="str">
        <f t="shared" si="177"/>
        <v>DM9360.U = 0	'セキュリティレベル</v>
      </c>
      <c r="U1267" s="1" t="str">
        <f t="shared" si="178"/>
        <v>DM9361.U = 0	'区分No.</v>
      </c>
      <c r="V1267" s="1" t="str">
        <f t="shared" si="179"/>
        <v xml:space="preserve">
'溶接
DM9356.U = 1265	'ウィンドウNo.
DM9357.U = 1264	'タイトルウィンドウNo.
DM9358.U = 800	'幅
DM9359.U = 104	'高さ
DM9360.U = 0	'セキュリティレベル
DM9361.U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90</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89</v>
      </c>
      <c r="O1271" s="1">
        <f t="shared" si="180"/>
        <v>9368</v>
      </c>
      <c r="P1271" s="1" t="str">
        <f t="shared" si="173"/>
        <v>DM9368.U = 1269	'ウィンドウNo.</v>
      </c>
      <c r="Q1271" s="1" t="str">
        <f t="shared" si="174"/>
        <v>DM9369.U = 1268	'タイトルウィンドウNo.</v>
      </c>
      <c r="R1271" s="1" t="str">
        <f t="shared" si="175"/>
        <v>DM9370.U = 800	'幅</v>
      </c>
      <c r="S1271" s="1" t="str">
        <f t="shared" si="176"/>
        <v>DM9371.U = 104	'高さ</v>
      </c>
      <c r="T1271" s="1" t="str">
        <f t="shared" si="177"/>
        <v>DM9372.U = 0	'セキュリティレベル</v>
      </c>
      <c r="U1271" s="1" t="str">
        <f t="shared" si="178"/>
        <v>DM9373.U = 0	'区分No.</v>
      </c>
      <c r="V1271" s="1" t="str">
        <f t="shared" si="179"/>
        <v xml:space="preserve">
'Xロール電磁クラッチ
DM9368.U = 1269	'ウィンドウNo.
DM9369.U = 1268	'タイトルウィンドウNo.
DM9370.U = 800	'幅
DM9371.U = 104	'高さ
DM9372.U = 0	'セキュリティレベル
DM9373.U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91</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90</v>
      </c>
      <c r="O1275" s="1">
        <f t="shared" si="180"/>
        <v>9380</v>
      </c>
      <c r="P1275" s="1" t="str">
        <f t="shared" si="173"/>
        <v>DM9380.U = 1273	'ウィンドウNo.</v>
      </c>
      <c r="Q1275" s="1" t="str">
        <f t="shared" si="174"/>
        <v>DM9381.U = 1272	'タイトルウィンドウNo.</v>
      </c>
      <c r="R1275" s="1" t="str">
        <f t="shared" si="175"/>
        <v>DM9382.U = 800	'幅</v>
      </c>
      <c r="S1275" s="1" t="str">
        <f t="shared" si="176"/>
        <v>DM9383.U = 104	'高さ</v>
      </c>
      <c r="T1275" s="1" t="str">
        <f t="shared" si="177"/>
        <v>DM9384.U = 0	'セキュリティレベル</v>
      </c>
      <c r="U1275" s="1" t="str">
        <f t="shared" si="178"/>
        <v>DM9385.U = 0	'区分No.</v>
      </c>
      <c r="V1275" s="1" t="str">
        <f t="shared" si="179"/>
        <v xml:space="preserve">
'Tロール糊付け軸
DM9380.U = 1273	'ウィンドウNo.
DM9381.U = 1272	'タイトルウィンドウNo.
DM9382.U = 800	'幅
DM9383.U = 104	'高さ
DM9384.U = 0	'セキュリティレベル
DM9385.U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90</v>
      </c>
      <c r="V2052" s="1" t="str">
        <f ca="1">IF(LENB($B$6),"'"&amp;$B$6,"")&amp;CHAR(10)&amp;_xlfn.CONCAT(V$2:V$2049)&amp;CHAR(10)&amp;CHAR(10)&amp;"'合計ウィンドウ数"&amp;CHAR(10)&amp;$B$4&amp;TEXT($B$2,"0000")&amp;" = "&amp;$N$2052&amp;IF(LENB($B$7),CHAR(10)&amp;"'"&amp;$B$7,"")</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'軸9 サーボON
DM8660.U = 1051	'ウィンドウNo.
DM8661.U = 1050	'タイトルウィンドウNo.
DM8662.U = 800	'幅
DM8663.U = 64	'高さ
DM8664.U = 0	'セキュリティレベル
DM8665.U = 0	'区分No.
'軸9 原点復帰 ポイント移動
DM8672.U = 1052	'ウィンドウNo.
DM8673.U = 1050	'タイトルウィンドウNo.
DM8674.U = 800	'幅
DM8675.U = 104	'高さ
DM8676.U = 0	'セキュリティレベル
DM8677.U = 0	'区分No.
'軸9 数値指定移動
DM8684.U = 1053	'ウィンドウNo.
DM8685.U = 1050	'タイトルウィンドウNo.
DM8686.U = 800	'幅
DM8687.U = 104	'高さ
DM8688.U = 1	'セキュリティレベル
DM8689.U = 0	'区分No.
'軸9 JOG移動
DM8696.U = 1054	'ウィンドウNo.
DM8697.U = 1050	'タイトルウィンドウNo.
DM8698.U = 800	'幅
DM8699.U = 104	'高さ
DM8700.U = 1	'セキュリティレベル
DM8701.U = 0	'区分No.
'軸11 JOG移動
DM8708.U = 1061	'ウィンドウNo.
DM8709.U = 1060	'タイトルウィンドウNo.
DM8710.U = 800	'幅
DM8711.U = 104	'高さ
DM8712.U = 5	'セキュリティレベル
DM8713.U = 0	'区分No.
'軸12 JOG移動
DM8720.U = 1066	'ウィンドウNo.
DM8721.U = 1065	'タイトルウィンドウNo.
DM8722.U = 800	'幅
DM8723.U = 104	'高さ
DM8724.U = 5	'セキュリティレベル
DM8725.U = 0	'区分No.
'軸13 サーボON
DM8732.U = 1071	'ウィンドウNo.
DM8733.U = 1070	'タイトルウィンドウNo.
DM8734.U = 800	'幅
DM8735.U = 64	'高さ
DM8736.U = 0	'セキュリティレベル
DM8737.U = 0	'区分No.
'軸13 原点復帰 ポイント移動
DM8744.U = 1072	'ウィンドウNo.
DM8745.U = 1070	'タイトルウィンドウNo.
DM8746.U = 800	'幅
DM8747.U = 104	'高さ
DM8748.U = 0	'セキュリティレベル
DM8749.U = 0	'区分No.
'軸13 数値指定移動
DM8756.U = 1073	'ウィンドウNo.
DM8757.U = 1070	'タイトルウィンドウNo.
DM8758.U = 800	'幅
DM8759.U = 104	'高さ
DM8760.U = 1	'セキュリティレベル
DM8761.U = 0	'区分No.
'軸13 JOG移動
DM8768.U = 1074	'ウィンドウNo.
DM8769.U = 1070	'タイトルウィンドウNo.
DM8770.U = 800	'幅
DM8771.U = 104	'高さ
DM8772.U = 1	'セキュリティレベル
DM8773.U = 0	'区分No.
'軸14 サーボON
DM8780.U = 1076	'ウィンドウNo.
DM8781.U = 1075	'タイトルウィンドウNo.
DM8782.U = 800	'幅
DM8783.U = 64	'高さ
DM8784.U = 0	'セキュリティレベル
DM8785.U = 0	'区分No.
'軸14 原点復帰 ポイント移動
DM8792.U = 1077	'ウィンドウNo.
DM8793.U = 1075	'タイトルウィンドウNo.
DM8794.U = 800	'幅
DM8795.U = 104	'高さ
DM8796.U = 0	'セキュリティレベル
DM8797.U = 0	'区分No.
'軸14 数値指定移動
DM8804.U = 1078	'ウィンドウNo.
DM8805.U = 1075	'タイトルウィンドウNo.
DM8806.U = 800	'幅
DM8807.U = 104	'高さ
DM8808.U = 1	'セキュリティレベル
DM8809.U = 0	'区分No.
'軸14 JOG移動
DM8816.U = 1079	'ウィンドウNo.
DM8817.U = 1075	'タイトルウィンドウNo.
DM8818.U = 800	'幅
DM8819.U = 104	'高さ
DM8820.U = 1	'セキュリティレベル
DM8821.U = 0	'区分No.
'軸15 サーボON
DM8828.U = 1081	'ウィンドウNo.
DM8829.U = 1080	'タイトルウィンドウNo.
DM8830.U = 800	'幅
DM8831.U = 64	'高さ
DM8832.U = 0	'セキュリティレベル
DM8833.U = 0	'区分No.
'軸15 原点復帰 ポイント移動
DM8840.U = 1082	'ウィンドウNo.
DM8841.U = 1080	'タイトルウィンドウNo.
DM8842.U = 800	'幅
DM8843.U = 104	'高さ
DM8844.U = 0	'セキュリティレベル
DM8845.U = 0	'区分No.
'軸15 数値指定移動
DM8852.U = 1083	'ウィンドウNo.
DM8853.U = 1080	'タイトルウィンドウNo.
DM8854.U = 800	'幅
DM8855.U = 104	'高さ
DM8856.U = 1	'セキュリティレベル
DM8857.U = 0	'区分No.
'軸15 JOG移動
DM8864.U = 1084	'ウィンドウNo.
DM8865.U = 1080	'タイトルウィンドウNo.
DM8866.U = 800	'幅
DM8867.U = 104	'高さ
DM8868.U = 1	'セキュリティレベル
DM8869.U = 0	'区分No.
'軸16 サーボON
DM8876.U = 1086	'ウィンドウNo.
DM8877.U = 1085	'タイトルウィンドウNo.
DM8878.U = 800	'幅
DM8879.U = 64	'高さ
DM8880.U = 0	'セキュリティレベル
DM8881.U = 0	'区分No.
'軸16 原点復帰 ポイント移動
DM8888.U = 1087	'ウィンドウNo.
DM8889.U = 1085	'タイトルウィンドウNo.
DM8890.U = 800	'幅
DM8891.U = 104	'高さ
DM8892.U = 0	'セキュリティレベル
DM8893.U = 0	'区分No.
'軸16 数値指定移動
DM8900.U = 1088	'ウィンドウNo.
DM8901.U = 1085	'タイトルウィンドウNo.
DM8902.U = 800	'幅
DM8903.U = 104	'高さ
DM8904.U = 1	'セキュリティレベル
DM8905.U = 0	'区分No.
'軸16 JOG移動
DM8912.U = 1089	'ウィンドウNo.
DM8913.U = 1085	'タイトルウィンドウNo.
DM8914.U = 800	'幅
DM8915.U = 104	'高さ
DM8916.U = 1	'セキュリティレベル
DM8917.U = 0	'区分No.
'軸16 テンション制御
DM8924.U = 1090	'ウィンドウNo.
DM8925.U = 1085	'タイトルウィンドウNo.
DM8926.U = 800	'幅
DM8927.U = 104	'高さ
DM8928.U = 0	'セキュリティレベル
DM8929.U = 0	'区分No.
'軸17 サーボON
DM8936.U = 1101	'ウィンドウNo.
DM8937.U = 1100	'タイトルウィンドウNo.
DM8938.U = 800	'幅
DM8939.U = 64	'高さ
DM8940.U = 0	'セキュリティレベル
DM8941.U = 0	'区分No.
'軸17 原点復帰 ポイント移動
DM8948.U = 1102	'ウィンドウNo.
DM8949.U = 1100	'タイトルウィンドウNo.
DM8950.U = 800	'幅
DM8951.U = 104	'高さ
DM8952.U = 0	'セキュリティレベル
DM8953.U = 0	'区分No.
'軸17 数値指定移動
DM8960.U = 1103	'ウィンドウNo.
DM8961.U = 1100	'タイトルウィンドウNo.
DM8962.U = 800	'幅
DM8963.U = 104	'高さ
DM8964.U = 1	'セキュリティレベル
DM8965.U = 0	'区分No.
'軸17 JOG移動
DM8972.U = 1104	'ウィンドウNo.
DM8973.U = 1100	'タイトルウィンドウNo.
DM8974.U = 800	'幅
DM8975.U = 104	'高さ
DM8976.U = 1	'セキュリティレベル
DM8977.U = 0	'区分No.
'軸18 サーボON
DM8984.U = 1106	'ウィンドウNo.
DM8985.U = 1105	'タイトルウィンドウNo.
DM8986.U = 800	'幅
DM8987.U = 64	'高さ
DM8988.U = 0	'セキュリティレベル
DM8989.U = 0	'区分No.
'軸18 原点復帰 ポイント移動
DM8996.U = 1107	'ウィンドウNo.
DM8997.U = 1105	'タイトルウィンドウNo.
DM8998.U = 800	'幅
DM8999.U = 104	'高さ
DM9000.U = 0	'セキュリティレベル
DM9001.U = 0	'区分No.
'軸18 数値指定移動
DM9008.U = 1108	'ウィンドウNo.
DM9009.U = 1105	'タイトルウィンドウNo.
DM9010.U = 800	'幅
DM9011.U = 104	'高さ
DM9012.U = 1	'セキュリティレベル
DM9013.U = 0	'区分No.
'軸18 JOG移動
DM9020.U = 1109	'ウィンドウNo.
DM9021.U = 1105	'タイトルウィンドウNo.
DM9022.U = 800	'幅
DM9023.U = 104	'高さ
DM9024.U = 1	'セキュリティレベル
DM9025.U = 0	'区分No.
'軸16 サーボON
DM9032.U = 1111	'ウィンドウNo.
DM9033.U = 1110	'タイトルウィンドウNo.
DM9034.U = 800	'幅
DM9035.U = 64	'高さ
DM9036.U = 0	'セキュリティレベル
DM9037.U = 0	'区分No.
'軸16 原点復帰 ポイント移動
DM9044.U = 1112	'ウィンドウNo.
DM9045.U = 1110	'タイトルウィンドウNo.
DM9046.U = 800	'幅
DM9047.U = 104	'高さ
DM9048.U = 0	'セキュリティレベル
DM9049.U = 0	'区分No.
'軸16 数値指定移動
DM9056.U = 1113	'ウィンドウNo.
DM9057.U = 1110	'タイトルウィンドウNo.
DM9058.U = 800	'幅
DM9059.U = 104	'高さ
DM9060.U = 1	'セキュリティレベル
DM9061.U = 0	'区分No.
'軸16 JOG移動
DM9068.U = 1114	'ウィンドウNo.
DM9069.U = 1110	'タイトルウィンドウNo.
DM9070.U = 800	'幅
DM9071.U = 104	'高さ
DM9072.U = 1	'セキュリティレベル
DM9073.U = 0	'区分No.
'軸16 テンション制御
DM9080.U = 1115	'ウィンドウNo.
DM9081.U = 1110	'タイトルウィンドウNo.
DM9082.U = 800	'幅
DM9083.U = 104	'高さ
DM9084.U = 0	'セキュリティレベル
DM9085.U = 0	'区分No.
'シリンダ1 移動
DM9092.U = 1201	'ウィンドウNo.
DM9093.U = 1200	'タイトルウィンドウNo.
DM9094.U = 800	'幅
DM9095.U = 104	'高さ
DM9096.U = 0	'セキュリティレベル
DM9097.U = 0	'区分No.
'シリンダ2 移動
DM9104.U = 1203	'ウィンドウNo.
DM9105.U = 1202	'タイトルウィンドウNo.
DM9106.U = 800	'幅
DM9107.U = 104	'高さ
DM9108.U = 0	'セキュリティレベル
DM9109.U = 0	'区分No.
'シリンダ3 移動
DM9116.U = 1205	'ウィンドウNo.
DM9117.U = 1204	'タイトルウィンドウNo.
DM9118.U = 800	'幅
DM9119.U = 104	'高さ
DM9120.U = 0	'セキュリティレベル
DM9121.U = 0	'区分No.
'シリンダ4 移動
DM9128.U = 1207	'ウィンドウNo.
DM9129.U = 1206	'タイトルウィンドウNo.
DM9130.U = 800	'幅
DM9131.U = 104	'高さ
DM9132.U = 0	'セキュリティレベル
DM9133.U = 0	'区分No.
'シリンダ5 移動
DM9140.U = 1209	'ウィンドウNo.
DM9141.U = 1208	'タイトルウィンドウNo.
DM9142.U = 800	'幅
DM9143.U = 104	'高さ
DM9144.U = 0	'セキュリティレベル
DM9145.U = 0	'区分No.
'シリンダ6 移動
DM9152.U = 1211	'ウィンドウNo.
DM9153.U = 1210	'タイトルウィンドウNo.
DM9154.U = 800	'幅
DM9155.U = 104	'高さ
DM9156.U = 0	'セキュリティレベル
DM9157.U = 0	'区分No.
'シリンダ7 移動
DM9164.U = 1213	'ウィンドウNo.
DM9165.U = 1212	'タイトルウィンドウNo.
DM9166.U = 800	'幅
DM9167.U = 104	'高さ
DM9168.U = 0	'セキュリティレベル
DM9169.U = 0	'区分No.
'シリンダ8 移動
DM9176.U = 1215	'ウィンドウNo.
DM9177.U = 1214	'タイトルウィンドウNo.
DM9178.U = 800	'幅
DM9179.U = 104	'高さ
DM9180.U = 0	'セキュリティレベル
DM9181.U = 0	'区分No.
'シリンダ9 移動
DM9188.U = 1217	'ウィンドウNo.
DM9189.U = 1216	'タイトルウィンドウNo.
DM9190.U = 800	'幅
DM9191.U = 104	'高さ
DM9192.U = 0	'セキュリティレベル
DM9193.U = 0	'区分No.
'シリンダ10 移動
DM9200.U = 1219	'ウィンドウNo.
DM9201.U = 1218	'タイトルウィンドウNo.
DM9202.U = 800	'幅
DM9203.U = 104	'高さ
DM9204.U = 0	'セキュリティレベル
DM9205.U = 0	'区分No.
'シリンダ11 移動
DM9212.U = 1221	'ウィンドウNo.
DM9213.U = 1220	'タイトルウィンドウNo.
DM9214.U = 800	'幅
DM9215.U = 104	'高さ
DM9216.U = 0	'セキュリティレベル
DM9217.U = 0	'区分No.
'シリンダ12 移動
DM9224.U = 1223	'ウィンドウNo.
DM9225.U = 1222	'タイトルウィンドウNo.
DM9226.U = 800	'幅
DM9227.U = 104	'高さ
DM9228.U = 0	'セキュリティレベル
DM9229.U = 0	'区分No.
'シリンダ13 移動
DM9236.U = 1225	'ウィンドウNo.
DM9237.U = 1224	'タイトルウィンドウNo.
DM9238.U = 800	'幅
DM9239.U = 104	'高さ
DM9240.U = 0	'セキュリティレベル
DM9241.U = 0	'区分No.
'シリンダ14 移動
DM9248.U = 1227	'ウィンドウNo.
DM9249.U = 1226	'タイトルウィンドウNo.
DM9250.U = 800	'幅
DM9251.U = 104	'高さ
DM9252.U = 0	'セキュリティレベル
DM9253.U = 0	'区分No.
'シリンダ15 移動
DM9260.U = 1229	'ウィンドウNo.
DM9261.U = 1228	'タイトルウィンドウNo.
DM9262.U = 800	'幅
DM9263.U = 104	'高さ
DM9264.U = 0	'セキュリティレベル
DM9265.U = 0	'区分No.
'シリンダ16 移動
DM9272.U = 1231	'ウィンドウNo.
DM9273.U = 1230	'タイトルウィンドウNo.
DM9274.U = 800	'幅
DM9275.U = 104	'高さ
DM9276.U = 5	'セキュリティレベル
DM9277.U = 0	'区分No.
'シリンダ17 移動
DM9284.U = 1233	'ウィンドウNo.
DM9285.U = 1232	'タイトルウィンドウNo.
DM9286.U = 800	'幅
DM9287.U = 104	'高さ
DM9288.U = 0	'セキュリティレベル
DM9289.U = 0	'区分No.
'シリンダ18 移動
DM9296.U = 1235	'ウィンドウNo.
DM9297.U = 1234	'タイトルウィンドウNo.
DM9298.U = 800	'幅
DM9299.U = 104	'高さ
DM9300.U = 0	'セキュリティレベル
DM9301.U = 0	'区分No.
'シリンダ19 移動
DM9308.U = 1237	'ウィンドウNo.
DM9309.U = 1236	'タイトルウィンドウNo.
DM9310.U = 800	'幅
DM9311.U = 104	'高さ
DM9312.U = 0	'セキュリティレベル
DM9313.U = 0	'区分No.
'シリンダ20 移動
DM9320.U = 1239	'ウィンドウNo.
DM9321.U = 1238	'タイトルウィンドウNo.
DM9322.U = 800	'幅
DM9323.U = 104	'高さ
DM9324.U = 0	'セキュリティレベル
DM9325.U = 0	'区分No.
'エレシリ1 移動
DM9332.U = 1261	'ウィンドウNo.
DM9333.U = 1260	'タイトルウィンドウNo.
DM9334.U = 800	'幅
DM9335.U = 104	'高さ
DM9336.U = 5	'セキュリティレベル
DM9337.U = 0	'区分No.
'エレシリ1 JOG
DM9344.U = 1262	'ウィンドウNo.
DM9345.U = 1260	'タイトルウィンドウNo.
DM9346.U = 800	'幅
DM9347.U = 104	'高さ
DM9348.U = 0	'セキュリティレベル
DM9349.U = 0	'区分No.
'溶接
DM9356.U = 1265	'ウィンドウNo.
DM9357.U = 1264	'タイトルウィンドウNo.
DM9358.U = 800	'幅
DM9359.U = 104	'高さ
DM9360.U = 0	'セキュリティレベル
DM9361.U = 0	'区分No.
'Xロール電磁クラッチ
DM9368.U = 1269	'ウィンドウNo.
DM9369.U = 1268	'タイトルウィンドウNo.
DM9370.U = 800	'幅
DM9371.U = 104	'高さ
DM9372.U = 0	'セキュリティレベル
DM9373.U = 0	'区分No.
'Tロール糊付け軸
DM9380.U = 1273	'ウィンドウNo.
DM9381.U = 1272	'タイトルウィンドウNo.
DM9382.U = 800	'幅
DM9383.U = 104	'高さ
DM9384.U = 0	'セキュリティレベル
DM9385.U = 0	'区分No.
'合計ウィンドウ数
DM8300 = 90
'-----ここまで生成script-----</v>
      </c>
    </row>
  </sheetData>
  <sheetProtection selectLockedCells="1"/>
  <phoneticPr fontId="1"/>
  <conditionalFormatting sqref="A1:XFD4 C5:XFD5 A6:XFD12 C13:XFD13 A14:XFD1048576">
    <cfRule type="expression" dxfId="3"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workbookViewId="0">
      <pane ySplit="3" topLeftCell="A4" activePane="bottomLeft" state="frozen"/>
      <selection activeCell="A5" sqref="A5"/>
      <selection pane="bottomLeft" activeCell="H29" sqref="H29"/>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C:\tk\prj\hg-0025-0016\git\unit01\kv-x520\doc\[kv_script_conv_TP1_popup.xlsm]content</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e" vm="1">
        <f ca="1">$AD$2054</f>
        <v>#VALUE!</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486</v>
      </c>
      <c r="B27" s="1" t="str">
        <f ca="1">IF(LENB($B$10),$B$7&amp;$B$10,"")&amp;CHAR(10)</f>
        <v xml:space="preserve">//このスクリプトは C:\tk\prj\hg-0025-0016\git\unit01\kv-x520\doc\[kv_script_conv_TP1_popup.xlsm]content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487</v>
      </c>
      <c r="B28" s="1" t="str">
        <f>CHAR(10)&amp;CHAR(10)&amp;$B$7&amp;"合計ウィンドウ数"&amp;CHAR(10)&amp;TEXT($B$33,"0000")&amp;CHAR(9)&amp;$B$8&amp;" "&amp;$Q$2054&amp;$B$9&amp;IF(LENB($B$11),CHAR(10)&amp;$B$7&amp;$B$11,"")</f>
        <v xml:space="preserve">
//合計ウィンドウ数
uiPuCWCnt	:= 90;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0</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0;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0</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0;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1</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1;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1</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1;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t="str">
        <f>IFERROR(INDEX(content!$A$2:$A$2049,MATCH($E1044,content!$C$2:$C$2049,0),1),"")</f>
        <v/>
      </c>
      <c r="G1044" s="1" t="str">
        <f>IFERROR(INDEX(content!$B$2:$B$2049,MATCH($E1044,content!$C$2:$C$2049,0),1),"")</f>
        <v/>
      </c>
      <c r="H1044" s="1" t="str">
        <f>IFERROR(INDEX(content!$C$2:$C$2049,MATCH($E1044,content!$C$2:$C$2049,0),1),"")</f>
        <v/>
      </c>
      <c r="I1044" s="1" t="str">
        <f>IFERROR(INDEX(content!$D$2:$D$2049,MATCH($E1044,content!$C$2:$C$2049,0),1),"")</f>
        <v/>
      </c>
      <c r="J1044" s="1" t="str">
        <v/>
      </c>
      <c r="K1044" s="1" t="str">
        <f>IFERROR(INDEX(content!$F$2:$F$2049,MATCH($E1044,content!$C$2:$C$2049,0),1),"")</f>
        <v/>
      </c>
      <c r="L1044" s="1" t="str">
        <f>IFERROR(INDEX(content!$G$2:$G$2049,MATCH($E1044,content!$C$2:$C$2049,0),1),"")</f>
        <v/>
      </c>
      <c r="M1044" s="1" t="str">
        <f>IFERROR(INDEX(content!$H$2:$H$2049,MATCH($E1044,content!$C$2:$C$2049,0),1),"")</f>
        <v/>
      </c>
      <c r="N1044" s="1" t="str">
        <f>IFERROR(INDEX(content!$I$2:$I$2049,MATCH($E1044,content!$C$2:$C$2049,0),1),"")</f>
        <v/>
      </c>
      <c r="O1044" s="1" t="str">
        <f>IFERROR(INDEX(content!$J$2:$J$2049,MATCH($E1044,content!$C$2:$C$2049,0),1),"")</f>
        <v/>
      </c>
      <c r="P1044" s="1" t="str">
        <f t="shared" si="67"/>
        <v/>
      </c>
      <c r="Q1044" s="1" t="str">
        <f>IF(LENB(P1044),COUNTIF(P$4:P1044,"●"),"")</f>
        <v/>
      </c>
      <c r="R1044" s="1" t="str">
        <f t="shared" si="70"/>
        <v/>
      </c>
      <c r="S1044" s="1" t="str">
        <f t="shared" si="68"/>
        <v/>
      </c>
      <c r="T1044" s="1" t="str">
        <f>IF(LEN(S1044),SUM($S$4:S1044)-1,"")</f>
        <v/>
      </c>
      <c r="U1044" s="1" t="str">
        <f t="shared" si="69"/>
        <v/>
      </c>
      <c r="V1044" s="1" t="str">
        <v/>
      </c>
      <c r="W1044" s="1" t="str">
        <v/>
      </c>
      <c r="X1044" s="1" t="str">
        <v/>
      </c>
      <c r="Y1044" s="1" t="str">
        <v/>
      </c>
      <c r="Z1044" s="1" t="str">
        <v/>
      </c>
      <c r="AA1044" s="1" t="str">
        <v/>
      </c>
      <c r="AB1044" s="1" t="str">
        <v/>
      </c>
      <c r="AC1044" s="1" t="str">
        <v/>
      </c>
      <c r="AD1044" s="1" t="str">
        <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30</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30</v>
      </c>
      <c r="R1055" s="1">
        <f t="shared" si="70"/>
        <v>8660</v>
      </c>
      <c r="S1055" s="1">
        <f t="shared" si="68"/>
        <v>1</v>
      </c>
      <c r="T1055" s="1">
        <f>IF(LEN(S1055),SUM($S$4:S1055)-1,"")</f>
        <v>29</v>
      </c>
      <c r="U1055" s="1" t="str">
        <f t="shared" si="69"/>
        <v>astPuCW[29]</v>
      </c>
      <c r="V1055" s="1" t="str">
        <v>astPuCW[29].uiWinNo	:= 1051;	//ｳｨﾝﾄﾞｳNo. .U</v>
      </c>
      <c r="W1055" s="1" t="str">
        <v>astPuCW[29].uiTtlNo	:= 1050;	//ﾀｲﾄﾙｳｨﾝﾄﾞｳNo. .U</v>
      </c>
      <c r="X1055" s="1" t="str">
        <v>astPuCW[29].uiTtlIdx	:= 8;	//ﾀｲﾄﾙﾃﾞｰﾀｲﾝﾃﾞｯｸｽ .U</v>
      </c>
      <c r="Y1055" s="1" t="str">
        <v>astPuCW[29].uiWide	:= 800;	//ｳｨﾝﾄﾞｳ幅 .U</v>
      </c>
      <c r="Z1055" s="1" t="str">
        <v>astPuCW[29].uiHeight	:= 64;	//ｳｨﾝﾄﾞｳ高さ .U</v>
      </c>
      <c r="AA1055" s="1" t="str">
        <v>astPuCW[29].uiWinLev	:= 0;	//ｳｨﾝﾄﾞｳﾚﾍﾞﾙ .U</v>
      </c>
      <c r="AB1055" s="1" t="str">
        <v>astPuCW[29].uiWinClass	:= 0;	//ｳｨﾝﾄﾞｳ区分 .U</v>
      </c>
      <c r="AC1055" s="1" t="str">
        <v>astPuCW[29].uiDevClass	:= 1;	//ｳｨﾝﾄﾞｳ ﾃﾞﾊﾞｲｽ区分 .U</v>
      </c>
      <c r="AD1055" s="1" t="str">
        <v xml:space="preserve">
//軸9 サーボON
astPuCW[29].uiWinNo	:= 1051;	//ｳｨﾝﾄﾞｳNo. .U
astPuCW[29].uiTtlNo	:= 1050;	//ﾀｲﾄﾙｳｨﾝﾄﾞｳNo. .U
astPuCW[29].uiTtlIdx	:= 8;	//ﾀｲﾄﾙﾃﾞｰﾀｲﾝﾃﾞｯｸｽ .U
astPuCW[29].uiWide	:= 800;	//ｳｨﾝﾄﾞｳ幅 .U
astPuCW[29].uiHeight	:= 64;	//ｳｨﾝﾄﾞｳ高さ .U
astPuCW[29].uiWinLev	:= 0;	//ｳｨﾝﾄﾞｳﾚﾍﾞﾙ .U
astPuCW[29].uiWinClass	:= 0;	//ｳｨﾝﾄﾞｳ区分 .U
astPuCW[29].uiDevClass	:= 1;	//ｳｨﾝﾄﾞｳ ﾃﾞﾊﾞｲｽ区分 .U</v>
      </c>
    </row>
    <row r="1056" spans="5:30" x14ac:dyDescent="0.55000000000000004">
      <c r="E1056" s="1">
        <v>1052</v>
      </c>
      <c r="F1056" s="1">
        <f>IFERROR(INDEX(content!$A$2:$A$2049,MATCH($E1056,content!$C$2:$C$2049,0),1),"")</f>
        <v>31</v>
      </c>
      <c r="G1056" s="1" t="str">
        <f>IFERROR(INDEX(content!$B$2:$B$2049,MATCH($E1056,content!$C$2:$C$2049,0),1),"")</f>
        <v>軸9 原点復帰 ポイント移動</v>
      </c>
      <c r="H1056" s="1">
        <f>IFERROR(INDEX(content!$C$2:$C$2049,MATCH($E1056,content!$C$2:$C$2049,0),1),"")</f>
        <v>1052</v>
      </c>
      <c r="I1056" s="1">
        <f>IFERROR(INDEX(content!$D$2:$D$2049,MATCH($E1056,content!$C$2:$C$2049,0),1),"")</f>
        <v>1050</v>
      </c>
      <c r="J1056" s="1">
        <v>8</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31</v>
      </c>
      <c r="R1056" s="1">
        <f t="shared" si="70"/>
        <v>8672</v>
      </c>
      <c r="S1056" s="1">
        <f t="shared" si="68"/>
        <v>1</v>
      </c>
      <c r="T1056" s="1">
        <f>IF(LEN(S1056),SUM($S$4:S1056)-1,"")</f>
        <v>30</v>
      </c>
      <c r="U1056" s="1" t="str">
        <f t="shared" si="69"/>
        <v>astPuCW[30]</v>
      </c>
      <c r="V1056" s="1" t="str">
        <v>astPuCW[30].uiWinNo	:= 1052;	//ｳｨﾝﾄﾞｳNo. .U</v>
      </c>
      <c r="W1056" s="1" t="str">
        <v>astPuCW[30].uiTtlNo	:= 1050;	//ﾀｲﾄﾙｳｨﾝﾄﾞｳNo. .U</v>
      </c>
      <c r="X1056" s="1" t="str">
        <v>astPuCW[30].uiTtlIdx	:= 8;	//ﾀｲﾄﾙﾃﾞｰﾀｲﾝﾃﾞｯｸｽ .U</v>
      </c>
      <c r="Y1056" s="1" t="str">
        <v>astPuCW[30].uiWide	:= 800;	//ｳｨﾝﾄﾞｳ幅 .U</v>
      </c>
      <c r="Z1056" s="1" t="str">
        <v>astPuCW[30].uiHeight	:= 104;	//ｳｨﾝﾄﾞｳ高さ .U</v>
      </c>
      <c r="AA1056" s="1" t="str">
        <v>astPuCW[30].uiWinLev	:= 0;	//ｳｨﾝﾄﾞｳﾚﾍﾞﾙ .U</v>
      </c>
      <c r="AB1056" s="1" t="str">
        <v>astPuCW[30].uiWinClass	:= 0;	//ｳｨﾝﾄﾞｳ区分 .U</v>
      </c>
      <c r="AC1056" s="1" t="str">
        <v>astPuCW[30].uiDevClass	:= 1;	//ｳｨﾝﾄﾞｳ ﾃﾞﾊﾞｲｽ区分 .U</v>
      </c>
      <c r="AD1056" s="1" t="str">
        <v xml:space="preserve">
//軸9 原点復帰 ポイント移動
astPuCW[30].uiWinNo	:= 1052;	//ｳｨﾝﾄﾞｳNo. .U
astPuCW[30].uiTtlNo	:= 1050;	//ﾀｲﾄﾙｳｨﾝﾄﾞｳNo. .U
astPuCW[30].uiTtlIdx	:= 8;	//ﾀｲﾄﾙﾃﾞｰﾀｲﾝﾃﾞｯｸｽ .U
astPuCW[30].uiWide	:= 800;	//ｳｨﾝﾄﾞｳ幅 .U
astPuCW[30].uiHeight	:= 104;	//ｳｨﾝﾄﾞｳ高さ .U
astPuCW[30].uiWinLev	:= 0;	//ｳｨﾝﾄﾞｳﾚﾍﾞﾙ .U
astPuCW[30].uiWinClass	:= 0;	//ｳｨﾝﾄﾞｳ区分 .U
astPuCW[30].uiDevClass	:= 1;	//ｳｨﾝﾄﾞｳ ﾃﾞﾊﾞｲｽ区分 .U</v>
      </c>
    </row>
    <row r="1057" spans="5:30" x14ac:dyDescent="0.55000000000000004">
      <c r="E1057" s="1">
        <v>1053</v>
      </c>
      <c r="F1057" s="1">
        <f>IFERROR(INDEX(content!$A$2:$A$2049,MATCH($E1057,content!$C$2:$C$2049,0),1),"")</f>
        <v>32</v>
      </c>
      <c r="G1057" s="1" t="str">
        <f>IFERROR(INDEX(content!$B$2:$B$2049,MATCH($E1057,content!$C$2:$C$2049,0),1),"")</f>
        <v>軸9 数値指定移動</v>
      </c>
      <c r="H1057" s="1">
        <f>IFERROR(INDEX(content!$C$2:$C$2049,MATCH($E1057,content!$C$2:$C$2049,0),1),"")</f>
        <v>1053</v>
      </c>
      <c r="I1057" s="1">
        <f>IFERROR(INDEX(content!$D$2:$D$2049,MATCH($E1057,content!$C$2:$C$2049,0),1),"")</f>
        <v>1050</v>
      </c>
      <c r="J1057" s="1">
        <v>8</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32</v>
      </c>
      <c r="R1057" s="1">
        <f t="shared" si="70"/>
        <v>8684</v>
      </c>
      <c r="S1057" s="1">
        <f t="shared" si="68"/>
        <v>1</v>
      </c>
      <c r="T1057" s="1">
        <f>IF(LEN(S1057),SUM($S$4:S1057)-1,"")</f>
        <v>31</v>
      </c>
      <c r="U1057" s="1" t="str">
        <f t="shared" si="69"/>
        <v>astPuCW[31]</v>
      </c>
      <c r="V1057" s="1" t="str">
        <v>astPuCW[31].uiWinNo	:= 1053;	//ｳｨﾝﾄﾞｳNo. .U</v>
      </c>
      <c r="W1057" s="1" t="str">
        <v>astPuCW[31].uiTtlNo	:= 1050;	//ﾀｲﾄﾙｳｨﾝﾄﾞｳNo. .U</v>
      </c>
      <c r="X1057" s="1" t="str">
        <v>astPuCW[31].uiTtlIdx	:= 8;	//ﾀｲﾄﾙﾃﾞｰﾀｲﾝﾃﾞｯｸｽ .U</v>
      </c>
      <c r="Y1057" s="1" t="str">
        <v>astPuCW[31].uiWide	:= 800;	//ｳｨﾝﾄﾞｳ幅 .U</v>
      </c>
      <c r="Z1057" s="1" t="str">
        <v>astPuCW[31].uiHeight	:= 104;	//ｳｨﾝﾄﾞｳ高さ .U</v>
      </c>
      <c r="AA1057" s="1" t="str">
        <v>astPuCW[31].uiWinLev	:= 1;	//ｳｨﾝﾄﾞｳﾚﾍﾞﾙ .U</v>
      </c>
      <c r="AB1057" s="1" t="str">
        <v>astPuCW[31].uiWinClass	:= 0;	//ｳｨﾝﾄﾞｳ区分 .U</v>
      </c>
      <c r="AC1057" s="1" t="str">
        <v>astPuCW[31].uiDevClass	:= 1;	//ｳｨﾝﾄﾞｳ ﾃﾞﾊﾞｲｽ区分 .U</v>
      </c>
      <c r="AD1057" s="1" t="str">
        <v xml:space="preserve">
//軸9 数値指定移動
astPuCW[31].uiWinNo	:= 1053;	//ｳｨﾝﾄﾞｳNo. .U
astPuCW[31].uiTtlNo	:= 1050;	//ﾀｲﾄﾙｳｨﾝﾄﾞｳNo. .U
astPuCW[31].uiTtlIdx	:= 8;	//ﾀｲﾄﾙﾃﾞｰﾀｲﾝﾃﾞｯｸｽ .U
astPuCW[31].uiWide	:= 800;	//ｳｨﾝﾄﾞｳ幅 .U
astPuCW[31].uiHeight	:= 104;	//ｳｨﾝﾄﾞｳ高さ .U
astPuCW[31].uiWinLev	:= 1;	//ｳｨﾝﾄﾞｳﾚﾍﾞﾙ .U
astPuCW[31].uiWinClass	:= 0;	//ｳｨﾝﾄﾞｳ区分 .U
astPuCW[31].uiDevClass	:= 1;	//ｳｨﾝﾄﾞｳ ﾃﾞﾊﾞｲｽ区分 .U</v>
      </c>
    </row>
    <row r="1058" spans="5:30" x14ac:dyDescent="0.55000000000000004">
      <c r="E1058" s="1">
        <v>1054</v>
      </c>
      <c r="F1058" s="1">
        <f>IFERROR(INDEX(content!$A$2:$A$2049,MATCH($E1058,content!$C$2:$C$2049,0),1),"")</f>
        <v>33</v>
      </c>
      <c r="G1058" s="1" t="str">
        <f>IFERROR(INDEX(content!$B$2:$B$2049,MATCH($E1058,content!$C$2:$C$2049,0),1),"")</f>
        <v>軸9 JOG移動</v>
      </c>
      <c r="H1058" s="1">
        <f>IFERROR(INDEX(content!$C$2:$C$2049,MATCH($E1058,content!$C$2:$C$2049,0),1),"")</f>
        <v>1054</v>
      </c>
      <c r="I1058" s="1">
        <f>IFERROR(INDEX(content!$D$2:$D$2049,MATCH($E1058,content!$C$2:$C$2049,0),1),"")</f>
        <v>1050</v>
      </c>
      <c r="J1058" s="1">
        <v>8</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33</v>
      </c>
      <c r="R1058" s="1">
        <f t="shared" si="70"/>
        <v>8696</v>
      </c>
      <c r="S1058" s="1">
        <f t="shared" si="68"/>
        <v>1</v>
      </c>
      <c r="T1058" s="1">
        <f>IF(LEN(S1058),SUM($S$4:S1058)-1,"")</f>
        <v>32</v>
      </c>
      <c r="U1058" s="1" t="str">
        <f t="shared" si="69"/>
        <v>astPuCW[32]</v>
      </c>
      <c r="V1058" s="1" t="str">
        <v>astPuCW[32].uiWinNo	:= 1054;	//ｳｨﾝﾄﾞｳNo. .U</v>
      </c>
      <c r="W1058" s="1" t="str">
        <v>astPuCW[32].uiTtlNo	:= 1050;	//ﾀｲﾄﾙｳｨﾝﾄﾞｳNo. .U</v>
      </c>
      <c r="X1058" s="1" t="str">
        <v>astPuCW[32].uiTtlIdx	:= 8;	//ﾀｲﾄﾙﾃﾞｰﾀｲﾝﾃﾞｯｸｽ .U</v>
      </c>
      <c r="Y1058" s="1" t="str">
        <v>astPuCW[32].uiWide	:= 800;	//ｳｨﾝﾄﾞｳ幅 .U</v>
      </c>
      <c r="Z1058" s="1" t="str">
        <v>astPuCW[32].uiHeight	:= 104;	//ｳｨﾝﾄﾞｳ高さ .U</v>
      </c>
      <c r="AA1058" s="1" t="str">
        <v>astPuCW[32].uiWinLev	:= 1;	//ｳｨﾝﾄﾞｳﾚﾍﾞﾙ .U</v>
      </c>
      <c r="AB1058" s="1" t="str">
        <v>astPuCW[32].uiWinClass	:= 0;	//ｳｨﾝﾄﾞｳ区分 .U</v>
      </c>
      <c r="AC1058" s="1" t="str">
        <v>astPuCW[32].uiDevClass	:= 1;	//ｳｨﾝﾄﾞｳ ﾃﾞﾊﾞｲｽ区分 .U</v>
      </c>
      <c r="AD1058" s="1" t="str">
        <v xml:space="preserve">
//軸9 JOG移動
astPuCW[32].uiWinNo	:= 1054;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t="str">
        <f>IFERROR(INDEX(content!$A$2:$A$2049,MATCH($E1063,content!$C$2:$C$2049,0),1),"")</f>
        <v/>
      </c>
      <c r="G1063" s="1" t="str">
        <f>IFERROR(INDEX(content!$B$2:$B$2049,MATCH($E1063,content!$C$2:$C$2049,0),1),"")</f>
        <v/>
      </c>
      <c r="H1063" s="1" t="str">
        <f>IFERROR(INDEX(content!$C$2:$C$2049,MATCH($E1063,content!$C$2:$C$2049,0),1),"")</f>
        <v/>
      </c>
      <c r="I1063" s="1" t="str">
        <f>IFERROR(INDEX(content!$D$2:$D$2049,MATCH($E1063,content!$C$2:$C$2049,0),1),"")</f>
        <v/>
      </c>
      <c r="J1063" s="1" t="str">
        <v/>
      </c>
      <c r="K1063" s="1" t="str">
        <f>IFERROR(INDEX(content!$F$2:$F$2049,MATCH($E1063,content!$C$2:$C$2049,0),1),"")</f>
        <v/>
      </c>
      <c r="L1063" s="1" t="str">
        <f>IFERROR(INDEX(content!$G$2:$G$2049,MATCH($E1063,content!$C$2:$C$2049,0),1),"")</f>
        <v/>
      </c>
      <c r="M1063" s="1" t="str">
        <f>IFERROR(INDEX(content!$H$2:$H$2049,MATCH($E1063,content!$C$2:$C$2049,0),1),"")</f>
        <v/>
      </c>
      <c r="N1063" s="1" t="str">
        <f>IFERROR(INDEX(content!$I$2:$I$2049,MATCH($E1063,content!$C$2:$C$2049,0),1),"")</f>
        <v/>
      </c>
      <c r="O1063" s="1" t="str">
        <f>IFERROR(INDEX(content!$J$2:$J$2049,MATCH($E1063,content!$C$2:$C$2049,0),1),"")</f>
        <v/>
      </c>
      <c r="P1063" s="1" t="str">
        <f t="shared" si="67"/>
        <v/>
      </c>
      <c r="Q1063" s="1" t="str">
        <f>IF(LENB(P1063),COUNTIF(P$4:P1063,"●"),"")</f>
        <v/>
      </c>
      <c r="R1063" s="1" t="str">
        <f t="shared" si="70"/>
        <v/>
      </c>
      <c r="S1063" s="1" t="str">
        <f t="shared" si="68"/>
        <v/>
      </c>
      <c r="T1063" s="1" t="str">
        <f>IF(LEN(S1063),SUM($S$4:S1063)-1,"")</f>
        <v/>
      </c>
      <c r="U1063" s="1" t="str">
        <f t="shared" si="69"/>
        <v/>
      </c>
      <c r="V1063" s="1" t="str">
        <v/>
      </c>
      <c r="W1063" s="1" t="str">
        <v/>
      </c>
      <c r="X1063" s="1" t="str">
        <v/>
      </c>
      <c r="Y1063" s="1" t="str">
        <v/>
      </c>
      <c r="Z1063" s="1" t="str">
        <v/>
      </c>
      <c r="AA1063" s="1" t="str">
        <v/>
      </c>
      <c r="AB1063" s="1" t="str">
        <v/>
      </c>
      <c r="AC1063" s="1" t="str">
        <v/>
      </c>
      <c r="AD1063" s="1" t="str">
        <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f>IFERROR(INDEX(content!$A$2:$A$2049,MATCH($E1065,content!$C$2:$C$2049,0),1),"")</f>
        <v>35</v>
      </c>
      <c r="G1065" s="1" t="str">
        <f>IFERROR(INDEX(content!$B$2:$B$2049,MATCH($E1065,content!$C$2:$C$2049,0),1),"")</f>
        <v>軸11 JOG移動</v>
      </c>
      <c r="H1065" s="1">
        <f>IFERROR(INDEX(content!$C$2:$C$2049,MATCH($E1065,content!$C$2:$C$2049,0),1),"")</f>
        <v>1061</v>
      </c>
      <c r="I1065" s="1">
        <f>IFERROR(INDEX(content!$D$2:$D$2049,MATCH($E1065,content!$C$2:$C$2049,0),1),"")</f>
        <v>1060</v>
      </c>
      <c r="J1065" s="1">
        <v>10</v>
      </c>
      <c r="K1065" s="1">
        <f>IFERROR(INDEX(content!$F$2:$F$2049,MATCH($E1065,content!$C$2:$C$2049,0),1),"")</f>
        <v>800</v>
      </c>
      <c r="L1065" s="1">
        <f>IFERROR(INDEX(content!$G$2:$G$2049,MATCH($E1065,content!$C$2:$C$2049,0),1),"")</f>
        <v>104</v>
      </c>
      <c r="M1065" s="1">
        <f>IFERROR(INDEX(content!$H$2:$H$2049,MATCH($E1065,content!$C$2:$C$2049,0),1),"")</f>
        <v>5</v>
      </c>
      <c r="N1065" s="1">
        <f>IFERROR(INDEX(content!$I$2:$I$2049,MATCH($E1065,content!$C$2:$C$2049,0),1),"")</f>
        <v>0</v>
      </c>
      <c r="O1065" s="1">
        <f>IFERROR(INDEX(content!$J$2:$J$2049,MATCH($E1065,content!$C$2:$C$2049,0),1),"")</f>
        <v>1</v>
      </c>
      <c r="P1065" s="1" t="str">
        <f t="shared" si="67"/>
        <v>●</v>
      </c>
      <c r="Q1065" s="1">
        <f>IF(LENB(P1065),COUNTIF(P$4:P1065,"●"),"")</f>
        <v>34</v>
      </c>
      <c r="R1065" s="1">
        <f t="shared" si="70"/>
        <v>8708</v>
      </c>
      <c r="S1065" s="1">
        <f t="shared" si="68"/>
        <v>1</v>
      </c>
      <c r="T1065" s="1">
        <f>IF(LEN(S1065),SUM($S$4:S1065)-1,"")</f>
        <v>33</v>
      </c>
      <c r="U1065" s="1" t="str">
        <f t="shared" si="69"/>
        <v>astPuCW[33]</v>
      </c>
      <c r="V1065" s="1" t="str">
        <v>astPuCW[33].uiWinNo	:= 1061;	//ｳｨﾝﾄﾞｳNo. .U</v>
      </c>
      <c r="W1065" s="1" t="str">
        <v>astPuCW[33].uiTtlNo	:= 1060;	//ﾀｲﾄﾙｳｨﾝﾄﾞｳNo. .U</v>
      </c>
      <c r="X1065" s="1" t="str">
        <v>astPuCW[33].uiTtlIdx	:= 10;	//ﾀｲﾄﾙﾃﾞｰﾀｲﾝﾃﾞｯｸｽ .U</v>
      </c>
      <c r="Y1065" s="1" t="str">
        <v>astPuCW[33].uiWide	:= 800;	//ｳｨﾝﾄﾞｳ幅 .U</v>
      </c>
      <c r="Z1065" s="1" t="str">
        <v>astPuCW[33].uiHeight	:= 104;	//ｳｨﾝﾄﾞｳ高さ .U</v>
      </c>
      <c r="AA1065" s="1" t="str">
        <v>astPuCW[33].uiWinLev	:= 5;	//ｳｨﾝﾄﾞｳﾚﾍﾞﾙ .U</v>
      </c>
      <c r="AB1065" s="1" t="str">
        <v>astPuCW[33].uiWinClass	:= 0;	//ｳｨﾝﾄﾞｳ区分 .U</v>
      </c>
      <c r="AC1065" s="1" t="str">
        <v>astPuCW[33].uiDevClass	:= 1;	//ｳｨﾝﾄﾞｳ ﾃﾞﾊﾞｲｽ区分 .U</v>
      </c>
      <c r="AD1065" s="1" t="str">
        <v xml:space="preserve">
//軸11 JOG移動
astPuCW[33].uiWinNo	:= 1061;	//ｳｨﾝﾄﾞｳNo. .U
astPuCW[33].uiTtlNo	:= 1060;	//ﾀｲﾄﾙｳｨﾝﾄﾞｳNo. .U
astPuCW[33].uiTtlIdx	:= 10;	//ﾀｲﾄﾙﾃﾞｰﾀｲﾝﾃﾞｯｸｽ .U
astPuCW[33].uiWide	:= 800;	//ｳｨﾝﾄﾞｳ幅 .U
astPuCW[33].uiHeight	:= 104;	//ｳｨﾝﾄﾞｳ高さ .U
astPuCW[33].uiWinLev	:= 5;	//ｳｨﾝﾄﾞｳﾚﾍﾞﾙ .U
astPuCW[33].uiWinClass	:= 0;	//ｳｨﾝﾄﾞｳ区分 .U
astPuCW[33].uiDevClass	:= 1;	//ｳｨﾝﾄﾞｳ ﾃﾞﾊﾞｲｽ区分 .U</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t="str">
        <f>IFERROR(INDEX(content!$A$2:$A$2049,MATCH($E1068,content!$C$2:$C$2049,0),1),"")</f>
        <v/>
      </c>
      <c r="G1068" s="1" t="str">
        <f>IFERROR(INDEX(content!$B$2:$B$2049,MATCH($E1068,content!$C$2:$C$2049,0),1),"")</f>
        <v/>
      </c>
      <c r="H1068" s="1" t="str">
        <f>IFERROR(INDEX(content!$C$2:$C$2049,MATCH($E1068,content!$C$2:$C$2049,0),1),"")</f>
        <v/>
      </c>
      <c r="I1068" s="1" t="str">
        <f>IFERROR(INDEX(content!$D$2:$D$2049,MATCH($E1068,content!$C$2:$C$2049,0),1),"")</f>
        <v/>
      </c>
      <c r="J1068" s="1" t="str">
        <v/>
      </c>
      <c r="K1068" s="1" t="str">
        <f>IFERROR(INDEX(content!$F$2:$F$2049,MATCH($E1068,content!$C$2:$C$2049,0),1),"")</f>
        <v/>
      </c>
      <c r="L1068" s="1" t="str">
        <f>IFERROR(INDEX(content!$G$2:$G$2049,MATCH($E1068,content!$C$2:$C$2049,0),1),"")</f>
        <v/>
      </c>
      <c r="M1068" s="1" t="str">
        <f>IFERROR(INDEX(content!$H$2:$H$2049,MATCH($E1068,content!$C$2:$C$2049,0),1),"")</f>
        <v/>
      </c>
      <c r="N1068" s="1" t="str">
        <f>IFERROR(INDEX(content!$I$2:$I$2049,MATCH($E1068,content!$C$2:$C$2049,0),1),"")</f>
        <v/>
      </c>
      <c r="O1068" s="1" t="str">
        <f>IFERROR(INDEX(content!$J$2:$J$2049,MATCH($E1068,content!$C$2:$C$2049,0),1),"")</f>
        <v/>
      </c>
      <c r="P1068" s="1" t="str">
        <f t="shared" si="67"/>
        <v/>
      </c>
      <c r="Q1068" s="1" t="str">
        <f>IF(LENB(P1068),COUNTIF(P$4:P1068,"●"),"")</f>
        <v/>
      </c>
      <c r="R1068" s="1" t="str">
        <f t="shared" si="70"/>
        <v/>
      </c>
      <c r="S1068" s="1" t="str">
        <f t="shared" si="68"/>
        <v/>
      </c>
      <c r="T1068" s="1" t="str">
        <f>IF(LEN(S1068),SUM($S$4:S1068)-1,"")</f>
        <v/>
      </c>
      <c r="U1068" s="1" t="str">
        <f t="shared" si="69"/>
        <v/>
      </c>
      <c r="V1068" s="1" t="str">
        <v/>
      </c>
      <c r="W1068" s="1" t="str">
        <v/>
      </c>
      <c r="X1068" s="1" t="str">
        <v/>
      </c>
      <c r="Y1068" s="1" t="str">
        <v/>
      </c>
      <c r="Z1068" s="1" t="str">
        <v/>
      </c>
      <c r="AA1068" s="1" t="str">
        <v/>
      </c>
      <c r="AB1068" s="1" t="str">
        <v/>
      </c>
      <c r="AC1068" s="1" t="str">
        <v/>
      </c>
      <c r="AD1068" s="1" t="str">
        <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f>IFERROR(INDEX(content!$A$2:$A$2049,MATCH($E1070,content!$C$2:$C$2049,0),1),"")</f>
        <v>36</v>
      </c>
      <c r="G1070" s="1" t="str">
        <f>IFERROR(INDEX(content!$B$2:$B$2049,MATCH($E1070,content!$C$2:$C$2049,0),1),"")</f>
        <v>軸12 JOG移動</v>
      </c>
      <c r="H1070" s="1">
        <f>IFERROR(INDEX(content!$C$2:$C$2049,MATCH($E1070,content!$C$2:$C$2049,0),1),"")</f>
        <v>1066</v>
      </c>
      <c r="I1070" s="1">
        <f>IFERROR(INDEX(content!$D$2:$D$2049,MATCH($E1070,content!$C$2:$C$2049,0),1),"")</f>
        <v>1065</v>
      </c>
      <c r="J1070" s="1">
        <v>11</v>
      </c>
      <c r="K1070" s="1">
        <f>IFERROR(INDEX(content!$F$2:$F$2049,MATCH($E1070,content!$C$2:$C$2049,0),1),"")</f>
        <v>800</v>
      </c>
      <c r="L1070" s="1">
        <f>IFERROR(INDEX(content!$G$2:$G$2049,MATCH($E1070,content!$C$2:$C$2049,0),1),"")</f>
        <v>104</v>
      </c>
      <c r="M1070" s="1">
        <f>IFERROR(INDEX(content!$H$2:$H$2049,MATCH($E1070,content!$C$2:$C$2049,0),1),"")</f>
        <v>5</v>
      </c>
      <c r="N1070" s="1">
        <f>IFERROR(INDEX(content!$I$2:$I$2049,MATCH($E1070,content!$C$2:$C$2049,0),1),"")</f>
        <v>0</v>
      </c>
      <c r="O1070" s="1">
        <f>IFERROR(INDEX(content!$J$2:$J$2049,MATCH($E1070,content!$C$2:$C$2049,0),1),"")</f>
        <v>1</v>
      </c>
      <c r="P1070" s="1" t="str">
        <f t="shared" si="67"/>
        <v>●</v>
      </c>
      <c r="Q1070" s="1">
        <f>IF(LENB(P1070),COUNTIF(P$4:P1070,"●"),"")</f>
        <v>35</v>
      </c>
      <c r="R1070" s="1">
        <f t="shared" si="70"/>
        <v>8720</v>
      </c>
      <c r="S1070" s="1">
        <f t="shared" si="68"/>
        <v>1</v>
      </c>
      <c r="T1070" s="1">
        <f>IF(LEN(S1070),SUM($S$4:S1070)-1,"")</f>
        <v>34</v>
      </c>
      <c r="U1070" s="1" t="str">
        <f t="shared" si="69"/>
        <v>astPuCW[34]</v>
      </c>
      <c r="V1070" s="1" t="str">
        <v>astPuCW[34].uiWinNo	:= 1066;	//ｳｨﾝﾄﾞｳNo. .U</v>
      </c>
      <c r="W1070" s="1" t="str">
        <v>astPuCW[34].uiTtlNo	:= 1065;	//ﾀｲﾄﾙｳｨﾝﾄﾞｳNo. .U</v>
      </c>
      <c r="X1070" s="1" t="str">
        <v>astPuCW[34].uiTtlIdx	:= 11;	//ﾀｲﾄﾙﾃﾞｰﾀｲﾝﾃﾞｯｸｽ .U</v>
      </c>
      <c r="Y1070" s="1" t="str">
        <v>astPuCW[34].uiWide	:= 800;	//ｳｨﾝﾄﾞｳ幅 .U</v>
      </c>
      <c r="Z1070" s="1" t="str">
        <v>astPuCW[34].uiHeight	:= 104;	//ｳｨﾝﾄﾞｳ高さ .U</v>
      </c>
      <c r="AA1070" s="1" t="str">
        <v>astPuCW[34].uiWinLev	:= 5;	//ｳｨﾝﾄﾞｳﾚﾍﾞﾙ .U</v>
      </c>
      <c r="AB1070" s="1" t="str">
        <v>astPuCW[34].uiWinClass	:= 0;	//ｳｨﾝﾄﾞｳ区分 .U</v>
      </c>
      <c r="AC1070" s="1" t="str">
        <v>astPuCW[34].uiDevClass	:= 1;	//ｳｨﾝﾄﾞｳ ﾃﾞﾊﾞｲｽ区分 .U</v>
      </c>
      <c r="AD1070" s="1" t="str">
        <v xml:space="preserve">
//軸12 JOG移動
astPuCW[34].uiWinNo	:= 1066;	//ｳｨﾝﾄﾞｳNo. .U
astPuCW[34].uiTtlNo	:= 1065;	//ﾀｲﾄﾙｳｨﾝﾄﾞｳNo. .U
astPuCW[34].uiTtlIdx	:= 11;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t="str">
        <f>IFERROR(INDEX(content!$A$2:$A$2049,MATCH($E1073,content!$C$2:$C$2049,0),1),"")</f>
        <v/>
      </c>
      <c r="G1073" s="1" t="str">
        <f>IFERROR(INDEX(content!$B$2:$B$2049,MATCH($E1073,content!$C$2:$C$2049,0),1),"")</f>
        <v/>
      </c>
      <c r="H1073" s="1" t="str">
        <f>IFERROR(INDEX(content!$C$2:$C$2049,MATCH($E1073,content!$C$2:$C$2049,0),1),"")</f>
        <v/>
      </c>
      <c r="I1073" s="1" t="str">
        <f>IFERROR(INDEX(content!$D$2:$D$2049,MATCH($E1073,content!$C$2:$C$2049,0),1),"")</f>
        <v/>
      </c>
      <c r="J1073" s="1" t="str">
        <v/>
      </c>
      <c r="K1073" s="1" t="str">
        <f>IFERROR(INDEX(content!$F$2:$F$2049,MATCH($E1073,content!$C$2:$C$2049,0),1),"")</f>
        <v/>
      </c>
      <c r="L1073" s="1" t="str">
        <f>IFERROR(INDEX(content!$G$2:$G$2049,MATCH($E1073,content!$C$2:$C$2049,0),1),"")</f>
        <v/>
      </c>
      <c r="M1073" s="1" t="str">
        <f>IFERROR(INDEX(content!$H$2:$H$2049,MATCH($E1073,content!$C$2:$C$2049,0),1),"")</f>
        <v/>
      </c>
      <c r="N1073" s="1" t="str">
        <f>IFERROR(INDEX(content!$I$2:$I$2049,MATCH($E1073,content!$C$2:$C$2049,0),1),"")</f>
        <v/>
      </c>
      <c r="O1073" s="1" t="str">
        <f>IFERROR(INDEX(content!$J$2:$J$2049,MATCH($E1073,content!$C$2:$C$2049,0),1),"")</f>
        <v/>
      </c>
      <c r="P1073" s="1" t="str">
        <f t="shared" si="67"/>
        <v/>
      </c>
      <c r="Q1073" s="1" t="str">
        <f>IF(LENB(P1073),COUNTIF(P$4:P1073,"●"),"")</f>
        <v/>
      </c>
      <c r="R1073" s="1" t="str">
        <f t="shared" si="70"/>
        <v/>
      </c>
      <c r="S1073" s="1" t="str">
        <f t="shared" si="68"/>
        <v/>
      </c>
      <c r="T1073" s="1" t="str">
        <f>IF(LEN(S1073),SUM($S$4:S1073)-1,"")</f>
        <v/>
      </c>
      <c r="U1073" s="1" t="str">
        <f t="shared" si="69"/>
        <v/>
      </c>
      <c r="V1073" s="1" t="str">
        <v/>
      </c>
      <c r="W1073" s="1" t="str">
        <v/>
      </c>
      <c r="X1073" s="1" t="str">
        <v/>
      </c>
      <c r="Y1073" s="1" t="str">
        <v/>
      </c>
      <c r="Z1073" s="1" t="str">
        <v/>
      </c>
      <c r="AA1073" s="1" t="str">
        <v/>
      </c>
      <c r="AB1073" s="1" t="str">
        <v/>
      </c>
      <c r="AC1073" s="1" t="str">
        <v/>
      </c>
      <c r="AD1073" s="1" t="str">
        <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37</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36</v>
      </c>
      <c r="R1075" s="1">
        <f t="shared" si="70"/>
        <v>8732</v>
      </c>
      <c r="S1075" s="1">
        <f t="shared" si="68"/>
        <v>1</v>
      </c>
      <c r="T1075" s="1">
        <f>IF(LEN(S1075),SUM($S$4:S1075)-1,"")</f>
        <v>35</v>
      </c>
      <c r="U1075" s="1" t="str">
        <f t="shared" si="69"/>
        <v>astPuCW[35]</v>
      </c>
      <c r="V1075" s="1" t="str">
        <v>astPuCW[35].uiWinNo	:= 1071;	//ｳｨﾝﾄﾞｳNo. .U</v>
      </c>
      <c r="W1075" s="1" t="str">
        <v>astPuCW[35].uiTtlNo	:= 1070;	//ﾀｲﾄﾙｳｨﾝﾄﾞｳNo. .U</v>
      </c>
      <c r="X1075" s="1" t="str">
        <v>astPuCW[35].uiTtlIdx	:= 12;	//ﾀｲﾄﾙﾃﾞｰﾀｲﾝﾃﾞｯｸｽ .U</v>
      </c>
      <c r="Y1075" s="1" t="str">
        <v>astPuCW[35].uiWide	:= 800;	//ｳｨﾝﾄﾞｳ幅 .U</v>
      </c>
      <c r="Z1075" s="1" t="str">
        <v>astPuCW[35].uiHeight	:= 64;	//ｳｨﾝﾄﾞｳ高さ .U</v>
      </c>
      <c r="AA1075" s="1" t="str">
        <v>astPuCW[35].uiWinLev	:= 0;	//ｳｨﾝﾄﾞｳﾚﾍﾞﾙ .U</v>
      </c>
      <c r="AB1075" s="1" t="str">
        <v>astPuCW[35].uiWinClass	:= 0;	//ｳｨﾝﾄﾞｳ区分 .U</v>
      </c>
      <c r="AC1075" s="1" t="str">
        <v>astPuCW[35].uiDevClass	:= 1;	//ｳｨﾝﾄﾞｳ ﾃﾞﾊﾞｲｽ区分 .U</v>
      </c>
      <c r="AD1075" s="1" t="str">
        <v xml:space="preserve">
//軸13 サーボON
astPuCW[35].uiWinNo	:= 1071;	//ｳｨﾝﾄﾞｳNo. .U
astPuCW[35].uiTtlNo	:= 1070;	//ﾀｲﾄﾙｳｨﾝﾄﾞｳNo. .U
astPuCW[35].uiTtlIdx	:= 12;	//ﾀｲﾄﾙﾃﾞｰﾀｲﾝﾃﾞｯｸｽ .U
astPuCW[35].uiWide	:= 800;	//ｳｨﾝﾄﾞｳ幅 .U
astPuCW[35].uiHeight	:= 64;	//ｳｨﾝﾄﾞｳ高さ .U
astPuCW[35].uiWinLev	:= 0;	//ｳｨﾝﾄﾞｳﾚﾍﾞﾙ .U
astPuCW[35].uiWinClass	:= 0;	//ｳｨﾝﾄﾞｳ区分 .U
astPuCW[35].uiDevClass	:= 1;	//ｳｨﾝﾄﾞｳ ﾃﾞﾊﾞｲｽ区分 .U</v>
      </c>
    </row>
    <row r="1076" spans="5:30" x14ac:dyDescent="0.55000000000000004">
      <c r="E1076" s="1">
        <v>1072</v>
      </c>
      <c r="F1076" s="1">
        <f>IFERROR(INDEX(content!$A$2:$A$2049,MATCH($E1076,content!$C$2:$C$2049,0),1),"")</f>
        <v>38</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37</v>
      </c>
      <c r="R1076" s="1">
        <f t="shared" si="70"/>
        <v>8744</v>
      </c>
      <c r="S1076" s="1">
        <f t="shared" si="68"/>
        <v>1</v>
      </c>
      <c r="T1076" s="1">
        <f>IF(LEN(S1076),SUM($S$4:S1076)-1,"")</f>
        <v>36</v>
      </c>
      <c r="U1076" s="1" t="str">
        <f t="shared" si="69"/>
        <v>astPuCW[36]</v>
      </c>
      <c r="V1076" s="1" t="str">
        <v>astPuCW[36].uiWinNo	:= 1072;	//ｳｨﾝﾄﾞｳNo. .U</v>
      </c>
      <c r="W1076" s="1" t="str">
        <v>astPuCW[36].uiTtlNo	:= 1070;	//ﾀｲﾄﾙｳｨﾝﾄﾞｳNo. .U</v>
      </c>
      <c r="X1076" s="1" t="str">
        <v>astPuCW[36].uiTtlIdx	:= 12;	//ﾀｲﾄﾙﾃﾞｰﾀｲﾝﾃﾞｯｸｽ .U</v>
      </c>
      <c r="Y1076" s="1" t="str">
        <v>astPuCW[36].uiWide	:= 800;	//ｳｨﾝﾄﾞｳ幅 .U</v>
      </c>
      <c r="Z1076" s="1" t="str">
        <v>astPuCW[36].uiHeight	:= 104;	//ｳｨﾝﾄﾞｳ高さ .U</v>
      </c>
      <c r="AA1076" s="1" t="str">
        <v>astPuCW[36].uiWinLev	:= 0;	//ｳｨﾝﾄﾞｳﾚﾍﾞﾙ .U</v>
      </c>
      <c r="AB1076" s="1" t="str">
        <v>astPuCW[36].uiWinClass	:= 0;	//ｳｨﾝﾄﾞｳ区分 .U</v>
      </c>
      <c r="AC1076" s="1" t="str">
        <v>astPuCW[36].uiDevClass	:= 1;	//ｳｨﾝﾄﾞｳ ﾃﾞﾊﾞｲｽ区分 .U</v>
      </c>
      <c r="AD1076" s="1" t="str">
        <v xml:space="preserve">
//軸13 原点復帰 ポイント移動
astPuCW[36].uiWinNo	:= 1072;	//ｳｨﾝﾄﾞｳNo. .U
astPuCW[36].uiTtlNo	:= 1070;	//ﾀｲﾄﾙｳｨﾝﾄﾞｳNo. .U
astPuCW[36].uiTtlIdx	:= 12;	//ﾀｲﾄﾙﾃﾞｰﾀｲﾝﾃﾞｯｸｽ .U
astPuCW[36].uiWide	:= 800;	//ｳｨﾝﾄﾞｳ幅 .U
astPuCW[36].uiHeight	:= 104;	//ｳｨﾝﾄﾞｳ高さ .U
astPuCW[36].uiWinLev	:= 0;	//ｳｨﾝﾄﾞｳﾚﾍﾞﾙ .U
astPuCW[36].uiWinClass	:= 0;	//ｳｨﾝﾄﾞｳ区分 .U
astPuCW[36].uiDevClass	:= 1;	//ｳｨﾝﾄﾞｳ ﾃﾞﾊﾞｲｽ区分 .U</v>
      </c>
    </row>
    <row r="1077" spans="5:30" x14ac:dyDescent="0.55000000000000004">
      <c r="E1077" s="1">
        <v>1073</v>
      </c>
      <c r="F1077" s="1">
        <f>IFERROR(INDEX(content!$A$2:$A$2049,MATCH($E1077,content!$C$2:$C$2049,0),1),"")</f>
        <v>39</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38</v>
      </c>
      <c r="R1077" s="1">
        <f t="shared" si="70"/>
        <v>8756</v>
      </c>
      <c r="S1077" s="1">
        <f t="shared" si="68"/>
        <v>1</v>
      </c>
      <c r="T1077" s="1">
        <f>IF(LEN(S1077),SUM($S$4:S1077)-1,"")</f>
        <v>37</v>
      </c>
      <c r="U1077" s="1" t="str">
        <f t="shared" si="69"/>
        <v>astPuCW[37]</v>
      </c>
      <c r="V1077" s="1" t="str">
        <v>astPuCW[37].uiWinNo	:= 1073;	//ｳｨﾝﾄﾞｳNo. .U</v>
      </c>
      <c r="W1077" s="1" t="str">
        <v>astPuCW[37].uiTtlNo	:= 1070;	//ﾀｲﾄﾙｳｨﾝﾄﾞｳNo. .U</v>
      </c>
      <c r="X1077" s="1" t="str">
        <v>astPuCW[37].uiTtlIdx	:= 12;	//ﾀｲﾄﾙﾃﾞｰﾀｲﾝﾃﾞｯｸｽ .U</v>
      </c>
      <c r="Y1077" s="1" t="str">
        <v>astPuCW[37].uiWide	:= 800;	//ｳｨﾝﾄﾞｳ幅 .U</v>
      </c>
      <c r="Z1077" s="1" t="str">
        <v>astPuCW[37].uiHeight	:= 104;	//ｳｨﾝﾄﾞｳ高さ .U</v>
      </c>
      <c r="AA1077" s="1" t="str">
        <v>astPuCW[37].uiWinLev	:= 1;	//ｳｨﾝﾄﾞｳﾚﾍﾞﾙ .U</v>
      </c>
      <c r="AB1077" s="1" t="str">
        <v>astPuCW[37].uiWinClass	:= 0;	//ｳｨﾝﾄﾞｳ区分 .U</v>
      </c>
      <c r="AC1077" s="1" t="str">
        <v>astPuCW[37].uiDevClass	:= 1;	//ｳｨﾝﾄﾞｳ ﾃﾞﾊﾞｲｽ区分 .U</v>
      </c>
      <c r="AD1077" s="1" t="str">
        <v xml:space="preserve">
//軸13 数値指定移動
astPuCW[37].uiWinNo	:= 1073;	//ｳｨﾝﾄﾞｳNo. .U
astPuCW[37].uiTtlNo	:= 1070;	//ﾀｲﾄﾙｳｨﾝﾄﾞｳNo. .U
astPuCW[37].uiTtlIdx	:= 12;	//ﾀｲﾄﾙﾃﾞｰﾀｲﾝﾃﾞｯｸｽ .U
astPuCW[37].uiWide	:= 800;	//ｳｨﾝﾄﾞｳ幅 .U
astPuCW[37].uiHeight	:= 104;	//ｳｨﾝﾄﾞｳ高さ .U
astPuCW[37].uiWinLev	:= 1;	//ｳｨﾝﾄﾞｳﾚﾍﾞﾙ .U
astPuCW[37].uiWinClass	:= 0;	//ｳｨﾝﾄﾞｳ区分 .U
astPuCW[37].uiDevClass	:= 1;	//ｳｨﾝﾄﾞｳ ﾃﾞﾊﾞｲｽ区分 .U</v>
      </c>
    </row>
    <row r="1078" spans="5:30" x14ac:dyDescent="0.55000000000000004">
      <c r="E1078" s="1">
        <v>1074</v>
      </c>
      <c r="F1078" s="1">
        <f>IFERROR(INDEX(content!$A$2:$A$2049,MATCH($E1078,content!$C$2:$C$2049,0),1),"")</f>
        <v>40</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39</v>
      </c>
      <c r="R1078" s="1">
        <f t="shared" si="70"/>
        <v>8768</v>
      </c>
      <c r="S1078" s="1">
        <f t="shared" si="68"/>
        <v>1</v>
      </c>
      <c r="T1078" s="1">
        <f>IF(LEN(S1078),SUM($S$4:S1078)-1,"")</f>
        <v>38</v>
      </c>
      <c r="U1078" s="1" t="str">
        <f t="shared" si="69"/>
        <v>astPuCW[38]</v>
      </c>
      <c r="V1078" s="1" t="str">
        <v>astPuCW[38].uiWinNo	:= 1074;	//ｳｨﾝﾄﾞｳNo. .U</v>
      </c>
      <c r="W1078" s="1" t="str">
        <v>astPuCW[38].uiTtlNo	:= 1070;	//ﾀｲﾄﾙｳｨﾝﾄﾞｳNo. .U</v>
      </c>
      <c r="X1078" s="1" t="str">
        <v>astPuCW[38].uiTtlIdx	:= 12;	//ﾀｲﾄﾙﾃﾞｰﾀｲﾝﾃﾞｯｸｽ .U</v>
      </c>
      <c r="Y1078" s="1" t="str">
        <v>astPuCW[38].uiWide	:= 800;	//ｳｨﾝﾄﾞｳ幅 .U</v>
      </c>
      <c r="Z1078" s="1" t="str">
        <v>astPuCW[38].uiHeight	:= 104;	//ｳｨﾝﾄﾞｳ高さ .U</v>
      </c>
      <c r="AA1078" s="1" t="str">
        <v>astPuCW[38].uiWinLev	:= 1;	//ｳｨﾝﾄﾞｳﾚﾍﾞﾙ .U</v>
      </c>
      <c r="AB1078" s="1" t="str">
        <v>astPuCW[38].uiWinClass	:= 0;	//ｳｨﾝﾄﾞｳ区分 .U</v>
      </c>
      <c r="AC1078" s="1" t="str">
        <v>astPuCW[38].uiDevClass	:= 1;	//ｳｨﾝﾄﾞｳ ﾃﾞﾊﾞｲｽ区分 .U</v>
      </c>
      <c r="AD1078" s="1" t="str">
        <v xml:space="preserve">
//軸13 JOG移動
astPuCW[38].uiWinNo	:= 1074;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41</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40</v>
      </c>
      <c r="R1080" s="1">
        <f t="shared" si="70"/>
        <v>8780</v>
      </c>
      <c r="S1080" s="1">
        <f t="shared" si="68"/>
        <v>1</v>
      </c>
      <c r="T1080" s="1">
        <f>IF(LEN(S1080),SUM($S$4:S1080)-1,"")</f>
        <v>39</v>
      </c>
      <c r="U1080" s="1" t="str">
        <f t="shared" si="69"/>
        <v>astPuCW[39]</v>
      </c>
      <c r="V1080" s="1" t="str">
        <v>astPuCW[39].uiWinNo	:= 1076;	//ｳｨﾝﾄﾞｳNo. .U</v>
      </c>
      <c r="W1080" s="1" t="str">
        <v>astPuCW[39].uiTtlNo	:= 1075;	//ﾀｲﾄﾙｳｨﾝﾄﾞｳNo. .U</v>
      </c>
      <c r="X1080" s="1" t="str">
        <v>astPuCW[39].uiTtlIdx	:= 13;	//ﾀｲﾄﾙﾃﾞｰﾀｲﾝﾃﾞｯｸｽ .U</v>
      </c>
      <c r="Y1080" s="1" t="str">
        <v>astPuCW[39].uiWide	:= 800;	//ｳｨﾝﾄﾞｳ幅 .U</v>
      </c>
      <c r="Z1080" s="1" t="str">
        <v>astPuCW[39].uiHeight	:= 64;	//ｳｨﾝﾄﾞｳ高さ .U</v>
      </c>
      <c r="AA1080" s="1" t="str">
        <v>astPuCW[39].uiWinLev	:= 0;	//ｳｨﾝﾄﾞｳﾚﾍﾞﾙ .U</v>
      </c>
      <c r="AB1080" s="1" t="str">
        <v>astPuCW[39].uiWinClass	:= 0;	//ｳｨﾝﾄﾞｳ区分 .U</v>
      </c>
      <c r="AC1080" s="1" t="str">
        <v>astPuCW[39].uiDevClass	:= 1;	//ｳｨﾝﾄﾞｳ ﾃﾞﾊﾞｲｽ区分 .U</v>
      </c>
      <c r="AD1080" s="1" t="str">
        <v xml:space="preserve">
//軸14 サーボON
astPuCW[39].uiWinNo	:= 1076;	//ｳｨﾝﾄﾞｳNo. .U
astPuCW[39].uiTtlNo	:= 1075;	//ﾀｲﾄﾙｳｨﾝﾄﾞｳNo. .U
astPuCW[39].uiTtlIdx	:= 13;	//ﾀｲﾄﾙﾃﾞｰﾀｲﾝﾃﾞｯｸｽ .U
astPuCW[39].uiWide	:= 800;	//ｳｨﾝﾄﾞｳ幅 .U
astPuCW[39].uiHeight	:= 64;	//ｳｨﾝﾄﾞｳ高さ .U
astPuCW[39].uiWinLev	:= 0;	//ｳｨﾝﾄﾞｳﾚﾍﾞﾙ .U
astPuCW[39].uiWinClass	:= 0;	//ｳｨﾝﾄﾞｳ区分 .U
astPuCW[39].uiDevClass	:= 1;	//ｳｨﾝﾄﾞｳ ﾃﾞﾊﾞｲｽ区分 .U</v>
      </c>
    </row>
    <row r="1081" spans="5:30" x14ac:dyDescent="0.55000000000000004">
      <c r="E1081" s="1">
        <v>1077</v>
      </c>
      <c r="F1081" s="1">
        <f>IFERROR(INDEX(content!$A$2:$A$2049,MATCH($E1081,content!$C$2:$C$2049,0),1),"")</f>
        <v>42</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41</v>
      </c>
      <c r="R1081" s="1">
        <f t="shared" si="70"/>
        <v>8792</v>
      </c>
      <c r="S1081" s="1">
        <f t="shared" si="68"/>
        <v>1</v>
      </c>
      <c r="T1081" s="1">
        <f>IF(LEN(S1081),SUM($S$4:S1081)-1,"")</f>
        <v>40</v>
      </c>
      <c r="U1081" s="1" t="str">
        <f t="shared" si="69"/>
        <v>astPuCW[40]</v>
      </c>
      <c r="V1081" s="1" t="str">
        <v>astPuCW[40].uiWinNo	:= 1077;	//ｳｨﾝﾄﾞｳNo. .U</v>
      </c>
      <c r="W1081" s="1" t="str">
        <v>astPuCW[40].uiTtlNo	:= 1075;	//ﾀｲﾄﾙｳｨﾝﾄﾞｳNo. .U</v>
      </c>
      <c r="X1081" s="1" t="str">
        <v>astPuCW[40].uiTtlIdx	:= 13;	//ﾀｲﾄﾙﾃﾞｰﾀｲﾝﾃﾞｯｸｽ .U</v>
      </c>
      <c r="Y1081" s="1" t="str">
        <v>astPuCW[40].uiWide	:= 800;	//ｳｨﾝﾄﾞｳ幅 .U</v>
      </c>
      <c r="Z1081" s="1" t="str">
        <v>astPuCW[40].uiHeight	:= 104;	//ｳｨﾝﾄﾞｳ高さ .U</v>
      </c>
      <c r="AA1081" s="1" t="str">
        <v>astPuCW[40].uiWinLev	:= 0;	//ｳｨﾝﾄﾞｳﾚﾍﾞﾙ .U</v>
      </c>
      <c r="AB1081" s="1" t="str">
        <v>astPuCW[40].uiWinClass	:= 0;	//ｳｨﾝﾄﾞｳ区分 .U</v>
      </c>
      <c r="AC1081" s="1" t="str">
        <v>astPuCW[40].uiDevClass	:= 1;	//ｳｨﾝﾄﾞｳ ﾃﾞﾊﾞｲｽ区分 .U</v>
      </c>
      <c r="AD1081" s="1" t="str">
        <v xml:space="preserve">
//軸14 原点復帰 ポイント移動
astPuCW[40].uiWinNo	:= 1077;	//ｳｨﾝﾄﾞｳNo. .U
astPuCW[40].uiTtlNo	:= 1075;	//ﾀｲﾄﾙｳｨﾝﾄﾞｳNo. .U
astPuCW[40].uiTtlIdx	:= 13;	//ﾀｲﾄﾙﾃﾞｰﾀｲﾝﾃﾞｯｸｽ .U
astPuCW[40].uiWide	:= 800;	//ｳｨﾝﾄﾞｳ幅 .U
astPuCW[40].uiHeight	:= 104;	//ｳｨﾝﾄﾞｳ高さ .U
astPuCW[40].uiWinLev	:= 0;	//ｳｨﾝﾄﾞｳﾚﾍﾞﾙ .U
astPuCW[40].uiWinClass	:= 0;	//ｳｨﾝﾄﾞｳ区分 .U
astPuCW[40].uiDevClass	:= 1;	//ｳｨﾝﾄﾞｳ ﾃﾞﾊﾞｲｽ区分 .U</v>
      </c>
    </row>
    <row r="1082" spans="5:30" x14ac:dyDescent="0.55000000000000004">
      <c r="E1082" s="1">
        <v>1078</v>
      </c>
      <c r="F1082" s="1">
        <f>IFERROR(INDEX(content!$A$2:$A$2049,MATCH($E1082,content!$C$2:$C$2049,0),1),"")</f>
        <v>43</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42</v>
      </c>
      <c r="R1082" s="1">
        <f t="shared" si="70"/>
        <v>8804</v>
      </c>
      <c r="S1082" s="1">
        <f t="shared" si="68"/>
        <v>1</v>
      </c>
      <c r="T1082" s="1">
        <f>IF(LEN(S1082),SUM($S$4:S1082)-1,"")</f>
        <v>41</v>
      </c>
      <c r="U1082" s="1" t="str">
        <f t="shared" si="69"/>
        <v>astPuCW[41]</v>
      </c>
      <c r="V1082" s="1" t="str">
        <v>astPuCW[41].uiWinNo	:= 1078;	//ｳｨﾝﾄﾞｳNo. .U</v>
      </c>
      <c r="W1082" s="1" t="str">
        <v>astPuCW[41].uiTtlNo	:= 1075;	//ﾀｲﾄﾙｳｨﾝﾄﾞｳNo. .U</v>
      </c>
      <c r="X1082" s="1" t="str">
        <v>astPuCW[41].uiTtlIdx	:= 13;	//ﾀｲﾄﾙﾃﾞｰﾀｲﾝﾃﾞｯｸｽ .U</v>
      </c>
      <c r="Y1082" s="1" t="str">
        <v>astPuCW[41].uiWide	:= 800;	//ｳｨﾝﾄﾞｳ幅 .U</v>
      </c>
      <c r="Z1082" s="1" t="str">
        <v>astPuCW[41].uiHeight	:= 104;	//ｳｨﾝﾄﾞｳ高さ .U</v>
      </c>
      <c r="AA1082" s="1" t="str">
        <v>astPuCW[41].uiWinLev	:= 1;	//ｳｨﾝﾄﾞｳﾚﾍﾞﾙ .U</v>
      </c>
      <c r="AB1082" s="1" t="str">
        <v>astPuCW[41].uiWinClass	:= 0;	//ｳｨﾝﾄﾞｳ区分 .U</v>
      </c>
      <c r="AC1082" s="1" t="str">
        <v>astPuCW[41].uiDevClass	:= 1;	//ｳｨﾝﾄﾞｳ ﾃﾞﾊﾞｲｽ区分 .U</v>
      </c>
      <c r="AD1082" s="1" t="str">
        <v xml:space="preserve">
//軸14 数値指定移動
astPuCW[41].uiWinNo	:= 1078;	//ｳｨﾝﾄﾞｳNo. .U
astPuCW[41].uiTtlNo	:= 1075;	//ﾀｲﾄﾙｳｨﾝﾄﾞｳNo. .U
astPuCW[41].uiTtlIdx	:= 13;	//ﾀｲﾄﾙﾃﾞｰﾀｲﾝﾃﾞｯｸｽ .U
astPuCW[41].uiWide	:= 800;	//ｳｨﾝﾄﾞｳ幅 .U
astPuCW[41].uiHeight	:= 104;	//ｳｨﾝﾄﾞｳ高さ .U
astPuCW[41].uiWinLev	:= 1;	//ｳｨﾝﾄﾞｳﾚﾍﾞﾙ .U
astPuCW[41].uiWinClass	:= 0;	//ｳｨﾝﾄﾞｳ区分 .U
astPuCW[41].uiDevClass	:= 1;	//ｳｨﾝﾄﾞｳ ﾃﾞﾊﾞｲｽ区分 .U</v>
      </c>
    </row>
    <row r="1083" spans="5:30" x14ac:dyDescent="0.55000000000000004">
      <c r="E1083" s="1">
        <v>1079</v>
      </c>
      <c r="F1083" s="1">
        <f>IFERROR(INDEX(content!$A$2:$A$2049,MATCH($E1083,content!$C$2:$C$2049,0),1),"")</f>
        <v>44</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43</v>
      </c>
      <c r="R1083" s="1">
        <f t="shared" si="70"/>
        <v>8816</v>
      </c>
      <c r="S1083" s="1">
        <f t="shared" si="68"/>
        <v>1</v>
      </c>
      <c r="T1083" s="1">
        <f>IF(LEN(S1083),SUM($S$4:S1083)-1,"")</f>
        <v>42</v>
      </c>
      <c r="U1083" s="1" t="str">
        <f t="shared" si="69"/>
        <v>astPuCW[42]</v>
      </c>
      <c r="V1083" s="1" t="str">
        <v>astPuCW[42].uiWinNo	:= 1079;	//ｳｨﾝﾄﾞｳNo. .U</v>
      </c>
      <c r="W1083" s="1" t="str">
        <v>astPuCW[42].uiTtlNo	:= 1075;	//ﾀｲﾄﾙｳｨﾝﾄﾞｳNo. .U</v>
      </c>
      <c r="X1083" s="1" t="str">
        <v>astPuCW[42].uiTtlIdx	:= 13;	//ﾀｲﾄﾙﾃﾞｰﾀｲﾝﾃﾞｯｸｽ .U</v>
      </c>
      <c r="Y1083" s="1" t="str">
        <v>astPuCW[42].uiWide	:= 800;	//ｳｨﾝﾄﾞｳ幅 .U</v>
      </c>
      <c r="Z1083" s="1" t="str">
        <v>astPuCW[42].uiHeight	:= 104;	//ｳｨﾝﾄﾞｳ高さ .U</v>
      </c>
      <c r="AA1083" s="1" t="str">
        <v>astPuCW[42].uiWinLev	:= 1;	//ｳｨﾝﾄﾞｳﾚﾍﾞﾙ .U</v>
      </c>
      <c r="AB1083" s="1" t="str">
        <v>astPuCW[42].uiWinClass	:= 0;	//ｳｨﾝﾄﾞｳ区分 .U</v>
      </c>
      <c r="AC1083" s="1" t="str">
        <v>astPuCW[42].uiDevClass	:= 1;	//ｳｨﾝﾄﾞｳ ﾃﾞﾊﾞｲｽ区分 .U</v>
      </c>
      <c r="AD1083" s="1" t="str">
        <v xml:space="preserve">
//軸14 JOG移動
astPuCW[42].uiWinNo	:= 1079;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45</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0</v>
      </c>
      <c r="N1085" s="1">
        <f>IFERROR(INDEX(content!$I$2:$I$2049,MATCH($E1085,content!$C$2:$C$2049,0),1),"")</f>
        <v>0</v>
      </c>
      <c r="O1085" s="1">
        <f>IFERROR(INDEX(content!$J$2:$J$2049,MATCH($E1085,content!$C$2:$C$2049,0),1),"")</f>
        <v>1</v>
      </c>
      <c r="P1085" s="1" t="str">
        <f t="shared" si="67"/>
        <v>●</v>
      </c>
      <c r="Q1085" s="1">
        <f>IF(LENB(P1085),COUNTIF(P$4:P1085,"●"),"")</f>
        <v>44</v>
      </c>
      <c r="R1085" s="1">
        <f t="shared" si="70"/>
        <v>8828</v>
      </c>
      <c r="S1085" s="1">
        <f t="shared" si="68"/>
        <v>1</v>
      </c>
      <c r="T1085" s="1">
        <f>IF(LEN(S1085),SUM($S$4:S1085)-1,"")</f>
        <v>43</v>
      </c>
      <c r="U1085" s="1" t="str">
        <f t="shared" si="69"/>
        <v>astPuCW[43]</v>
      </c>
      <c r="V1085" s="1" t="str">
        <v>astPuCW[43].uiWinNo	:= 1081;	//ｳｨﾝﾄﾞｳNo. .U</v>
      </c>
      <c r="W1085" s="1" t="str">
        <v>astPuCW[43].uiTtlNo	:= 1080;	//ﾀｲﾄﾙｳｨﾝﾄﾞｳNo. .U</v>
      </c>
      <c r="X1085" s="1" t="str">
        <v>astPuCW[43].uiTtlIdx	:= 14;	//ﾀｲﾄﾙﾃﾞｰﾀｲﾝﾃﾞｯｸｽ .U</v>
      </c>
      <c r="Y1085" s="1" t="str">
        <v>astPuCW[43].uiWide	:= 800;	//ｳｨﾝﾄﾞｳ幅 .U</v>
      </c>
      <c r="Z1085" s="1" t="str">
        <v>astPuCW[43].uiHeight	:= 64;	//ｳｨﾝﾄﾞｳ高さ .U</v>
      </c>
      <c r="AA1085" s="1" t="str">
        <v>astPuCW[43].uiWinLev	:= 0;	//ｳｨﾝﾄﾞｳﾚﾍﾞﾙ .U</v>
      </c>
      <c r="AB1085" s="1" t="str">
        <v>astPuCW[43].uiWinClass	:= 0;	//ｳｨﾝﾄﾞｳ区分 .U</v>
      </c>
      <c r="AC1085" s="1" t="str">
        <v>astPuCW[43].uiDevClass	:= 1;	//ｳｨﾝﾄﾞｳ ﾃﾞﾊﾞｲｽ区分 .U</v>
      </c>
      <c r="AD1085" s="1" t="str">
        <v xml:space="preserve">
//軸15 サーボON
astPuCW[43].uiWinNo	:= 1081;	//ｳｨﾝﾄﾞｳNo. .U
astPuCW[43].uiTtlNo	:= 1080;	//ﾀｲﾄﾙｳｨﾝﾄﾞｳNo. .U
astPuCW[43].uiTtlIdx	:= 14;	//ﾀｲﾄﾙﾃﾞｰﾀｲﾝﾃﾞｯｸｽ .U
astPuCW[43].uiWide	:= 800;	//ｳｨﾝﾄﾞｳ幅 .U
astPuCW[43].uiHeight	:= 64;	//ｳｨﾝﾄﾞｳ高さ .U
astPuCW[43].uiWinLev	:= 0;	//ｳｨﾝﾄﾞｳﾚﾍﾞﾙ .U
astPuCW[43].uiWinClass	:= 0;	//ｳｨﾝﾄﾞｳ区分 .U
astPuCW[43].uiDevClass	:= 1;	//ｳｨﾝﾄﾞｳ ﾃﾞﾊﾞｲｽ区分 .U</v>
      </c>
    </row>
    <row r="1086" spans="5:30" x14ac:dyDescent="0.55000000000000004">
      <c r="E1086" s="1">
        <v>1082</v>
      </c>
      <c r="F1086" s="1">
        <f>IFERROR(INDEX(content!$A$2:$A$2049,MATCH($E1086,content!$C$2:$C$2049,0),1),"")</f>
        <v>46</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0</v>
      </c>
      <c r="N1086" s="1">
        <f>IFERROR(INDEX(content!$I$2:$I$2049,MATCH($E1086,content!$C$2:$C$2049,0),1),"")</f>
        <v>0</v>
      </c>
      <c r="O1086" s="1">
        <f>IFERROR(INDEX(content!$J$2:$J$2049,MATCH($E1086,content!$C$2:$C$2049,0),1),"")</f>
        <v>1</v>
      </c>
      <c r="P1086" s="1" t="str">
        <f t="shared" si="67"/>
        <v>●</v>
      </c>
      <c r="Q1086" s="1">
        <f>IF(LENB(P1086),COUNTIF(P$4:P1086,"●"),"")</f>
        <v>45</v>
      </c>
      <c r="R1086" s="1">
        <f t="shared" si="70"/>
        <v>8840</v>
      </c>
      <c r="S1086" s="1">
        <f t="shared" si="68"/>
        <v>1</v>
      </c>
      <c r="T1086" s="1">
        <f>IF(LEN(S1086),SUM($S$4:S1086)-1,"")</f>
        <v>44</v>
      </c>
      <c r="U1086" s="1" t="str">
        <f t="shared" si="69"/>
        <v>astPuCW[44]</v>
      </c>
      <c r="V1086" s="1" t="str">
        <v>astPuCW[44].uiWinNo	:= 1082;	//ｳｨﾝﾄﾞｳNo. .U</v>
      </c>
      <c r="W1086" s="1" t="str">
        <v>astPuCW[44].uiTtlNo	:= 1080;	//ﾀｲﾄﾙｳｨﾝﾄﾞｳNo. .U</v>
      </c>
      <c r="X1086" s="1" t="str">
        <v>astPuCW[44].uiTtlIdx	:= 14;	//ﾀｲﾄﾙﾃﾞｰﾀｲﾝﾃﾞｯｸｽ .U</v>
      </c>
      <c r="Y1086" s="1" t="str">
        <v>astPuCW[44].uiWide	:= 800;	//ｳｨﾝﾄﾞｳ幅 .U</v>
      </c>
      <c r="Z1086" s="1" t="str">
        <v>astPuCW[44].uiHeight	:= 104;	//ｳｨﾝﾄﾞｳ高さ .U</v>
      </c>
      <c r="AA1086" s="1" t="str">
        <v>astPuCW[44].uiWinLev	:= 0;	//ｳｨﾝﾄﾞｳﾚﾍﾞﾙ .U</v>
      </c>
      <c r="AB1086" s="1" t="str">
        <v>astPuCW[44].uiWinClass	:= 0;	//ｳｨﾝﾄﾞｳ区分 .U</v>
      </c>
      <c r="AC1086" s="1" t="str">
        <v>astPuCW[44].uiDevClass	:= 1;	//ｳｨﾝﾄﾞｳ ﾃﾞﾊﾞｲｽ区分 .U</v>
      </c>
      <c r="AD1086" s="1" t="str">
        <v xml:space="preserve">
//軸15 原点復帰 ポイント移動
astPuCW[44].uiWinNo	:= 1082;	//ｳｨﾝﾄﾞｳNo. .U
astPuCW[44].uiTtlNo	:= 1080;	//ﾀｲﾄﾙｳｨﾝﾄﾞｳNo. .U
astPuCW[44].uiTtlIdx	:= 14;	//ﾀｲﾄﾙﾃﾞｰﾀｲﾝﾃﾞｯｸｽ .U
astPuCW[44].uiWide	:= 800;	//ｳｨﾝﾄﾞｳ幅 .U
astPuCW[44].uiHeight	:= 104;	//ｳｨﾝﾄﾞｳ高さ .U
astPuCW[44].uiWinLev	:= 0;	//ｳｨﾝﾄﾞｳﾚﾍﾞﾙ .U
astPuCW[44].uiWinClass	:= 0;	//ｳｨﾝﾄﾞｳ区分 .U
astPuCW[44].uiDevClass	:= 1;	//ｳｨﾝﾄﾞｳ ﾃﾞﾊﾞｲｽ区分 .U</v>
      </c>
    </row>
    <row r="1087" spans="5:30" x14ac:dyDescent="0.55000000000000004">
      <c r="E1087" s="1">
        <v>1083</v>
      </c>
      <c r="F1087" s="1">
        <f>IFERROR(INDEX(content!$A$2:$A$2049,MATCH($E1087,content!$C$2:$C$2049,0),1),"")</f>
        <v>47</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1</v>
      </c>
      <c r="N1087" s="1">
        <f>IFERROR(INDEX(content!$I$2:$I$2049,MATCH($E1087,content!$C$2:$C$2049,0),1),"")</f>
        <v>0</v>
      </c>
      <c r="O1087" s="1">
        <f>IFERROR(INDEX(content!$J$2:$J$2049,MATCH($E1087,content!$C$2:$C$2049,0),1),"")</f>
        <v>1</v>
      </c>
      <c r="P1087" s="1" t="str">
        <f t="shared" si="67"/>
        <v>●</v>
      </c>
      <c r="Q1087" s="1">
        <f>IF(LENB(P1087),COUNTIF(P$4:P1087,"●"),"")</f>
        <v>46</v>
      </c>
      <c r="R1087" s="1">
        <f t="shared" si="70"/>
        <v>8852</v>
      </c>
      <c r="S1087" s="1">
        <f t="shared" si="68"/>
        <v>1</v>
      </c>
      <c r="T1087" s="1">
        <f>IF(LEN(S1087),SUM($S$4:S1087)-1,"")</f>
        <v>45</v>
      </c>
      <c r="U1087" s="1" t="str">
        <f t="shared" si="69"/>
        <v>astPuCW[45]</v>
      </c>
      <c r="V1087" s="1" t="str">
        <v>astPuCW[45].uiWinNo	:= 1083;	//ｳｨﾝﾄﾞｳNo. .U</v>
      </c>
      <c r="W1087" s="1" t="str">
        <v>astPuCW[45].uiTtlNo	:= 1080;	//ﾀｲﾄﾙｳｨﾝﾄﾞｳNo. .U</v>
      </c>
      <c r="X1087" s="1" t="str">
        <v>astPuCW[45].uiTtlIdx	:= 14;	//ﾀｲﾄﾙﾃﾞｰﾀｲﾝﾃﾞｯｸｽ .U</v>
      </c>
      <c r="Y1087" s="1" t="str">
        <v>astPuCW[45].uiWide	:= 800;	//ｳｨﾝﾄﾞｳ幅 .U</v>
      </c>
      <c r="Z1087" s="1" t="str">
        <v>astPuCW[45].uiHeight	:= 104;	//ｳｨﾝﾄﾞｳ高さ .U</v>
      </c>
      <c r="AA1087" s="1" t="str">
        <v>astPuCW[45].uiWinLev	:= 1;	//ｳｨﾝﾄﾞｳﾚﾍﾞﾙ .U</v>
      </c>
      <c r="AB1087" s="1" t="str">
        <v>astPuCW[45].uiWinClass	:= 0;	//ｳｨﾝﾄﾞｳ区分 .U</v>
      </c>
      <c r="AC1087" s="1" t="str">
        <v>astPuCW[45].uiDevClass	:= 1;	//ｳｨﾝﾄﾞｳ ﾃﾞﾊﾞｲｽ区分 .U</v>
      </c>
      <c r="AD1087" s="1" t="str">
        <v xml:space="preserve">
//軸15 数値指定移動
astPuCW[45].uiWinNo	:= 1083;	//ｳｨﾝﾄﾞｳNo. .U
astPuCW[45].uiTtlNo	:= 1080;	//ﾀｲﾄﾙｳｨﾝﾄﾞｳNo. .U
astPuCW[45].uiTtlIdx	:= 14;	//ﾀｲﾄﾙﾃﾞｰﾀｲﾝﾃﾞｯｸｽ .U
astPuCW[45].uiWide	:= 800;	//ｳｨﾝﾄﾞｳ幅 .U
astPuCW[45].uiHeight	:= 104;	//ｳｨﾝﾄﾞｳ高さ .U
astPuCW[45].uiWinLev	:= 1;	//ｳｨﾝﾄﾞｳﾚﾍﾞﾙ .U
astPuCW[45].uiWinClass	:= 0;	//ｳｨﾝﾄﾞｳ区分 .U
astPuCW[45].uiDevClass	:= 1;	//ｳｨﾝﾄﾞｳ ﾃﾞﾊﾞｲｽ区分 .U</v>
      </c>
    </row>
    <row r="1088" spans="5:30" x14ac:dyDescent="0.55000000000000004">
      <c r="E1088" s="1">
        <v>1084</v>
      </c>
      <c r="F1088" s="1">
        <f>IFERROR(INDEX(content!$A$2:$A$2049,MATCH($E1088,content!$C$2:$C$2049,0),1),"")</f>
        <v>48</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1</v>
      </c>
      <c r="N1088" s="1">
        <f>IFERROR(INDEX(content!$I$2:$I$2049,MATCH($E1088,content!$C$2:$C$2049,0),1),"")</f>
        <v>0</v>
      </c>
      <c r="O1088" s="1">
        <f>IFERROR(INDEX(content!$J$2:$J$2049,MATCH($E1088,content!$C$2:$C$2049,0),1),"")</f>
        <v>1</v>
      </c>
      <c r="P1088" s="1" t="str">
        <f t="shared" si="67"/>
        <v>●</v>
      </c>
      <c r="Q1088" s="1">
        <f>IF(LENB(P1088),COUNTIF(P$4:P1088,"●"),"")</f>
        <v>47</v>
      </c>
      <c r="R1088" s="1">
        <f t="shared" si="70"/>
        <v>8864</v>
      </c>
      <c r="S1088" s="1">
        <f t="shared" si="68"/>
        <v>1</v>
      </c>
      <c r="T1088" s="1">
        <f>IF(LEN(S1088),SUM($S$4:S1088)-1,"")</f>
        <v>46</v>
      </c>
      <c r="U1088" s="1" t="str">
        <f t="shared" si="69"/>
        <v>astPuCW[46]</v>
      </c>
      <c r="V1088" s="1" t="str">
        <v>astPuCW[46].uiWinNo	:= 1084;	//ｳｨﾝﾄﾞｳNo. .U</v>
      </c>
      <c r="W1088" s="1" t="str">
        <v>astPuCW[46].uiTtlNo	:= 1080;	//ﾀｲﾄﾙｳｨﾝﾄﾞｳNo. .U</v>
      </c>
      <c r="X1088" s="1" t="str">
        <v>astPuCW[46].uiTtlIdx	:= 14;	//ﾀｲﾄﾙﾃﾞｰﾀｲﾝﾃﾞｯｸｽ .U</v>
      </c>
      <c r="Y1088" s="1" t="str">
        <v>astPuCW[46].uiWide	:= 800;	//ｳｨﾝﾄﾞｳ幅 .U</v>
      </c>
      <c r="Z1088" s="1" t="str">
        <v>astPuCW[46].uiHeight	:= 104;	//ｳｨﾝﾄﾞｳ高さ .U</v>
      </c>
      <c r="AA1088" s="1" t="str">
        <v>astPuCW[46].uiWinLev	:= 1;	//ｳｨﾝﾄﾞｳﾚﾍﾞﾙ .U</v>
      </c>
      <c r="AB1088" s="1" t="str">
        <v>astPuCW[46].uiWinClass	:= 0;	//ｳｨﾝﾄﾞｳ区分 .U</v>
      </c>
      <c r="AC1088" s="1" t="str">
        <v>astPuCW[46].uiDevClass	:= 1;	//ｳｨﾝﾄﾞｳ ﾃﾞﾊﾞｲｽ区分 .U</v>
      </c>
      <c r="AD1088" s="1" t="str">
        <v xml:space="preserve">
//軸15 JOG移動
astPuCW[46].uiWinNo	:= 1084;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49</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0</v>
      </c>
      <c r="N1090" s="1">
        <f>IFERROR(INDEX(content!$I$2:$I$2049,MATCH($E1090,content!$C$2:$C$2049,0),1),"")</f>
        <v>0</v>
      </c>
      <c r="O1090" s="1">
        <f>IFERROR(INDEX(content!$J$2:$J$2049,MATCH($E1090,content!$C$2:$C$2049,0),1),"")</f>
        <v>1</v>
      </c>
      <c r="P1090" s="1" t="str">
        <f t="shared" si="67"/>
        <v>●</v>
      </c>
      <c r="Q1090" s="1">
        <f>IF(LENB(P1090),COUNTIF(P$4:P1090,"●"),"")</f>
        <v>48</v>
      </c>
      <c r="R1090" s="1">
        <f t="shared" si="70"/>
        <v>8876</v>
      </c>
      <c r="S1090" s="1">
        <f t="shared" si="68"/>
        <v>1</v>
      </c>
      <c r="T1090" s="1">
        <f>IF(LEN(S1090),SUM($S$4:S1090)-1,"")</f>
        <v>47</v>
      </c>
      <c r="U1090" s="1" t="str">
        <f t="shared" si="69"/>
        <v>astPuCW[47]</v>
      </c>
      <c r="V1090" s="1" t="str">
        <v>astPuCW[47].uiWinNo	:= 1086;	//ｳｨﾝﾄﾞｳNo. .U</v>
      </c>
      <c r="W1090" s="1" t="str">
        <v>astPuCW[47].uiTtlNo	:= 1085;	//ﾀｲﾄﾙｳｨﾝﾄﾞｳNo. .U</v>
      </c>
      <c r="X1090" s="1" t="str">
        <v>astPuCW[47].uiTtlIdx	:= 15;	//ﾀｲﾄﾙﾃﾞｰﾀｲﾝﾃﾞｯｸｽ .U</v>
      </c>
      <c r="Y1090" s="1" t="str">
        <v>astPuCW[47].uiWide	:= 800;	//ｳｨﾝﾄﾞｳ幅 .U</v>
      </c>
      <c r="Z1090" s="1" t="str">
        <v>astPuCW[47].uiHeight	:= 64;	//ｳｨﾝﾄﾞｳ高さ .U</v>
      </c>
      <c r="AA1090" s="1" t="str">
        <v>astPuCW[47].uiWinLev	:= 0;	//ｳｨﾝﾄﾞｳﾚﾍﾞﾙ .U</v>
      </c>
      <c r="AB1090" s="1" t="str">
        <v>astPuCW[47].uiWinClass	:= 0;	//ｳｨﾝﾄﾞｳ区分 .U</v>
      </c>
      <c r="AC1090" s="1" t="str">
        <v>astPuCW[47].uiDevClass	:= 1;	//ｳｨﾝﾄﾞｳ ﾃﾞﾊﾞｲｽ区分 .U</v>
      </c>
      <c r="AD1090" s="1" t="str">
        <v xml:space="preserve">
//軸16 サーボON
astPuCW[47].uiWinNo	:= 1086;	//ｳｨﾝﾄﾞｳNo. .U
astPuCW[47].uiTtlNo	:= 1085;	//ﾀｲﾄﾙｳｨﾝﾄﾞｳNo. .U
astPuCW[47].uiTtlIdx	:= 15;	//ﾀｲﾄﾙﾃﾞｰﾀｲﾝﾃﾞｯｸｽ .U
astPuCW[47].uiWide	:= 800;	//ｳｨﾝﾄﾞｳ幅 .U
astPuCW[47].uiHeight	:= 64;	//ｳｨﾝﾄﾞｳ高さ .U
astPuCW[47].uiWinLev	:= 0;	//ｳｨﾝﾄﾞｳﾚﾍﾞﾙ .U
astPuCW[47].uiWinClass	:= 0;	//ｳｨﾝﾄﾞｳ区分 .U
astPuCW[47].uiDevClass	:= 1;	//ｳｨﾝﾄﾞｳ ﾃﾞﾊﾞｲｽ区分 .U</v>
      </c>
    </row>
    <row r="1091" spans="5:30" x14ac:dyDescent="0.55000000000000004">
      <c r="E1091" s="1">
        <v>1087</v>
      </c>
      <c r="F1091" s="1">
        <f>IFERROR(INDEX(content!$A$2:$A$2049,MATCH($E1091,content!$C$2:$C$2049,0),1),"")</f>
        <v>50</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0</v>
      </c>
      <c r="N1091" s="1">
        <f>IFERROR(INDEX(content!$I$2:$I$2049,MATCH($E1091,content!$C$2:$C$2049,0),1),"")</f>
        <v>0</v>
      </c>
      <c r="O1091" s="1">
        <f>IFERROR(INDEX(content!$J$2:$J$2049,MATCH($E1091,content!$C$2:$C$2049,0),1),"")</f>
        <v>1</v>
      </c>
      <c r="P1091" s="1" t="str">
        <f t="shared" si="67"/>
        <v>●</v>
      </c>
      <c r="Q1091" s="1">
        <f>IF(LENB(P1091),COUNTIF(P$4:P1091,"●"),"")</f>
        <v>49</v>
      </c>
      <c r="R1091" s="1">
        <f t="shared" si="70"/>
        <v>8888</v>
      </c>
      <c r="S1091" s="1">
        <f t="shared" si="68"/>
        <v>1</v>
      </c>
      <c r="T1091" s="1">
        <f>IF(LEN(S1091),SUM($S$4:S1091)-1,"")</f>
        <v>48</v>
      </c>
      <c r="U1091" s="1" t="str">
        <f t="shared" si="69"/>
        <v>astPuCW[48]</v>
      </c>
      <c r="V1091" s="1" t="str">
        <v>astPuCW[48].uiWinNo	:= 1087;	//ｳｨﾝﾄﾞｳNo. .U</v>
      </c>
      <c r="W1091" s="1" t="str">
        <v>astPuCW[48].uiTtlNo	:= 1085;	//ﾀｲﾄﾙｳｨﾝﾄﾞｳNo. .U</v>
      </c>
      <c r="X1091" s="1" t="str">
        <v>astPuCW[48].uiTtlIdx	:= 15;	//ﾀｲﾄﾙﾃﾞｰﾀｲﾝﾃﾞｯｸｽ .U</v>
      </c>
      <c r="Y1091" s="1" t="str">
        <v>astPuCW[48].uiWide	:= 800;	//ｳｨﾝﾄﾞｳ幅 .U</v>
      </c>
      <c r="Z1091" s="1" t="str">
        <v>astPuCW[48].uiHeight	:= 104;	//ｳｨﾝﾄﾞｳ高さ .U</v>
      </c>
      <c r="AA1091" s="1" t="str">
        <v>astPuCW[48].uiWinLev	:= 0;	//ｳｨﾝﾄﾞｳﾚﾍﾞﾙ .U</v>
      </c>
      <c r="AB1091" s="1" t="str">
        <v>astPuCW[48].uiWinClass	:= 0;	//ｳｨﾝﾄﾞｳ区分 .U</v>
      </c>
      <c r="AC1091" s="1" t="str">
        <v>astPuCW[48].uiDevClass	:= 1;	//ｳｨﾝﾄﾞｳ ﾃﾞﾊﾞｲｽ区分 .U</v>
      </c>
      <c r="AD1091" s="1" t="str">
        <v xml:space="preserve">
//軸16 原点復帰 ポイント移動
astPuCW[48].uiWinNo	:= 1087;	//ｳｨﾝﾄﾞｳNo. .U
astPuCW[48].uiTtlNo	:= 1085;	//ﾀｲﾄﾙｳｨﾝﾄﾞｳNo. .U
astPuCW[48].uiTtlIdx	:= 15;	//ﾀｲﾄﾙﾃﾞｰﾀｲﾝﾃﾞｯｸｽ .U
astPuCW[48].uiWide	:= 800;	//ｳｨﾝﾄﾞｳ幅 .U
astPuCW[48].uiHeight	:= 104;	//ｳｨﾝﾄﾞｳ高さ .U
astPuCW[48].uiWinLev	:= 0;	//ｳｨﾝﾄﾞｳﾚﾍﾞﾙ .U
astPuCW[48].uiWinClass	:= 0;	//ｳｨﾝﾄﾞｳ区分 .U
astPuCW[48].uiDevClass	:= 1;	//ｳｨﾝﾄﾞｳ ﾃﾞﾊﾞｲｽ区分 .U</v>
      </c>
    </row>
    <row r="1092" spans="5:30" x14ac:dyDescent="0.55000000000000004">
      <c r="E1092" s="1">
        <v>1088</v>
      </c>
      <c r="F1092" s="1">
        <f>IFERROR(INDEX(content!$A$2:$A$2049,MATCH($E1092,content!$C$2:$C$2049,0),1),"")</f>
        <v>51</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1</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50</v>
      </c>
      <c r="R1092" s="1">
        <f t="shared" si="70"/>
        <v>8900</v>
      </c>
      <c r="S1092" s="1">
        <f t="shared" ref="S1092:S1155" si="72">IF(LEN(G1092),1,"")</f>
        <v>1</v>
      </c>
      <c r="T1092" s="1">
        <f>IF(LEN(S1092),SUM($S$4:S1092)-1,"")</f>
        <v>49</v>
      </c>
      <c r="U1092" s="1" t="str">
        <f t="shared" ref="U1092:U1155" si="73">IF(LENB($R1092),IF(COUNTIF($B$34,"*[*"),REPLACE($B$34,FIND("[",$B$34),2,"["&amp;$T1092&amp;"]"),$B$34),"")</f>
        <v>astPuCW[49]</v>
      </c>
      <c r="V1092" s="1" t="str">
        <v>astPuCW[49].uiWinNo	:= 1088;	//ｳｨﾝﾄﾞｳNo. .U</v>
      </c>
      <c r="W1092" s="1" t="str">
        <v>astPuCW[49].uiTtlNo	:= 1085;	//ﾀｲﾄﾙｳｨﾝﾄﾞｳNo. .U</v>
      </c>
      <c r="X1092" s="1" t="str">
        <v>astPuCW[49].uiTtlIdx	:= 15;	//ﾀｲﾄﾙﾃﾞｰﾀｲﾝﾃﾞｯｸｽ .U</v>
      </c>
      <c r="Y1092" s="1" t="str">
        <v>astPuCW[49].uiWide	:= 800;	//ｳｨﾝﾄﾞｳ幅 .U</v>
      </c>
      <c r="Z1092" s="1" t="str">
        <v>astPuCW[49].uiHeight	:= 104;	//ｳｨﾝﾄﾞｳ高さ .U</v>
      </c>
      <c r="AA1092" s="1" t="str">
        <v>astPuCW[49].uiWinLev	:= 1;	//ｳｨﾝﾄﾞｳﾚﾍﾞﾙ .U</v>
      </c>
      <c r="AB1092" s="1" t="str">
        <v>astPuCW[49].uiWinClass	:= 0;	//ｳｨﾝﾄﾞｳ区分 .U</v>
      </c>
      <c r="AC1092" s="1" t="str">
        <v>astPuCW[49].uiDevClass	:= 1;	//ｳｨﾝﾄﾞｳ ﾃﾞﾊﾞｲｽ区分 .U</v>
      </c>
      <c r="AD1092" s="1" t="str">
        <v xml:space="preserve">
//軸16 数値指定移動
astPuCW[49].uiWinNo	:= 1088;	//ｳｨﾝﾄﾞｳNo. .U
astPuCW[49].uiTtlNo	:= 1085;	//ﾀｲﾄﾙｳｨﾝﾄﾞｳNo. .U
astPuCW[49].uiTtlIdx	:= 15;	//ﾀｲﾄﾙﾃﾞｰﾀｲﾝﾃﾞｯｸｽ .U
astPuCW[49].uiWide	:= 800;	//ｳｨﾝﾄﾞｳ幅 .U
astPuCW[49].uiHeight	:= 104;	//ｳｨﾝﾄﾞｳ高さ .U
astPuCW[49].uiWinLev	:= 1;	//ｳｨﾝﾄﾞｳﾚﾍﾞﾙ .U
astPuCW[49].uiWinClass	:= 0;	//ｳｨﾝﾄﾞｳ区分 .U
astPuCW[49].uiDevClass	:= 1;	//ｳｨﾝﾄﾞｳ ﾃﾞﾊﾞｲｽ区分 .U</v>
      </c>
    </row>
    <row r="1093" spans="5:30" x14ac:dyDescent="0.55000000000000004">
      <c r="E1093" s="1">
        <v>1089</v>
      </c>
      <c r="F1093" s="1">
        <f>IFERROR(INDEX(content!$A$2:$A$2049,MATCH($E1093,content!$C$2:$C$2049,0),1),"")</f>
        <v>52</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1</v>
      </c>
      <c r="N1093" s="1">
        <f>IFERROR(INDEX(content!$I$2:$I$2049,MATCH($E1093,content!$C$2:$C$2049,0),1),"")</f>
        <v>0</v>
      </c>
      <c r="O1093" s="1">
        <f>IFERROR(INDEX(content!$J$2:$J$2049,MATCH($E1093,content!$C$2:$C$2049,0),1),"")</f>
        <v>1</v>
      </c>
      <c r="P1093" s="1" t="str">
        <f t="shared" si="71"/>
        <v>●</v>
      </c>
      <c r="Q1093" s="1">
        <f>IF(LENB(P1093),COUNTIF(P$4:P1093,"●"),"")</f>
        <v>51</v>
      </c>
      <c r="R1093" s="1">
        <f t="shared" ref="R1093:R1156" si="74">IF(AND(LENB(Q1093),LENB($B$4),LENB($B$5)),$B$4+$B$5*(Q1093),"")</f>
        <v>8912</v>
      </c>
      <c r="S1093" s="1">
        <f t="shared" si="72"/>
        <v>1</v>
      </c>
      <c r="T1093" s="1">
        <f>IF(LEN(S1093),SUM($S$4:S1093)-1,"")</f>
        <v>50</v>
      </c>
      <c r="U1093" s="1" t="str">
        <f t="shared" si="73"/>
        <v>astPuCW[50]</v>
      </c>
      <c r="V1093" s="1" t="str">
        <v>astPuCW[50].uiWinNo	:= 1089;	//ｳｨﾝﾄﾞｳNo. .U</v>
      </c>
      <c r="W1093" s="1" t="str">
        <v>astPuCW[50].uiTtlNo	:= 1085;	//ﾀｲﾄﾙｳｨﾝﾄﾞｳNo. .U</v>
      </c>
      <c r="X1093" s="1" t="str">
        <v>astPuCW[50].uiTtlIdx	:= 15;	//ﾀｲﾄﾙﾃﾞｰﾀｲﾝﾃﾞｯｸｽ .U</v>
      </c>
      <c r="Y1093" s="1" t="str">
        <v>astPuCW[50].uiWide	:= 800;	//ｳｨﾝﾄﾞｳ幅 .U</v>
      </c>
      <c r="Z1093" s="1" t="str">
        <v>astPuCW[50].uiHeight	:= 104;	//ｳｨﾝﾄﾞｳ高さ .U</v>
      </c>
      <c r="AA1093" s="1" t="str">
        <v>astPuCW[50].uiWinLev	:= 1;	//ｳｨﾝﾄﾞｳﾚﾍﾞﾙ .U</v>
      </c>
      <c r="AB1093" s="1" t="str">
        <v>astPuCW[50].uiWinClass	:= 0;	//ｳｨﾝﾄﾞｳ区分 .U</v>
      </c>
      <c r="AC1093" s="1" t="str">
        <v>astPuCW[50].uiDevClass	:= 1;	//ｳｨﾝﾄﾞｳ ﾃﾞﾊﾞｲｽ区分 .U</v>
      </c>
      <c r="AD1093" s="1" t="str">
        <v xml:space="preserve">
//軸16 JOG移動
astPuCW[50].uiWinNo	:= 1089;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v>
      </c>
    </row>
    <row r="1094" spans="5:30" x14ac:dyDescent="0.55000000000000004">
      <c r="E1094" s="1">
        <v>1090</v>
      </c>
      <c r="F1094" s="1">
        <f>IFERROR(INDEX(content!$A$2:$A$2049,MATCH($E1094,content!$C$2:$C$2049,0),1),"")</f>
        <v>53</v>
      </c>
      <c r="G1094" s="1" t="str">
        <f>IFERROR(INDEX(content!$B$2:$B$2049,MATCH($E1094,content!$C$2:$C$2049,0),1),"")</f>
        <v>軸16 テンション制御</v>
      </c>
      <c r="H1094" s="1">
        <f>IFERROR(INDEX(content!$C$2:$C$2049,MATCH($E1094,content!$C$2:$C$2049,0),1),"")</f>
        <v>1090</v>
      </c>
      <c r="I1094" s="1">
        <f>IFERROR(INDEX(content!$D$2:$D$2049,MATCH($E1094,content!$C$2:$C$2049,0),1),"")</f>
        <v>1085</v>
      </c>
      <c r="J1094" s="1">
        <v>15</v>
      </c>
      <c r="K1094" s="1">
        <f>IFERROR(INDEX(content!$F$2:$F$2049,MATCH($E1094,content!$C$2:$C$2049,0),1),"")</f>
        <v>800</v>
      </c>
      <c r="L1094" s="1">
        <f>IFERROR(INDEX(content!$G$2:$G$2049,MATCH($E1094,content!$C$2:$C$2049,0),1),"")</f>
        <v>104</v>
      </c>
      <c r="M1094" s="1">
        <f>IFERROR(INDEX(content!$H$2:$H$2049,MATCH($E1094,content!$C$2:$C$2049,0),1),"")</f>
        <v>0</v>
      </c>
      <c r="N1094" s="1">
        <f>IFERROR(INDEX(content!$I$2:$I$2049,MATCH($E1094,content!$C$2:$C$2049,0),1),"")</f>
        <v>0</v>
      </c>
      <c r="O1094" s="1">
        <f>IFERROR(INDEX(content!$J$2:$J$2049,MATCH($E1094,content!$C$2:$C$2049,0),1),"")</f>
        <v>1</v>
      </c>
      <c r="P1094" s="1" t="str">
        <f t="shared" si="71"/>
        <v>●</v>
      </c>
      <c r="Q1094" s="1">
        <f>IF(LENB(P1094),COUNTIF(P$4:P1094,"●"),"")</f>
        <v>52</v>
      </c>
      <c r="R1094" s="1">
        <f t="shared" si="74"/>
        <v>8924</v>
      </c>
      <c r="S1094" s="1">
        <f t="shared" si="72"/>
        <v>1</v>
      </c>
      <c r="T1094" s="1">
        <f>IF(LEN(S1094),SUM($S$4:S1094)-1,"")</f>
        <v>51</v>
      </c>
      <c r="U1094" s="1" t="str">
        <f t="shared" si="73"/>
        <v>astPuCW[51]</v>
      </c>
      <c r="V1094" s="1" t="str">
        <v>astPuCW[51].uiWinNo	:= 1090;	//ｳｨﾝﾄﾞｳNo. .U</v>
      </c>
      <c r="W1094" s="1" t="str">
        <v>astPuCW[51].uiTtlNo	:= 1085;	//ﾀｲﾄﾙｳｨﾝﾄﾞｳNo. .U</v>
      </c>
      <c r="X1094" s="1" t="str">
        <v>astPuCW[51].uiTtlIdx	:= 15;	//ﾀｲﾄﾙﾃﾞｰﾀｲﾝﾃﾞｯｸｽ .U</v>
      </c>
      <c r="Y1094" s="1" t="str">
        <v>astPuCW[51].uiWide	:= 800;	//ｳｨﾝﾄﾞｳ幅 .U</v>
      </c>
      <c r="Z1094" s="1" t="str">
        <v>astPuCW[51].uiHeight	:= 104;	//ｳｨﾝﾄﾞｳ高さ .U</v>
      </c>
      <c r="AA1094" s="1" t="str">
        <v>astPuCW[51].uiWinLev	:= 0;	//ｳｨﾝﾄﾞｳﾚﾍﾞﾙ .U</v>
      </c>
      <c r="AB1094" s="1" t="str">
        <v>astPuCW[51].uiWinClass	:= 0;	//ｳｨﾝﾄﾞｳ区分 .U</v>
      </c>
      <c r="AC1094" s="1" t="str">
        <v>astPuCW[51].uiDevClass	:= 1;	//ｳｨﾝﾄﾞｳ ﾃﾞﾊﾞｲｽ区分 .U</v>
      </c>
      <c r="AD1094" s="1" t="str">
        <v xml:space="preserve">
//軸16 テンション制御
astPuCW[51].uiWinNo	:= 1090;	//ｳｨﾝﾄﾞｳNo. .U
astPuCW[51].uiTtlNo	:= 1085;	//ﾀｲﾄﾙｳｨﾝﾄﾞｳNo. .U
astPuCW[51].uiTtlIdx	:= 15;	//ﾀｲﾄﾙﾃﾞｰﾀｲﾝﾃﾞｯｸｽ .U
astPuCW[51].uiWide	:= 800;	//ｳｨﾝﾄﾞｳ幅 .U
astPuCW[51].uiHeight	:= 104;	//ｳｨﾝﾄﾞｳ高さ .U
astPuCW[51].uiWinLev	:= 0;	//ｳｨﾝﾄﾞｳﾚﾍﾞﾙ .U
astPuCW[51].uiWinClass	:= 0;	//ｳｨﾝﾄﾞｳ区分 .U
astPuCW[51].uiDevClass	:= 1;	//ｳｨﾝﾄﾞｳ ﾃﾞﾊﾞｲｽ区分 .U</v>
      </c>
    </row>
    <row r="1095" spans="5:30" x14ac:dyDescent="0.55000000000000004">
      <c r="E1095" s="1">
        <v>1091</v>
      </c>
      <c r="F1095" s="1" t="str">
        <f>IFERROR(INDEX(content!$A$2:$A$2049,MATCH($E1095,content!$C$2:$C$2049,0),1),"")</f>
        <v/>
      </c>
      <c r="G1095" s="1" t="str">
        <f>IFERROR(INDEX(content!$B$2:$B$2049,MATCH($E1095,content!$C$2:$C$2049,0),1),"")</f>
        <v/>
      </c>
      <c r="H1095" s="1" t="str">
        <f>IFERROR(INDEX(content!$C$2:$C$2049,MATCH($E1095,content!$C$2:$C$2049,0),1),"")</f>
        <v/>
      </c>
      <c r="I1095" s="1" t="str">
        <f>IFERROR(INDEX(content!$D$2:$D$2049,MATCH($E1095,content!$C$2:$C$2049,0),1),"")</f>
        <v/>
      </c>
      <c r="J1095" s="1" t="str">
        <v/>
      </c>
      <c r="K1095" s="1" t="str">
        <f>IFERROR(INDEX(content!$F$2:$F$2049,MATCH($E1095,content!$C$2:$C$2049,0),1),"")</f>
        <v/>
      </c>
      <c r="L1095" s="1" t="str">
        <f>IFERROR(INDEX(content!$G$2:$G$2049,MATCH($E1095,content!$C$2:$C$2049,0),1),"")</f>
        <v/>
      </c>
      <c r="M1095" s="1" t="str">
        <f>IFERROR(INDEX(content!$H$2:$H$2049,MATCH($E1095,content!$C$2:$C$2049,0),1),"")</f>
        <v/>
      </c>
      <c r="N1095" s="1" t="str">
        <f>IFERROR(INDEX(content!$I$2:$I$2049,MATCH($E1095,content!$C$2:$C$2049,0),1),"")</f>
        <v/>
      </c>
      <c r="O1095" s="1" t="str">
        <f>IFERROR(INDEX(content!$J$2:$J$2049,MATCH($E1095,content!$C$2:$C$2049,0),1),"")</f>
        <v/>
      </c>
      <c r="P1095" s="1" t="str">
        <f t="shared" si="71"/>
        <v/>
      </c>
      <c r="Q1095" s="1" t="str">
        <f>IF(LENB(P1095),COUNTIF(P$4:P1095,"●"),"")</f>
        <v/>
      </c>
      <c r="R1095" s="1" t="str">
        <f t="shared" si="74"/>
        <v/>
      </c>
      <c r="S1095" s="1" t="str">
        <f t="shared" si="72"/>
        <v/>
      </c>
      <c r="T1095" s="1" t="str">
        <f>IF(LEN(S1095),SUM($S$4:S1095)-1,"")</f>
        <v/>
      </c>
      <c r="U1095" s="1" t="str">
        <f t="shared" si="73"/>
        <v/>
      </c>
      <c r="V1095" s="1" t="str">
        <v/>
      </c>
      <c r="W1095" s="1" t="str">
        <v/>
      </c>
      <c r="X1095" s="1" t="str">
        <v/>
      </c>
      <c r="Y1095" s="1" t="str">
        <v/>
      </c>
      <c r="Z1095" s="1" t="str">
        <v/>
      </c>
      <c r="AA1095" s="1" t="str">
        <v/>
      </c>
      <c r="AB1095" s="1" t="str">
        <v/>
      </c>
      <c r="AC1095" s="1" t="str">
        <v/>
      </c>
      <c r="AD1095" s="1" t="str">
        <v/>
      </c>
    </row>
    <row r="1096" spans="5:30" x14ac:dyDescent="0.55000000000000004">
      <c r="E1096" s="1">
        <v>1092</v>
      </c>
      <c r="F1096" s="1" t="str">
        <f>IFERROR(INDEX(content!$A$2:$A$2049,MATCH($E1096,content!$C$2:$C$2049,0),1),"")</f>
        <v/>
      </c>
      <c r="G1096" s="1" t="str">
        <f>IFERROR(INDEX(content!$B$2:$B$2049,MATCH($E1096,content!$C$2:$C$2049,0),1),"")</f>
        <v/>
      </c>
      <c r="H1096" s="1" t="str">
        <f>IFERROR(INDEX(content!$C$2:$C$2049,MATCH($E1096,content!$C$2:$C$2049,0),1),"")</f>
        <v/>
      </c>
      <c r="I1096" s="1" t="str">
        <f>IFERROR(INDEX(content!$D$2:$D$2049,MATCH($E1096,content!$C$2:$C$2049,0),1),"")</f>
        <v/>
      </c>
      <c r="J1096" s="1" t="str">
        <v/>
      </c>
      <c r="K1096" s="1" t="str">
        <f>IFERROR(INDEX(content!$F$2:$F$2049,MATCH($E1096,content!$C$2:$C$2049,0),1),"")</f>
        <v/>
      </c>
      <c r="L1096" s="1" t="str">
        <f>IFERROR(INDEX(content!$G$2:$G$2049,MATCH($E1096,content!$C$2:$C$2049,0),1),"")</f>
        <v/>
      </c>
      <c r="M1096" s="1" t="str">
        <f>IFERROR(INDEX(content!$H$2:$H$2049,MATCH($E1096,content!$C$2:$C$2049,0),1),"")</f>
        <v/>
      </c>
      <c r="N1096" s="1" t="str">
        <f>IFERROR(INDEX(content!$I$2:$I$2049,MATCH($E1096,content!$C$2:$C$2049,0),1),"")</f>
        <v/>
      </c>
      <c r="O1096" s="1" t="str">
        <f>IFERROR(INDEX(content!$J$2:$J$2049,MATCH($E1096,content!$C$2:$C$2049,0),1),"")</f>
        <v/>
      </c>
      <c r="P1096" s="1" t="str">
        <f t="shared" si="71"/>
        <v/>
      </c>
      <c r="Q1096" s="1" t="str">
        <f>IF(LENB(P1096),COUNTIF(P$4:P1096,"●"),"")</f>
        <v/>
      </c>
      <c r="R1096" s="1" t="str">
        <f t="shared" si="74"/>
        <v/>
      </c>
      <c r="S1096" s="1" t="str">
        <f t="shared" si="72"/>
        <v/>
      </c>
      <c r="T1096" s="1" t="str">
        <f>IF(LEN(S1096),SUM($S$4:S1096)-1,"")</f>
        <v/>
      </c>
      <c r="U1096" s="1" t="str">
        <f t="shared" si="73"/>
        <v/>
      </c>
      <c r="V1096" s="1" t="str">
        <v/>
      </c>
      <c r="W1096" s="1" t="str">
        <v/>
      </c>
      <c r="X1096" s="1" t="str">
        <v/>
      </c>
      <c r="Y1096" s="1" t="str">
        <v/>
      </c>
      <c r="Z1096" s="1" t="str">
        <v/>
      </c>
      <c r="AA1096" s="1" t="str">
        <v/>
      </c>
      <c r="AB1096" s="1" t="str">
        <v/>
      </c>
      <c r="AC1096" s="1" t="str">
        <v/>
      </c>
      <c r="AD1096" s="1" t="str">
        <v/>
      </c>
    </row>
    <row r="1097" spans="5:30" x14ac:dyDescent="0.55000000000000004">
      <c r="E1097" s="1">
        <v>1093</v>
      </c>
      <c r="F1097" s="1" t="str">
        <f>IFERROR(INDEX(content!$A$2:$A$2049,MATCH($E1097,content!$C$2:$C$2049,0),1),"")</f>
        <v/>
      </c>
      <c r="G1097" s="1" t="str">
        <f>IFERROR(INDEX(content!$B$2:$B$2049,MATCH($E1097,content!$C$2:$C$2049,0),1),"")</f>
        <v/>
      </c>
      <c r="H1097" s="1" t="str">
        <f>IFERROR(INDEX(content!$C$2:$C$2049,MATCH($E1097,content!$C$2:$C$2049,0),1),"")</f>
        <v/>
      </c>
      <c r="I1097" s="1" t="str">
        <f>IFERROR(INDEX(content!$D$2:$D$2049,MATCH($E1097,content!$C$2:$C$2049,0),1),"")</f>
        <v/>
      </c>
      <c r="J1097" s="1" t="str">
        <v/>
      </c>
      <c r="K1097" s="1" t="str">
        <f>IFERROR(INDEX(content!$F$2:$F$2049,MATCH($E1097,content!$C$2:$C$2049,0),1),"")</f>
        <v/>
      </c>
      <c r="L1097" s="1" t="str">
        <f>IFERROR(INDEX(content!$G$2:$G$2049,MATCH($E1097,content!$C$2:$C$2049,0),1),"")</f>
        <v/>
      </c>
      <c r="M1097" s="1" t="str">
        <f>IFERROR(INDEX(content!$H$2:$H$2049,MATCH($E1097,content!$C$2:$C$2049,0),1),"")</f>
        <v/>
      </c>
      <c r="N1097" s="1" t="str">
        <f>IFERROR(INDEX(content!$I$2:$I$2049,MATCH($E1097,content!$C$2:$C$2049,0),1),"")</f>
        <v/>
      </c>
      <c r="O1097" s="1" t="str">
        <f>IFERROR(INDEX(content!$J$2:$J$2049,MATCH($E1097,content!$C$2:$C$2049,0),1),"")</f>
        <v/>
      </c>
      <c r="P1097" s="1" t="str">
        <f t="shared" si="71"/>
        <v/>
      </c>
      <c r="Q1097" s="1" t="str">
        <f>IF(LENB(P1097),COUNTIF(P$4:P1097,"●"),"")</f>
        <v/>
      </c>
      <c r="R1097" s="1" t="str">
        <f t="shared" si="74"/>
        <v/>
      </c>
      <c r="S1097" s="1" t="str">
        <f t="shared" si="72"/>
        <v/>
      </c>
      <c r="T1097" s="1" t="str">
        <f>IF(LEN(S1097),SUM($S$4:S1097)-1,"")</f>
        <v/>
      </c>
      <c r="U1097" s="1" t="str">
        <f t="shared" si="73"/>
        <v/>
      </c>
      <c r="V1097" s="1" t="str">
        <v/>
      </c>
      <c r="W1097" s="1" t="str">
        <v/>
      </c>
      <c r="X1097" s="1" t="str">
        <v/>
      </c>
      <c r="Y1097" s="1" t="str">
        <v/>
      </c>
      <c r="Z1097" s="1" t="str">
        <v/>
      </c>
      <c r="AA1097" s="1" t="str">
        <v/>
      </c>
      <c r="AB1097" s="1" t="str">
        <v/>
      </c>
      <c r="AC1097" s="1" t="str">
        <v/>
      </c>
      <c r="AD1097" s="1" t="str">
        <v/>
      </c>
    </row>
    <row r="1098" spans="5:30" x14ac:dyDescent="0.55000000000000004">
      <c r="E1098" s="1">
        <v>1094</v>
      </c>
      <c r="F1098" s="1" t="str">
        <f>IFERROR(INDEX(content!$A$2:$A$2049,MATCH($E1098,content!$C$2:$C$2049,0),1),"")</f>
        <v/>
      </c>
      <c r="G1098" s="1" t="str">
        <f>IFERROR(INDEX(content!$B$2:$B$2049,MATCH($E1098,content!$C$2:$C$2049,0),1),"")</f>
        <v/>
      </c>
      <c r="H1098" s="1" t="str">
        <f>IFERROR(INDEX(content!$C$2:$C$2049,MATCH($E1098,content!$C$2:$C$2049,0),1),"")</f>
        <v/>
      </c>
      <c r="I1098" s="1" t="str">
        <f>IFERROR(INDEX(content!$D$2:$D$2049,MATCH($E1098,content!$C$2:$C$2049,0),1),"")</f>
        <v/>
      </c>
      <c r="J1098" s="1" t="str">
        <v/>
      </c>
      <c r="K1098" s="1" t="str">
        <f>IFERROR(INDEX(content!$F$2:$F$2049,MATCH($E1098,content!$C$2:$C$2049,0),1),"")</f>
        <v/>
      </c>
      <c r="L1098" s="1" t="str">
        <f>IFERROR(INDEX(content!$G$2:$G$2049,MATCH($E1098,content!$C$2:$C$2049,0),1),"")</f>
        <v/>
      </c>
      <c r="M1098" s="1" t="str">
        <f>IFERROR(INDEX(content!$H$2:$H$2049,MATCH($E1098,content!$C$2:$C$2049,0),1),"")</f>
        <v/>
      </c>
      <c r="N1098" s="1" t="str">
        <f>IFERROR(INDEX(content!$I$2:$I$2049,MATCH($E1098,content!$C$2:$C$2049,0),1),"")</f>
        <v/>
      </c>
      <c r="O1098" s="1" t="str">
        <f>IFERROR(INDEX(content!$J$2:$J$2049,MATCH($E1098,content!$C$2:$C$2049,0),1),"")</f>
        <v/>
      </c>
      <c r="P1098" s="1" t="str">
        <f t="shared" si="71"/>
        <v/>
      </c>
      <c r="Q1098" s="1" t="str">
        <f>IF(LENB(P1098),COUNTIF(P$4:P1098,"●"),"")</f>
        <v/>
      </c>
      <c r="R1098" s="1" t="str">
        <f t="shared" si="74"/>
        <v/>
      </c>
      <c r="S1098" s="1" t="str">
        <f t="shared" si="72"/>
        <v/>
      </c>
      <c r="T1098" s="1" t="str">
        <f>IF(LEN(S1098),SUM($S$4:S1098)-1,"")</f>
        <v/>
      </c>
      <c r="U1098" s="1" t="str">
        <f t="shared" si="73"/>
        <v/>
      </c>
      <c r="V1098" s="1" t="str">
        <v/>
      </c>
      <c r="W1098" s="1" t="str">
        <v/>
      </c>
      <c r="X1098" s="1" t="str">
        <v/>
      </c>
      <c r="Y1098" s="1" t="str">
        <v/>
      </c>
      <c r="Z1098" s="1" t="str">
        <v/>
      </c>
      <c r="AA1098" s="1" t="str">
        <v/>
      </c>
      <c r="AB1098" s="1" t="str">
        <v/>
      </c>
      <c r="AC1098" s="1" t="str">
        <v/>
      </c>
      <c r="AD1098" s="1" t="str">
        <v/>
      </c>
    </row>
    <row r="1099" spans="5:30" x14ac:dyDescent="0.55000000000000004">
      <c r="E1099" s="1">
        <v>1095</v>
      </c>
      <c r="F1099" s="1" t="str">
        <f>IFERROR(INDEX(content!$A$2:$A$2049,MATCH($E1099,content!$C$2:$C$2049,0),1),"")</f>
        <v/>
      </c>
      <c r="G1099" s="1" t="str">
        <f>IFERROR(INDEX(content!$B$2:$B$2049,MATCH($E1099,content!$C$2:$C$2049,0),1),"")</f>
        <v/>
      </c>
      <c r="H1099" s="1" t="str">
        <f>IFERROR(INDEX(content!$C$2:$C$2049,MATCH($E1099,content!$C$2:$C$2049,0),1),"")</f>
        <v/>
      </c>
      <c r="I1099" s="1" t="str">
        <f>IFERROR(INDEX(content!$D$2:$D$2049,MATCH($E1099,content!$C$2:$C$2049,0),1),"")</f>
        <v/>
      </c>
      <c r="J1099" s="1" t="str">
        <v/>
      </c>
      <c r="K1099" s="1" t="str">
        <f>IFERROR(INDEX(content!$F$2:$F$2049,MATCH($E1099,content!$C$2:$C$2049,0),1),"")</f>
        <v/>
      </c>
      <c r="L1099" s="1" t="str">
        <f>IFERROR(INDEX(content!$G$2:$G$2049,MATCH($E1099,content!$C$2:$C$2049,0),1),"")</f>
        <v/>
      </c>
      <c r="M1099" s="1" t="str">
        <f>IFERROR(INDEX(content!$H$2:$H$2049,MATCH($E1099,content!$C$2:$C$2049,0),1),"")</f>
        <v/>
      </c>
      <c r="N1099" s="1" t="str">
        <f>IFERROR(INDEX(content!$I$2:$I$2049,MATCH($E1099,content!$C$2:$C$2049,0),1),"")</f>
        <v/>
      </c>
      <c r="O1099" s="1" t="str">
        <f>IFERROR(INDEX(content!$J$2:$J$2049,MATCH($E1099,content!$C$2:$C$2049,0),1),"")</f>
        <v/>
      </c>
      <c r="P1099" s="1" t="str">
        <f t="shared" si="71"/>
        <v/>
      </c>
      <c r="Q1099" s="1" t="str">
        <f>IF(LENB(P1099),COUNTIF(P$4:P1099,"●"),"")</f>
        <v/>
      </c>
      <c r="R1099" s="1" t="str">
        <f t="shared" si="74"/>
        <v/>
      </c>
      <c r="S1099" s="1" t="str">
        <f t="shared" si="72"/>
        <v/>
      </c>
      <c r="T1099" s="1" t="str">
        <f>IF(LEN(S1099),SUM($S$4:S1099)-1,"")</f>
        <v/>
      </c>
      <c r="U1099" s="1" t="str">
        <f t="shared" si="73"/>
        <v/>
      </c>
      <c r="V1099" s="1" t="str">
        <v/>
      </c>
      <c r="W1099" s="1" t="str">
        <v/>
      </c>
      <c r="X1099" s="1" t="str">
        <v/>
      </c>
      <c r="Y1099" s="1" t="str">
        <v/>
      </c>
      <c r="Z1099" s="1" t="str">
        <v/>
      </c>
      <c r="AA1099" s="1" t="str">
        <v/>
      </c>
      <c r="AB1099" s="1" t="str">
        <v/>
      </c>
      <c r="AC1099" s="1" t="str">
        <v/>
      </c>
      <c r="AD1099" s="1" t="str">
        <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54</v>
      </c>
      <c r="G1105" s="1" t="str">
        <f>IFERROR(INDEX(content!$B$2:$B$2049,MATCH($E1105,content!$C$2:$C$2049,0),1),"")</f>
        <v>軸17 サーボON</v>
      </c>
      <c r="H1105" s="1">
        <f>IFERROR(INDEX(content!$C$2:$C$2049,MATCH($E1105,content!$C$2:$C$2049,0),1),"")</f>
        <v>1101</v>
      </c>
      <c r="I1105" s="1">
        <f>IFERROR(INDEX(content!$D$2:$D$2049,MATCH($E1105,content!$C$2:$C$2049,0),1),"")</f>
        <v>1100</v>
      </c>
      <c r="J1105" s="1">
        <v>16</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53</v>
      </c>
      <c r="R1105" s="1">
        <f t="shared" si="74"/>
        <v>8936</v>
      </c>
      <c r="S1105" s="1">
        <f t="shared" si="72"/>
        <v>1</v>
      </c>
      <c r="T1105" s="1">
        <f>IF(LEN(S1105),SUM($S$4:S1105)-1,"")</f>
        <v>52</v>
      </c>
      <c r="U1105" s="1" t="str">
        <f t="shared" si="73"/>
        <v>astPuCW[52]</v>
      </c>
      <c r="V1105" s="1" t="str">
        <v>astPuCW[52].uiWinNo	:= 1101;	//ｳｨﾝﾄﾞｳNo. .U</v>
      </c>
      <c r="W1105" s="1" t="str">
        <v>astPuCW[52].uiTtlNo	:= 1100;	//ﾀｲﾄﾙｳｨﾝﾄﾞｳNo. .U</v>
      </c>
      <c r="X1105" s="1" t="str">
        <v>astPuCW[52].uiTtlIdx	:= 16;	//ﾀｲﾄﾙﾃﾞｰﾀｲﾝﾃﾞｯｸｽ .U</v>
      </c>
      <c r="Y1105" s="1" t="str">
        <v>astPuCW[52].uiWide	:= 800;	//ｳｨﾝﾄﾞｳ幅 .U</v>
      </c>
      <c r="Z1105" s="1" t="str">
        <v>astPuCW[52].uiHeight	:= 64;	//ｳｨﾝﾄﾞｳ高さ .U</v>
      </c>
      <c r="AA1105" s="1" t="str">
        <v>astPuCW[52].uiWinLev	:= 0;	//ｳｨﾝﾄﾞｳﾚﾍﾞﾙ .U</v>
      </c>
      <c r="AB1105" s="1" t="str">
        <v>astPuCW[52].uiWinClass	:= 0;	//ｳｨﾝﾄﾞｳ区分 .U</v>
      </c>
      <c r="AC1105" s="1" t="str">
        <v>astPuCW[52].uiDevClass	:= 1;	//ｳｨﾝﾄﾞｳ ﾃﾞﾊﾞｲｽ区分 .U</v>
      </c>
      <c r="AD1105" s="1" t="str">
        <v xml:space="preserve">
//軸17 サーボON
astPuCW[52].uiWinNo	:= 1101;	//ｳｨﾝﾄﾞｳNo. .U
astPuCW[52].uiTtlNo	:= 1100;	//ﾀｲﾄﾙｳｨﾝﾄﾞｳNo. .U
astPuCW[52].uiTtlIdx	:= 16;	//ﾀｲﾄﾙﾃﾞｰﾀｲﾝﾃﾞｯｸｽ .U
astPuCW[52].uiWide	:= 800;	//ｳｨﾝﾄﾞｳ幅 .U
astPuCW[52].uiHeight	:= 64;	//ｳｨﾝﾄﾞｳ高さ .U
astPuCW[52].uiWinLev	:= 0;	//ｳｨﾝﾄﾞｳﾚﾍﾞﾙ .U
astPuCW[52].uiWinClass	:= 0;	//ｳｨﾝﾄﾞｳ区分 .U
astPuCW[52].uiDevClass	:= 1;	//ｳｨﾝﾄﾞｳ ﾃﾞﾊﾞｲｽ区分 .U</v>
      </c>
    </row>
    <row r="1106" spans="5:30" x14ac:dyDescent="0.55000000000000004">
      <c r="E1106" s="1">
        <v>1102</v>
      </c>
      <c r="F1106" s="1">
        <f>IFERROR(INDEX(content!$A$2:$A$2049,MATCH($E1106,content!$C$2:$C$2049,0),1),"")</f>
        <v>55</v>
      </c>
      <c r="G1106" s="1" t="str">
        <f>IFERROR(INDEX(content!$B$2:$B$2049,MATCH($E1106,content!$C$2:$C$2049,0),1),"")</f>
        <v>軸17 原点復帰 ポイント移動</v>
      </c>
      <c r="H1106" s="1">
        <f>IFERROR(INDEX(content!$C$2:$C$2049,MATCH($E1106,content!$C$2:$C$2049,0),1),"")</f>
        <v>1102</v>
      </c>
      <c r="I1106" s="1">
        <f>IFERROR(INDEX(content!$D$2:$D$2049,MATCH($E1106,content!$C$2:$C$2049,0),1),"")</f>
        <v>1100</v>
      </c>
      <c r="J1106" s="1">
        <v>16</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54</v>
      </c>
      <c r="R1106" s="1">
        <f t="shared" si="74"/>
        <v>8948</v>
      </c>
      <c r="S1106" s="1">
        <f t="shared" si="72"/>
        <v>1</v>
      </c>
      <c r="T1106" s="1">
        <f>IF(LEN(S1106),SUM($S$4:S1106)-1,"")</f>
        <v>53</v>
      </c>
      <c r="U1106" s="1" t="str">
        <f t="shared" si="73"/>
        <v>astPuCW[53]</v>
      </c>
      <c r="V1106" s="1" t="str">
        <v>astPuCW[53].uiWinNo	:= 1102;	//ｳｨﾝﾄﾞｳNo. .U</v>
      </c>
      <c r="W1106" s="1" t="str">
        <v>astPuCW[53].uiTtlNo	:= 1100;	//ﾀｲﾄﾙｳｨﾝﾄﾞｳNo. .U</v>
      </c>
      <c r="X1106" s="1" t="str">
        <v>astPuCW[53].uiTtlIdx	:= 16;	//ﾀｲﾄﾙﾃﾞｰﾀｲﾝﾃﾞｯｸｽ .U</v>
      </c>
      <c r="Y1106" s="1" t="str">
        <v>astPuCW[53].uiWide	:= 800;	//ｳｨﾝﾄﾞｳ幅 .U</v>
      </c>
      <c r="Z1106" s="1" t="str">
        <v>astPuCW[53].uiHeight	:= 104;	//ｳｨﾝﾄﾞｳ高さ .U</v>
      </c>
      <c r="AA1106" s="1" t="str">
        <v>astPuCW[53].uiWinLev	:= 0;	//ｳｨﾝﾄﾞｳﾚﾍﾞﾙ .U</v>
      </c>
      <c r="AB1106" s="1" t="str">
        <v>astPuCW[53].uiWinClass	:= 0;	//ｳｨﾝﾄﾞｳ区分 .U</v>
      </c>
      <c r="AC1106" s="1" t="str">
        <v>astPuCW[53].uiDevClass	:= 1;	//ｳｨﾝﾄﾞｳ ﾃﾞﾊﾞｲｽ区分 .U</v>
      </c>
      <c r="AD1106" s="1" t="str">
        <v xml:space="preserve">
//軸17 原点復帰 ポイント移動
astPuCW[53].uiWinNo	:= 1102;	//ｳｨﾝﾄﾞｳNo. .U
astPuCW[53].uiTtlNo	:= 1100;	//ﾀｲﾄﾙｳｨﾝﾄﾞｳNo. .U
astPuCW[53].uiTtlIdx	:= 16;	//ﾀｲﾄﾙﾃﾞｰﾀｲﾝﾃﾞｯｸｽ .U
astPuCW[53].uiWide	:= 800;	//ｳｨﾝﾄﾞｳ幅 .U
astPuCW[53].uiHeight	:= 104;	//ｳｨﾝﾄﾞｳ高さ .U
astPuCW[53].uiWinLev	:= 0;	//ｳｨﾝﾄﾞｳﾚﾍﾞﾙ .U
astPuCW[53].uiWinClass	:= 0;	//ｳｨﾝﾄﾞｳ区分 .U
astPuCW[53].uiDevClass	:= 1;	//ｳｨﾝﾄﾞｳ ﾃﾞﾊﾞｲｽ区分 .U</v>
      </c>
    </row>
    <row r="1107" spans="5:30" x14ac:dyDescent="0.55000000000000004">
      <c r="E1107" s="1">
        <v>1103</v>
      </c>
      <c r="F1107" s="1">
        <f>IFERROR(INDEX(content!$A$2:$A$2049,MATCH($E1107,content!$C$2:$C$2049,0),1),"")</f>
        <v>56</v>
      </c>
      <c r="G1107" s="1" t="str">
        <f>IFERROR(INDEX(content!$B$2:$B$2049,MATCH($E1107,content!$C$2:$C$2049,0),1),"")</f>
        <v>軸17 数値指定移動</v>
      </c>
      <c r="H1107" s="1">
        <f>IFERROR(INDEX(content!$C$2:$C$2049,MATCH($E1107,content!$C$2:$C$2049,0),1),"")</f>
        <v>1103</v>
      </c>
      <c r="I1107" s="1">
        <f>IFERROR(INDEX(content!$D$2:$D$2049,MATCH($E1107,content!$C$2:$C$2049,0),1),"")</f>
        <v>1100</v>
      </c>
      <c r="J1107" s="1">
        <v>16</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55</v>
      </c>
      <c r="R1107" s="1">
        <f t="shared" si="74"/>
        <v>8960</v>
      </c>
      <c r="S1107" s="1">
        <f t="shared" si="72"/>
        <v>1</v>
      </c>
      <c r="T1107" s="1">
        <f>IF(LEN(S1107),SUM($S$4:S1107)-1,"")</f>
        <v>54</v>
      </c>
      <c r="U1107" s="1" t="str">
        <f t="shared" si="73"/>
        <v>astPuCW[54]</v>
      </c>
      <c r="V1107" s="1" t="str">
        <v>astPuCW[54].uiWinNo	:= 1103;	//ｳｨﾝﾄﾞｳNo. .U</v>
      </c>
      <c r="W1107" s="1" t="str">
        <v>astPuCW[54].uiTtlNo	:= 1100;	//ﾀｲﾄﾙｳｨﾝﾄﾞｳNo. .U</v>
      </c>
      <c r="X1107" s="1" t="str">
        <v>astPuCW[54].uiTtlIdx	:= 16;	//ﾀｲﾄﾙﾃﾞｰﾀｲﾝﾃﾞｯｸｽ .U</v>
      </c>
      <c r="Y1107" s="1" t="str">
        <v>astPuCW[54].uiWide	:= 800;	//ｳｨﾝﾄﾞｳ幅 .U</v>
      </c>
      <c r="Z1107" s="1" t="str">
        <v>astPuCW[54].uiHeight	:= 104;	//ｳｨﾝﾄﾞｳ高さ .U</v>
      </c>
      <c r="AA1107" s="1" t="str">
        <v>astPuCW[54].uiWinLev	:= 1;	//ｳｨﾝﾄﾞｳﾚﾍﾞﾙ .U</v>
      </c>
      <c r="AB1107" s="1" t="str">
        <v>astPuCW[54].uiWinClass	:= 0;	//ｳｨﾝﾄﾞｳ区分 .U</v>
      </c>
      <c r="AC1107" s="1" t="str">
        <v>astPuCW[54].uiDevClass	:= 1;	//ｳｨﾝﾄﾞｳ ﾃﾞﾊﾞｲｽ区分 .U</v>
      </c>
      <c r="AD1107" s="1" t="str">
        <v xml:space="preserve">
//軸17 数値指定移動
astPuCW[54].uiWinNo	:= 1103;	//ｳｨﾝﾄﾞｳNo. .U
astPuCW[54].uiTtlNo	:= 1100;	//ﾀｲﾄﾙｳｨﾝﾄﾞｳNo. .U
astPuCW[54].uiTtlIdx	:= 16;	//ﾀｲﾄﾙﾃﾞｰﾀｲﾝﾃﾞｯｸｽ .U
astPuCW[54].uiWide	:= 800;	//ｳｨﾝﾄﾞｳ幅 .U
astPuCW[54].uiHeight	:= 104;	//ｳｨﾝﾄﾞｳ高さ .U
astPuCW[54].uiWinLev	:= 1;	//ｳｨﾝﾄﾞｳﾚﾍﾞﾙ .U
astPuCW[54].uiWinClass	:= 0;	//ｳｨﾝﾄﾞｳ区分 .U
astPuCW[54].uiDevClass	:= 1;	//ｳｨﾝﾄﾞｳ ﾃﾞﾊﾞｲｽ区分 .U</v>
      </c>
    </row>
    <row r="1108" spans="5:30" x14ac:dyDescent="0.55000000000000004">
      <c r="E1108" s="1">
        <v>1104</v>
      </c>
      <c r="F1108" s="1">
        <f>IFERROR(INDEX(content!$A$2:$A$2049,MATCH($E1108,content!$C$2:$C$2049,0),1),"")</f>
        <v>57</v>
      </c>
      <c r="G1108" s="1" t="str">
        <f>IFERROR(INDEX(content!$B$2:$B$2049,MATCH($E1108,content!$C$2:$C$2049,0),1),"")</f>
        <v>軸17 JOG移動</v>
      </c>
      <c r="H1108" s="1">
        <f>IFERROR(INDEX(content!$C$2:$C$2049,MATCH($E1108,content!$C$2:$C$2049,0),1),"")</f>
        <v>1104</v>
      </c>
      <c r="I1108" s="1">
        <f>IFERROR(INDEX(content!$D$2:$D$2049,MATCH($E1108,content!$C$2:$C$2049,0),1),"")</f>
        <v>1100</v>
      </c>
      <c r="J1108" s="1">
        <v>16</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56</v>
      </c>
      <c r="R1108" s="1">
        <f t="shared" si="74"/>
        <v>8972</v>
      </c>
      <c r="S1108" s="1">
        <f t="shared" si="72"/>
        <v>1</v>
      </c>
      <c r="T1108" s="1">
        <f>IF(LEN(S1108),SUM($S$4:S1108)-1,"")</f>
        <v>55</v>
      </c>
      <c r="U1108" s="1" t="str">
        <f t="shared" si="73"/>
        <v>astPuCW[55]</v>
      </c>
      <c r="V1108" s="1" t="str">
        <v>astPuCW[55].uiWinNo	:= 1104;	//ｳｨﾝﾄﾞｳNo. .U</v>
      </c>
      <c r="W1108" s="1" t="str">
        <v>astPuCW[55].uiTtlNo	:= 1100;	//ﾀｲﾄﾙｳｨﾝﾄﾞｳNo. .U</v>
      </c>
      <c r="X1108" s="1" t="str">
        <v>astPuCW[55].uiTtlIdx	:= 16;	//ﾀｲﾄﾙﾃﾞｰﾀｲﾝﾃﾞｯｸｽ .U</v>
      </c>
      <c r="Y1108" s="1" t="str">
        <v>astPuCW[55].uiWide	:= 800;	//ｳｨﾝﾄﾞｳ幅 .U</v>
      </c>
      <c r="Z1108" s="1" t="str">
        <v>astPuCW[55].uiHeight	:= 104;	//ｳｨﾝﾄﾞｳ高さ .U</v>
      </c>
      <c r="AA1108" s="1" t="str">
        <v>astPuCW[55].uiWinLev	:= 1;	//ｳｨﾝﾄﾞｳﾚﾍﾞﾙ .U</v>
      </c>
      <c r="AB1108" s="1" t="str">
        <v>astPuCW[55].uiWinClass	:= 0;	//ｳｨﾝﾄﾞｳ区分 .U</v>
      </c>
      <c r="AC1108" s="1" t="str">
        <v>astPuCW[55].uiDevClass	:= 1;	//ｳｨﾝﾄﾞｳ ﾃﾞﾊﾞｲｽ区分 .U</v>
      </c>
      <c r="AD1108" s="1" t="str">
        <v xml:space="preserve">
//軸17 JOG移動
astPuCW[55].uiWinNo	:= 1104;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109" spans="5:30" x14ac:dyDescent="0.55000000000000004">
      <c r="E1109" s="1">
        <v>1105</v>
      </c>
      <c r="F1109" s="1" t="str">
        <f>IFERROR(INDEX(content!$A$2:$A$2049,MATCH($E1109,content!$C$2:$C$2049,0),1),"")</f>
        <v/>
      </c>
      <c r="G1109" s="1" t="str">
        <f>IFERROR(INDEX(content!$B$2:$B$2049,MATCH($E1109,content!$C$2:$C$2049,0),1),"")</f>
        <v/>
      </c>
      <c r="H1109" s="1" t="str">
        <f>IFERROR(INDEX(content!$C$2:$C$2049,MATCH($E1109,content!$C$2:$C$2049,0),1),"")</f>
        <v/>
      </c>
      <c r="I1109" s="1" t="str">
        <f>IFERROR(INDEX(content!$D$2:$D$2049,MATCH($E1109,content!$C$2:$C$2049,0),1),"")</f>
        <v/>
      </c>
      <c r="J1109" s="1" t="str">
        <v/>
      </c>
      <c r="K1109" s="1" t="str">
        <f>IFERROR(INDEX(content!$F$2:$F$2049,MATCH($E1109,content!$C$2:$C$2049,0),1),"")</f>
        <v/>
      </c>
      <c r="L1109" s="1" t="str">
        <f>IFERROR(INDEX(content!$G$2:$G$2049,MATCH($E1109,content!$C$2:$C$2049,0),1),"")</f>
        <v/>
      </c>
      <c r="M1109" s="1" t="str">
        <f>IFERROR(INDEX(content!$H$2:$H$2049,MATCH($E1109,content!$C$2:$C$2049,0),1),"")</f>
        <v/>
      </c>
      <c r="N1109" s="1" t="str">
        <f>IFERROR(INDEX(content!$I$2:$I$2049,MATCH($E1109,content!$C$2:$C$2049,0),1),"")</f>
        <v/>
      </c>
      <c r="O1109" s="1" t="str">
        <f>IFERROR(INDEX(content!$J$2:$J$2049,MATCH($E1109,content!$C$2:$C$2049,0),1),"")</f>
        <v/>
      </c>
      <c r="P1109" s="1" t="str">
        <f t="shared" si="71"/>
        <v/>
      </c>
      <c r="Q1109" s="1" t="str">
        <f>IF(LENB(P1109),COUNTIF(P$4:P1109,"●"),"")</f>
        <v/>
      </c>
      <c r="R1109" s="1" t="str">
        <f t="shared" si="74"/>
        <v/>
      </c>
      <c r="S1109" s="1" t="str">
        <f t="shared" si="72"/>
        <v/>
      </c>
      <c r="T1109" s="1" t="str">
        <f>IF(LEN(S1109),SUM($S$4:S1109)-1,"")</f>
        <v/>
      </c>
      <c r="U1109" s="1" t="str">
        <f t="shared" si="73"/>
        <v/>
      </c>
      <c r="V1109" s="1" t="str">
        <v/>
      </c>
      <c r="W1109" s="1" t="str">
        <v/>
      </c>
      <c r="X1109" s="1" t="str">
        <v/>
      </c>
      <c r="Y1109" s="1" t="str">
        <v/>
      </c>
      <c r="Z1109" s="1" t="str">
        <v/>
      </c>
      <c r="AA1109" s="1" t="str">
        <v/>
      </c>
      <c r="AB1109" s="1" t="str">
        <v/>
      </c>
      <c r="AC1109" s="1" t="str">
        <v/>
      </c>
      <c r="AD1109" s="1" t="str">
        <v/>
      </c>
    </row>
    <row r="1110" spans="5:30" x14ac:dyDescent="0.55000000000000004">
      <c r="E1110" s="1">
        <v>1106</v>
      </c>
      <c r="F1110" s="1">
        <f>IFERROR(INDEX(content!$A$2:$A$2049,MATCH($E1110,content!$C$2:$C$2049,0),1),"")</f>
        <v>58</v>
      </c>
      <c r="G1110" s="1" t="str">
        <f>IFERROR(INDEX(content!$B$2:$B$2049,MATCH($E1110,content!$C$2:$C$2049,0),1),"")</f>
        <v>軸18 サーボON</v>
      </c>
      <c r="H1110" s="1">
        <f>IFERROR(INDEX(content!$C$2:$C$2049,MATCH($E1110,content!$C$2:$C$2049,0),1),"")</f>
        <v>1106</v>
      </c>
      <c r="I1110" s="1">
        <f>IFERROR(INDEX(content!$D$2:$D$2049,MATCH($E1110,content!$C$2:$C$2049,0),1),"")</f>
        <v>1105</v>
      </c>
      <c r="J1110" s="1">
        <v>17</v>
      </c>
      <c r="K1110" s="1">
        <f>IFERROR(INDEX(content!$F$2:$F$2049,MATCH($E1110,content!$C$2:$C$2049,0),1),"")</f>
        <v>800</v>
      </c>
      <c r="L1110" s="1">
        <f>IFERROR(INDEX(content!$G$2:$G$2049,MATCH($E1110,content!$C$2:$C$2049,0),1),"")</f>
        <v>64</v>
      </c>
      <c r="M1110" s="1">
        <f>IFERROR(INDEX(content!$H$2:$H$2049,MATCH($E1110,content!$C$2:$C$2049,0),1),"")</f>
        <v>0</v>
      </c>
      <c r="N1110" s="1">
        <f>IFERROR(INDEX(content!$I$2:$I$2049,MATCH($E1110,content!$C$2:$C$2049,0),1),"")</f>
        <v>0</v>
      </c>
      <c r="O1110" s="1">
        <f>IFERROR(INDEX(content!$J$2:$J$2049,MATCH($E1110,content!$C$2:$C$2049,0),1),"")</f>
        <v>1</v>
      </c>
      <c r="P1110" s="1" t="str">
        <f t="shared" si="71"/>
        <v>●</v>
      </c>
      <c r="Q1110" s="1">
        <f>IF(LENB(P1110),COUNTIF(P$4:P1110,"●"),"")</f>
        <v>57</v>
      </c>
      <c r="R1110" s="1">
        <f t="shared" si="74"/>
        <v>8984</v>
      </c>
      <c r="S1110" s="1">
        <f t="shared" si="72"/>
        <v>1</v>
      </c>
      <c r="T1110" s="1">
        <f>IF(LEN(S1110),SUM($S$4:S1110)-1,"")</f>
        <v>56</v>
      </c>
      <c r="U1110" s="1" t="str">
        <f t="shared" si="73"/>
        <v>astPuCW[56]</v>
      </c>
      <c r="V1110" s="1" t="str">
        <v>astPuCW[56].uiWinNo	:= 1106;	//ｳｨﾝﾄﾞｳNo. .U</v>
      </c>
      <c r="W1110" s="1" t="str">
        <v>astPuCW[56].uiTtlNo	:= 1105;	//ﾀｲﾄﾙｳｨﾝﾄﾞｳNo. .U</v>
      </c>
      <c r="X1110" s="1" t="str">
        <v>astPuCW[56].uiTtlIdx	:= 17;	//ﾀｲﾄﾙﾃﾞｰﾀｲﾝﾃﾞｯｸｽ .U</v>
      </c>
      <c r="Y1110" s="1" t="str">
        <v>astPuCW[56].uiWide	:= 800;	//ｳｨﾝﾄﾞｳ幅 .U</v>
      </c>
      <c r="Z1110" s="1" t="str">
        <v>astPuCW[56].uiHeight	:= 64;	//ｳｨﾝﾄﾞｳ高さ .U</v>
      </c>
      <c r="AA1110" s="1" t="str">
        <v>astPuCW[56].uiWinLev	:= 0;	//ｳｨﾝﾄﾞｳﾚﾍﾞﾙ .U</v>
      </c>
      <c r="AB1110" s="1" t="str">
        <v>astPuCW[56].uiWinClass	:= 0;	//ｳｨﾝﾄﾞｳ区分 .U</v>
      </c>
      <c r="AC1110" s="1" t="str">
        <v>astPuCW[56].uiDevClass	:= 1;	//ｳｨﾝﾄﾞｳ ﾃﾞﾊﾞｲｽ区分 .U</v>
      </c>
      <c r="AD1110" s="1" t="str">
        <v xml:space="preserve">
//軸18 サーボON
astPuCW[56].uiWinNo	:= 1106;	//ｳｨﾝﾄﾞｳNo. .U
astPuCW[56].uiTtlNo	:= 1105;	//ﾀｲﾄﾙｳｨﾝﾄﾞｳNo. .U
astPuCW[56].uiTtlIdx	:= 17;	//ﾀｲﾄﾙﾃﾞｰﾀｲﾝﾃﾞｯｸｽ .U
astPuCW[56].uiWide	:= 800;	//ｳｨﾝﾄﾞｳ幅 .U
astPuCW[56].uiHeight	:= 64;	//ｳｨﾝﾄﾞｳ高さ .U
astPuCW[56].uiWinLev	:= 0;	//ｳｨﾝﾄﾞｳﾚﾍﾞﾙ .U
astPuCW[56].uiWinClass	:= 0;	//ｳｨﾝﾄﾞｳ区分 .U
astPuCW[56].uiDevClass	:= 1;	//ｳｨﾝﾄﾞｳ ﾃﾞﾊﾞｲｽ区分 .U</v>
      </c>
    </row>
    <row r="1111" spans="5:30" x14ac:dyDescent="0.55000000000000004">
      <c r="E1111" s="1">
        <v>1107</v>
      </c>
      <c r="F1111" s="1">
        <f>IFERROR(INDEX(content!$A$2:$A$2049,MATCH($E1111,content!$C$2:$C$2049,0),1),"")</f>
        <v>59</v>
      </c>
      <c r="G1111" s="1" t="str">
        <f>IFERROR(INDEX(content!$B$2:$B$2049,MATCH($E1111,content!$C$2:$C$2049,0),1),"")</f>
        <v>軸18 原点復帰 ポイント移動</v>
      </c>
      <c r="H1111" s="1">
        <f>IFERROR(INDEX(content!$C$2:$C$2049,MATCH($E1111,content!$C$2:$C$2049,0),1),"")</f>
        <v>1107</v>
      </c>
      <c r="I1111" s="1">
        <f>IFERROR(INDEX(content!$D$2:$D$2049,MATCH($E1111,content!$C$2:$C$2049,0),1),"")</f>
        <v>1105</v>
      </c>
      <c r="J1111" s="1">
        <v>17</v>
      </c>
      <c r="K1111" s="1">
        <f>IFERROR(INDEX(content!$F$2:$F$2049,MATCH($E1111,content!$C$2:$C$2049,0),1),"")</f>
        <v>800</v>
      </c>
      <c r="L1111" s="1">
        <f>IFERROR(INDEX(content!$G$2:$G$2049,MATCH($E1111,content!$C$2:$C$2049,0),1),"")</f>
        <v>104</v>
      </c>
      <c r="M1111" s="1">
        <f>IFERROR(INDEX(content!$H$2:$H$2049,MATCH($E1111,content!$C$2:$C$2049,0),1),"")</f>
        <v>0</v>
      </c>
      <c r="N1111" s="1">
        <f>IFERROR(INDEX(content!$I$2:$I$2049,MATCH($E1111,content!$C$2:$C$2049,0),1),"")</f>
        <v>0</v>
      </c>
      <c r="O1111" s="1">
        <f>IFERROR(INDEX(content!$J$2:$J$2049,MATCH($E1111,content!$C$2:$C$2049,0),1),"")</f>
        <v>1</v>
      </c>
      <c r="P1111" s="1" t="str">
        <f t="shared" si="71"/>
        <v>●</v>
      </c>
      <c r="Q1111" s="1">
        <f>IF(LENB(P1111),COUNTIF(P$4:P1111,"●"),"")</f>
        <v>58</v>
      </c>
      <c r="R1111" s="1">
        <f t="shared" si="74"/>
        <v>8996</v>
      </c>
      <c r="S1111" s="1">
        <f t="shared" si="72"/>
        <v>1</v>
      </c>
      <c r="T1111" s="1">
        <f>IF(LEN(S1111),SUM($S$4:S1111)-1,"")</f>
        <v>57</v>
      </c>
      <c r="U1111" s="1" t="str">
        <f t="shared" si="73"/>
        <v>astPuCW[57]</v>
      </c>
      <c r="V1111" s="1" t="str">
        <v>astPuCW[57].uiWinNo	:= 1107;	//ｳｨﾝﾄﾞｳNo. .U</v>
      </c>
      <c r="W1111" s="1" t="str">
        <v>astPuCW[57].uiTtlNo	:= 1105;	//ﾀｲﾄﾙｳｨﾝﾄﾞｳNo. .U</v>
      </c>
      <c r="X1111" s="1" t="str">
        <v>astPuCW[57].uiTtlIdx	:= 17;	//ﾀｲﾄﾙﾃﾞｰﾀｲﾝﾃﾞｯｸｽ .U</v>
      </c>
      <c r="Y1111" s="1" t="str">
        <v>astPuCW[57].uiWide	:= 800;	//ｳｨﾝﾄﾞｳ幅 .U</v>
      </c>
      <c r="Z1111" s="1" t="str">
        <v>astPuCW[57].uiHeight	:= 104;	//ｳｨﾝﾄﾞｳ高さ .U</v>
      </c>
      <c r="AA1111" s="1" t="str">
        <v>astPuCW[57].uiWinLev	:= 0;	//ｳｨﾝﾄﾞｳﾚﾍﾞﾙ .U</v>
      </c>
      <c r="AB1111" s="1" t="str">
        <v>astPuCW[57].uiWinClass	:= 0;	//ｳｨﾝﾄﾞｳ区分 .U</v>
      </c>
      <c r="AC1111" s="1" t="str">
        <v>astPuCW[57].uiDevClass	:= 1;	//ｳｨﾝﾄﾞｳ ﾃﾞﾊﾞｲｽ区分 .U</v>
      </c>
      <c r="AD1111" s="1" t="str">
        <v xml:space="preserve">
//軸18 原点復帰 ポイント移動
astPuCW[57].uiWinNo	:= 1107;	//ｳｨﾝﾄﾞｳNo. .U
astPuCW[57].uiTtlNo	:= 1105;	//ﾀｲﾄﾙｳｨﾝﾄﾞｳNo. .U
astPuCW[57].uiTtlIdx	:= 17;	//ﾀｲﾄﾙﾃﾞｰﾀｲﾝﾃﾞｯｸｽ .U
astPuCW[57].uiWide	:= 800;	//ｳｨﾝﾄﾞｳ幅 .U
astPuCW[57].uiHeight	:= 104;	//ｳｨﾝﾄﾞｳ高さ .U
astPuCW[57].uiWinLev	:= 0;	//ｳｨﾝﾄﾞｳﾚﾍﾞﾙ .U
astPuCW[57].uiWinClass	:= 0;	//ｳｨﾝﾄﾞｳ区分 .U
astPuCW[57].uiDevClass	:= 1;	//ｳｨﾝﾄﾞｳ ﾃﾞﾊﾞｲｽ区分 .U</v>
      </c>
    </row>
    <row r="1112" spans="5:30" x14ac:dyDescent="0.55000000000000004">
      <c r="E1112" s="1">
        <v>1108</v>
      </c>
      <c r="F1112" s="1">
        <f>IFERROR(INDEX(content!$A$2:$A$2049,MATCH($E1112,content!$C$2:$C$2049,0),1),"")</f>
        <v>60</v>
      </c>
      <c r="G1112" s="1" t="str">
        <f>IFERROR(INDEX(content!$B$2:$B$2049,MATCH($E1112,content!$C$2:$C$2049,0),1),"")</f>
        <v>軸18 数値指定移動</v>
      </c>
      <c r="H1112" s="1">
        <f>IFERROR(INDEX(content!$C$2:$C$2049,MATCH($E1112,content!$C$2:$C$2049,0),1),"")</f>
        <v>1108</v>
      </c>
      <c r="I1112" s="1">
        <f>IFERROR(INDEX(content!$D$2:$D$2049,MATCH($E1112,content!$C$2:$C$2049,0),1),"")</f>
        <v>1105</v>
      </c>
      <c r="J1112" s="1">
        <v>17</v>
      </c>
      <c r="K1112" s="1">
        <f>IFERROR(INDEX(content!$F$2:$F$2049,MATCH($E1112,content!$C$2:$C$2049,0),1),"")</f>
        <v>800</v>
      </c>
      <c r="L1112" s="1">
        <f>IFERROR(INDEX(content!$G$2:$G$2049,MATCH($E1112,content!$C$2:$C$2049,0),1),"")</f>
        <v>104</v>
      </c>
      <c r="M1112" s="1">
        <f>IFERROR(INDEX(content!$H$2:$H$2049,MATCH($E1112,content!$C$2:$C$2049,0),1),"")</f>
        <v>1</v>
      </c>
      <c r="N1112" s="1">
        <f>IFERROR(INDEX(content!$I$2:$I$2049,MATCH($E1112,content!$C$2:$C$2049,0),1),"")</f>
        <v>0</v>
      </c>
      <c r="O1112" s="1">
        <f>IFERROR(INDEX(content!$J$2:$J$2049,MATCH($E1112,content!$C$2:$C$2049,0),1),"")</f>
        <v>1</v>
      </c>
      <c r="P1112" s="1" t="str">
        <f t="shared" si="71"/>
        <v>●</v>
      </c>
      <c r="Q1112" s="1">
        <f>IF(LENB(P1112),COUNTIF(P$4:P1112,"●"),"")</f>
        <v>59</v>
      </c>
      <c r="R1112" s="1">
        <f t="shared" si="74"/>
        <v>9008</v>
      </c>
      <c r="S1112" s="1">
        <f t="shared" si="72"/>
        <v>1</v>
      </c>
      <c r="T1112" s="1">
        <f>IF(LEN(S1112),SUM($S$4:S1112)-1,"")</f>
        <v>58</v>
      </c>
      <c r="U1112" s="1" t="str">
        <f t="shared" si="73"/>
        <v>astPuCW[58]</v>
      </c>
      <c r="V1112" s="1" t="str">
        <v>astPuCW[58].uiWinNo	:= 1108;	//ｳｨﾝﾄﾞｳNo. .U</v>
      </c>
      <c r="W1112" s="1" t="str">
        <v>astPuCW[58].uiTtlNo	:= 1105;	//ﾀｲﾄﾙｳｨﾝﾄﾞｳNo. .U</v>
      </c>
      <c r="X1112" s="1" t="str">
        <v>astPuCW[58].uiTtlIdx	:= 17;	//ﾀｲﾄﾙﾃﾞｰﾀｲﾝﾃﾞｯｸｽ .U</v>
      </c>
      <c r="Y1112" s="1" t="str">
        <v>astPuCW[58].uiWide	:= 800;	//ｳｨﾝﾄﾞｳ幅 .U</v>
      </c>
      <c r="Z1112" s="1" t="str">
        <v>astPuCW[58].uiHeight	:= 104;	//ｳｨﾝﾄﾞｳ高さ .U</v>
      </c>
      <c r="AA1112" s="1" t="str">
        <v>astPuCW[58].uiWinLev	:= 1;	//ｳｨﾝﾄﾞｳﾚﾍﾞﾙ .U</v>
      </c>
      <c r="AB1112" s="1" t="str">
        <v>astPuCW[58].uiWinClass	:= 0;	//ｳｨﾝﾄﾞｳ区分 .U</v>
      </c>
      <c r="AC1112" s="1" t="str">
        <v>astPuCW[58].uiDevClass	:= 1;	//ｳｨﾝﾄﾞｳ ﾃﾞﾊﾞｲｽ区分 .U</v>
      </c>
      <c r="AD1112" s="1" t="str">
        <v xml:space="preserve">
//軸18 数値指定移動
astPuCW[58].uiWinNo	:= 1108;	//ｳｨﾝﾄﾞｳNo. .U
astPuCW[58].uiTtlNo	:= 1105;	//ﾀｲﾄﾙｳｨﾝﾄﾞｳNo. .U
astPuCW[58].uiTtlIdx	:= 17;	//ﾀｲﾄﾙﾃﾞｰﾀｲﾝﾃﾞｯｸｽ .U
astPuCW[58].uiWide	:= 800;	//ｳｨﾝﾄﾞｳ幅 .U
astPuCW[58].uiHeight	:= 104;	//ｳｨﾝﾄﾞｳ高さ .U
astPuCW[58].uiWinLev	:= 1;	//ｳｨﾝﾄﾞｳﾚﾍﾞﾙ .U
astPuCW[58].uiWinClass	:= 0;	//ｳｨﾝﾄﾞｳ区分 .U
astPuCW[58].uiDevClass	:= 1;	//ｳｨﾝﾄﾞｳ ﾃﾞﾊﾞｲｽ区分 .U</v>
      </c>
    </row>
    <row r="1113" spans="5:30" x14ac:dyDescent="0.55000000000000004">
      <c r="E1113" s="1">
        <v>1109</v>
      </c>
      <c r="F1113" s="1">
        <f>IFERROR(INDEX(content!$A$2:$A$2049,MATCH($E1113,content!$C$2:$C$2049,0),1),"")</f>
        <v>61</v>
      </c>
      <c r="G1113" s="1" t="str">
        <f>IFERROR(INDEX(content!$B$2:$B$2049,MATCH($E1113,content!$C$2:$C$2049,0),1),"")</f>
        <v>軸18 JOG移動</v>
      </c>
      <c r="H1113" s="1">
        <f>IFERROR(INDEX(content!$C$2:$C$2049,MATCH($E1113,content!$C$2:$C$2049,0),1),"")</f>
        <v>1109</v>
      </c>
      <c r="I1113" s="1">
        <f>IFERROR(INDEX(content!$D$2:$D$2049,MATCH($E1113,content!$C$2:$C$2049,0),1),"")</f>
        <v>1105</v>
      </c>
      <c r="J1113" s="1">
        <v>17</v>
      </c>
      <c r="K1113" s="1">
        <f>IFERROR(INDEX(content!$F$2:$F$2049,MATCH($E1113,content!$C$2:$C$2049,0),1),"")</f>
        <v>800</v>
      </c>
      <c r="L1113" s="1">
        <f>IFERROR(INDEX(content!$G$2:$G$2049,MATCH($E1113,content!$C$2:$C$2049,0),1),"")</f>
        <v>104</v>
      </c>
      <c r="M1113" s="1">
        <f>IFERROR(INDEX(content!$H$2:$H$2049,MATCH($E1113,content!$C$2:$C$2049,0),1),"")</f>
        <v>1</v>
      </c>
      <c r="N1113" s="1">
        <f>IFERROR(INDEX(content!$I$2:$I$2049,MATCH($E1113,content!$C$2:$C$2049,0),1),"")</f>
        <v>0</v>
      </c>
      <c r="O1113" s="1">
        <f>IFERROR(INDEX(content!$J$2:$J$2049,MATCH($E1113,content!$C$2:$C$2049,0),1),"")</f>
        <v>1</v>
      </c>
      <c r="P1113" s="1" t="str">
        <f t="shared" si="71"/>
        <v>●</v>
      </c>
      <c r="Q1113" s="1">
        <f>IF(LENB(P1113),COUNTIF(P$4:P1113,"●"),"")</f>
        <v>60</v>
      </c>
      <c r="R1113" s="1">
        <f t="shared" si="74"/>
        <v>9020</v>
      </c>
      <c r="S1113" s="1">
        <f t="shared" si="72"/>
        <v>1</v>
      </c>
      <c r="T1113" s="1">
        <f>IF(LEN(S1113),SUM($S$4:S1113)-1,"")</f>
        <v>59</v>
      </c>
      <c r="U1113" s="1" t="str">
        <f t="shared" si="73"/>
        <v>astPuCW[59]</v>
      </c>
      <c r="V1113" s="1" t="str">
        <v>astPuCW[59].uiWinNo	:= 1109;	//ｳｨﾝﾄﾞｳNo. .U</v>
      </c>
      <c r="W1113" s="1" t="str">
        <v>astPuCW[59].uiTtlNo	:= 1105;	//ﾀｲﾄﾙｳｨﾝﾄﾞｳNo. .U</v>
      </c>
      <c r="X1113" s="1" t="str">
        <v>astPuCW[59].uiTtlIdx	:= 17;	//ﾀｲﾄﾙﾃﾞｰﾀｲﾝﾃﾞｯｸｽ .U</v>
      </c>
      <c r="Y1113" s="1" t="str">
        <v>astPuCW[59].uiWide	:= 800;	//ｳｨﾝﾄﾞｳ幅 .U</v>
      </c>
      <c r="Z1113" s="1" t="str">
        <v>astPuCW[59].uiHeight	:= 104;	//ｳｨﾝﾄﾞｳ高さ .U</v>
      </c>
      <c r="AA1113" s="1" t="str">
        <v>astPuCW[59].uiWinLev	:= 1;	//ｳｨﾝﾄﾞｳﾚﾍﾞﾙ .U</v>
      </c>
      <c r="AB1113" s="1" t="str">
        <v>astPuCW[59].uiWinClass	:= 0;	//ｳｨﾝﾄﾞｳ区分 .U</v>
      </c>
      <c r="AC1113" s="1" t="str">
        <v>astPuCW[59].uiDevClass	:= 1;	//ｳｨﾝﾄﾞｳ ﾃﾞﾊﾞｲｽ区分 .U</v>
      </c>
      <c r="AD1113" s="1" t="str">
        <v xml:space="preserve">
//軸18 JOG移動
astPuCW[59].uiWinNo	:= 1109;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f>IFERROR(INDEX(content!$A$2:$A$2049,MATCH($E1115,content!$C$2:$C$2049,0),1),"")</f>
        <v>62</v>
      </c>
      <c r="G1115" s="1" t="str">
        <f>IFERROR(INDEX(content!$B$2:$B$2049,MATCH($E1115,content!$C$2:$C$2049,0),1),"")</f>
        <v>軸16 サーボON</v>
      </c>
      <c r="H1115" s="1">
        <f>IFERROR(INDEX(content!$C$2:$C$2049,MATCH($E1115,content!$C$2:$C$2049,0),1),"")</f>
        <v>1111</v>
      </c>
      <c r="I1115" s="1">
        <f>IFERROR(INDEX(content!$D$2:$D$2049,MATCH($E1115,content!$C$2:$C$2049,0),1),"")</f>
        <v>1110</v>
      </c>
      <c r="J1115" s="1">
        <v>18</v>
      </c>
      <c r="K1115" s="1">
        <f>IFERROR(INDEX(content!$F$2:$F$2049,MATCH($E1115,content!$C$2:$C$2049,0),1),"")</f>
        <v>800</v>
      </c>
      <c r="L1115" s="1">
        <f>IFERROR(INDEX(content!$G$2:$G$2049,MATCH($E1115,content!$C$2:$C$2049,0),1),"")</f>
        <v>64</v>
      </c>
      <c r="M1115" s="1">
        <f>IFERROR(INDEX(content!$H$2:$H$2049,MATCH($E1115,content!$C$2:$C$2049,0),1),"")</f>
        <v>0</v>
      </c>
      <c r="N1115" s="1">
        <f>IFERROR(INDEX(content!$I$2:$I$2049,MATCH($E1115,content!$C$2:$C$2049,0),1),"")</f>
        <v>0</v>
      </c>
      <c r="O1115" s="1">
        <f>IFERROR(INDEX(content!$J$2:$J$2049,MATCH($E1115,content!$C$2:$C$2049,0),1),"")</f>
        <v>1</v>
      </c>
      <c r="P1115" s="1" t="str">
        <f t="shared" si="71"/>
        <v>●</v>
      </c>
      <c r="Q1115" s="1">
        <f>IF(LENB(P1115),COUNTIF(P$4:P1115,"●"),"")</f>
        <v>61</v>
      </c>
      <c r="R1115" s="1">
        <f t="shared" si="74"/>
        <v>9032</v>
      </c>
      <c r="S1115" s="1">
        <f t="shared" si="72"/>
        <v>1</v>
      </c>
      <c r="T1115" s="1">
        <f>IF(LEN(S1115),SUM($S$4:S1115)-1,"")</f>
        <v>60</v>
      </c>
      <c r="U1115" s="1" t="str">
        <f t="shared" si="73"/>
        <v>astPuCW[60]</v>
      </c>
      <c r="V1115" s="1" t="str">
        <v>astPuCW[60].uiWinNo	:= 1111;	//ｳｨﾝﾄﾞｳNo. .U</v>
      </c>
      <c r="W1115" s="1" t="str">
        <v>astPuCW[60].uiTtlNo	:= 1110;	//ﾀｲﾄﾙｳｨﾝﾄﾞｳNo. .U</v>
      </c>
      <c r="X1115" s="1" t="str">
        <v>astPuCW[60].uiTtlIdx	:= 18;	//ﾀｲﾄﾙﾃﾞｰﾀｲﾝﾃﾞｯｸｽ .U</v>
      </c>
      <c r="Y1115" s="1" t="str">
        <v>astPuCW[60].uiWide	:= 800;	//ｳｨﾝﾄﾞｳ幅 .U</v>
      </c>
      <c r="Z1115" s="1" t="str">
        <v>astPuCW[60].uiHeight	:= 64;	//ｳｨﾝﾄﾞｳ高さ .U</v>
      </c>
      <c r="AA1115" s="1" t="str">
        <v>astPuCW[60].uiWinLev	:= 0;	//ｳｨﾝﾄﾞｳﾚﾍﾞﾙ .U</v>
      </c>
      <c r="AB1115" s="1" t="str">
        <v>astPuCW[60].uiWinClass	:= 0;	//ｳｨﾝﾄﾞｳ区分 .U</v>
      </c>
      <c r="AC1115" s="1" t="str">
        <v>astPuCW[60].uiDevClass	:= 1;	//ｳｨﾝﾄﾞｳ ﾃﾞﾊﾞｲｽ区分 .U</v>
      </c>
      <c r="AD1115" s="1" t="str">
        <v xml:space="preserve">
//軸16 サーボON
astPuCW[60].uiWinNo	:= 1111;	//ｳｨﾝﾄﾞｳNo. .U
astPuCW[60].uiTtlNo	:= 1110;	//ﾀｲﾄﾙｳｨﾝﾄﾞｳNo. .U
astPuCW[60].uiTtlIdx	:= 18;	//ﾀｲﾄﾙﾃﾞｰﾀｲﾝﾃﾞｯｸｽ .U
astPuCW[60].uiWide	:= 800;	//ｳｨﾝﾄﾞｳ幅 .U
astPuCW[60].uiHeight	:= 64;	//ｳｨﾝﾄﾞｳ高さ .U
astPuCW[60].uiWinLev	:= 0;	//ｳｨﾝﾄﾞｳﾚﾍﾞﾙ .U
astPuCW[60].uiWinClass	:= 0;	//ｳｨﾝﾄﾞｳ区分 .U
astPuCW[60].uiDevClass	:= 1;	//ｳｨﾝﾄﾞｳ ﾃﾞﾊﾞｲｽ区分 .U</v>
      </c>
    </row>
    <row r="1116" spans="5:30" x14ac:dyDescent="0.55000000000000004">
      <c r="E1116" s="1">
        <v>1112</v>
      </c>
      <c r="F1116" s="1">
        <f>IFERROR(INDEX(content!$A$2:$A$2049,MATCH($E1116,content!$C$2:$C$2049,0),1),"")</f>
        <v>63</v>
      </c>
      <c r="G1116" s="1" t="str">
        <f>IFERROR(INDEX(content!$B$2:$B$2049,MATCH($E1116,content!$C$2:$C$2049,0),1),"")</f>
        <v>軸16 原点復帰 ポイント移動</v>
      </c>
      <c r="H1116" s="1">
        <f>IFERROR(INDEX(content!$C$2:$C$2049,MATCH($E1116,content!$C$2:$C$2049,0),1),"")</f>
        <v>1112</v>
      </c>
      <c r="I1116" s="1">
        <f>IFERROR(INDEX(content!$D$2:$D$2049,MATCH($E1116,content!$C$2:$C$2049,0),1),"")</f>
        <v>1110</v>
      </c>
      <c r="J1116" s="1">
        <v>18</v>
      </c>
      <c r="K1116" s="1">
        <f>IFERROR(INDEX(content!$F$2:$F$2049,MATCH($E1116,content!$C$2:$C$2049,0),1),"")</f>
        <v>800</v>
      </c>
      <c r="L1116" s="1">
        <f>IFERROR(INDEX(content!$G$2:$G$2049,MATCH($E1116,content!$C$2:$C$2049,0),1),"")</f>
        <v>104</v>
      </c>
      <c r="M1116" s="1">
        <f>IFERROR(INDEX(content!$H$2:$H$2049,MATCH($E1116,content!$C$2:$C$2049,0),1),"")</f>
        <v>0</v>
      </c>
      <c r="N1116" s="1">
        <f>IFERROR(INDEX(content!$I$2:$I$2049,MATCH($E1116,content!$C$2:$C$2049,0),1),"")</f>
        <v>0</v>
      </c>
      <c r="O1116" s="1">
        <f>IFERROR(INDEX(content!$J$2:$J$2049,MATCH($E1116,content!$C$2:$C$2049,0),1),"")</f>
        <v>1</v>
      </c>
      <c r="P1116" s="1" t="str">
        <f t="shared" si="71"/>
        <v>●</v>
      </c>
      <c r="Q1116" s="1">
        <f>IF(LENB(P1116),COUNTIF(P$4:P1116,"●"),"")</f>
        <v>62</v>
      </c>
      <c r="R1116" s="1">
        <f t="shared" si="74"/>
        <v>9044</v>
      </c>
      <c r="S1116" s="1">
        <f t="shared" si="72"/>
        <v>1</v>
      </c>
      <c r="T1116" s="1">
        <f>IF(LEN(S1116),SUM($S$4:S1116)-1,"")</f>
        <v>61</v>
      </c>
      <c r="U1116" s="1" t="str">
        <f t="shared" si="73"/>
        <v>astPuCW[61]</v>
      </c>
      <c r="V1116" s="1" t="str">
        <v>astPuCW[61].uiWinNo	:= 1112;	//ｳｨﾝﾄﾞｳNo. .U</v>
      </c>
      <c r="W1116" s="1" t="str">
        <v>astPuCW[61].uiTtlNo	:= 1110;	//ﾀｲﾄﾙｳｨﾝﾄﾞｳNo. .U</v>
      </c>
      <c r="X1116" s="1" t="str">
        <v>astPuCW[61].uiTtlIdx	:= 18;	//ﾀｲﾄﾙﾃﾞｰﾀｲﾝﾃﾞｯｸｽ .U</v>
      </c>
      <c r="Y1116" s="1" t="str">
        <v>astPuCW[61].uiWide	:= 800;	//ｳｨﾝﾄﾞｳ幅 .U</v>
      </c>
      <c r="Z1116" s="1" t="str">
        <v>astPuCW[61].uiHeight	:= 104;	//ｳｨﾝﾄﾞｳ高さ .U</v>
      </c>
      <c r="AA1116" s="1" t="str">
        <v>astPuCW[61].uiWinLev	:= 0;	//ｳｨﾝﾄﾞｳﾚﾍﾞﾙ .U</v>
      </c>
      <c r="AB1116" s="1" t="str">
        <v>astPuCW[61].uiWinClass	:= 0;	//ｳｨﾝﾄﾞｳ区分 .U</v>
      </c>
      <c r="AC1116" s="1" t="str">
        <v>astPuCW[61].uiDevClass	:= 1;	//ｳｨﾝﾄﾞｳ ﾃﾞﾊﾞｲｽ区分 .U</v>
      </c>
      <c r="AD1116" s="1" t="str">
        <v xml:space="preserve">
//軸16 原点復帰 ポイント移動
astPuCW[61].uiWinNo	:= 1112;	//ｳｨﾝﾄﾞｳNo. .U
astPuCW[61].uiTtlNo	:= 1110;	//ﾀｲﾄﾙｳｨﾝﾄﾞｳNo. .U
astPuCW[61].uiTtlIdx	:= 18;	//ﾀｲﾄﾙﾃﾞｰﾀｲﾝﾃﾞｯｸｽ .U
astPuCW[61].uiWide	:= 800;	//ｳｨﾝﾄﾞｳ幅 .U
astPuCW[61].uiHeight	:= 104;	//ｳｨﾝﾄﾞｳ高さ .U
astPuCW[61].uiWinLev	:= 0;	//ｳｨﾝﾄﾞｳﾚﾍﾞﾙ .U
astPuCW[61].uiWinClass	:= 0;	//ｳｨﾝﾄﾞｳ区分 .U
astPuCW[61].uiDevClass	:= 1;	//ｳｨﾝﾄﾞｳ ﾃﾞﾊﾞｲｽ区分 .U</v>
      </c>
    </row>
    <row r="1117" spans="5:30" x14ac:dyDescent="0.55000000000000004">
      <c r="E1117" s="1">
        <v>1113</v>
      </c>
      <c r="F1117" s="1">
        <f>IFERROR(INDEX(content!$A$2:$A$2049,MATCH($E1117,content!$C$2:$C$2049,0),1),"")</f>
        <v>64</v>
      </c>
      <c r="G1117" s="1" t="str">
        <f>IFERROR(INDEX(content!$B$2:$B$2049,MATCH($E1117,content!$C$2:$C$2049,0),1),"")</f>
        <v>軸16 数値指定移動</v>
      </c>
      <c r="H1117" s="1">
        <f>IFERROR(INDEX(content!$C$2:$C$2049,MATCH($E1117,content!$C$2:$C$2049,0),1),"")</f>
        <v>1113</v>
      </c>
      <c r="I1117" s="1">
        <f>IFERROR(INDEX(content!$D$2:$D$2049,MATCH($E1117,content!$C$2:$C$2049,0),1),"")</f>
        <v>1110</v>
      </c>
      <c r="J1117" s="1">
        <v>18</v>
      </c>
      <c r="K1117" s="1">
        <f>IFERROR(INDEX(content!$F$2:$F$2049,MATCH($E1117,content!$C$2:$C$2049,0),1),"")</f>
        <v>800</v>
      </c>
      <c r="L1117" s="1">
        <f>IFERROR(INDEX(content!$G$2:$G$2049,MATCH($E1117,content!$C$2:$C$2049,0),1),"")</f>
        <v>104</v>
      </c>
      <c r="M1117" s="1">
        <f>IFERROR(INDEX(content!$H$2:$H$2049,MATCH($E1117,content!$C$2:$C$2049,0),1),"")</f>
        <v>1</v>
      </c>
      <c r="N1117" s="1">
        <f>IFERROR(INDEX(content!$I$2:$I$2049,MATCH($E1117,content!$C$2:$C$2049,0),1),"")</f>
        <v>0</v>
      </c>
      <c r="O1117" s="1">
        <f>IFERROR(INDEX(content!$J$2:$J$2049,MATCH($E1117,content!$C$2:$C$2049,0),1),"")</f>
        <v>1</v>
      </c>
      <c r="P1117" s="1" t="str">
        <f t="shared" si="71"/>
        <v>●</v>
      </c>
      <c r="Q1117" s="1">
        <f>IF(LENB(P1117),COUNTIF(P$4:P1117,"●"),"")</f>
        <v>63</v>
      </c>
      <c r="R1117" s="1">
        <f t="shared" si="74"/>
        <v>9056</v>
      </c>
      <c r="S1117" s="1">
        <f t="shared" si="72"/>
        <v>1</v>
      </c>
      <c r="T1117" s="1">
        <f>IF(LEN(S1117),SUM($S$4:S1117)-1,"")</f>
        <v>62</v>
      </c>
      <c r="U1117" s="1" t="str">
        <f t="shared" si="73"/>
        <v>astPuCW[62]</v>
      </c>
      <c r="V1117" s="1" t="str">
        <v>astPuCW[62].uiWinNo	:= 1113;	//ｳｨﾝﾄﾞｳNo. .U</v>
      </c>
      <c r="W1117" s="1" t="str">
        <v>astPuCW[62].uiTtlNo	:= 1110;	//ﾀｲﾄﾙｳｨﾝﾄﾞｳNo. .U</v>
      </c>
      <c r="X1117" s="1" t="str">
        <v>astPuCW[62].uiTtlIdx	:= 18;	//ﾀｲﾄﾙﾃﾞｰﾀｲﾝﾃﾞｯｸｽ .U</v>
      </c>
      <c r="Y1117" s="1" t="str">
        <v>astPuCW[62].uiWide	:= 800;	//ｳｨﾝﾄﾞｳ幅 .U</v>
      </c>
      <c r="Z1117" s="1" t="str">
        <v>astPuCW[62].uiHeight	:= 104;	//ｳｨﾝﾄﾞｳ高さ .U</v>
      </c>
      <c r="AA1117" s="1" t="str">
        <v>astPuCW[62].uiWinLev	:= 1;	//ｳｨﾝﾄﾞｳﾚﾍﾞﾙ .U</v>
      </c>
      <c r="AB1117" s="1" t="str">
        <v>astPuCW[62].uiWinClass	:= 0;	//ｳｨﾝﾄﾞｳ区分 .U</v>
      </c>
      <c r="AC1117" s="1" t="str">
        <v>astPuCW[62].uiDevClass	:= 1;	//ｳｨﾝﾄﾞｳ ﾃﾞﾊﾞｲｽ区分 .U</v>
      </c>
      <c r="AD1117" s="1" t="str">
        <v xml:space="preserve">
//軸16 数値指定移動
astPuCW[62].uiWinNo	:= 1113;	//ｳｨﾝﾄﾞｳNo. .U
astPuCW[62].uiTtlNo	:= 1110;	//ﾀｲﾄﾙｳｨﾝﾄﾞｳNo. .U
astPuCW[62].uiTtlIdx	:= 18;	//ﾀｲﾄﾙﾃﾞｰﾀｲﾝﾃﾞｯｸｽ .U
astPuCW[62].uiWide	:= 800;	//ｳｨﾝﾄﾞｳ幅 .U
astPuCW[62].uiHeight	:= 104;	//ｳｨﾝﾄﾞｳ高さ .U
astPuCW[62].uiWinLev	:= 1;	//ｳｨﾝﾄﾞｳﾚﾍﾞﾙ .U
astPuCW[62].uiWinClass	:= 0;	//ｳｨﾝﾄﾞｳ区分 .U
astPuCW[62].uiDevClass	:= 1;	//ｳｨﾝﾄﾞｳ ﾃﾞﾊﾞｲｽ区分 .U</v>
      </c>
    </row>
    <row r="1118" spans="5:30" x14ac:dyDescent="0.55000000000000004">
      <c r="E1118" s="1">
        <v>1114</v>
      </c>
      <c r="F1118" s="1">
        <f>IFERROR(INDEX(content!$A$2:$A$2049,MATCH($E1118,content!$C$2:$C$2049,0),1),"")</f>
        <v>65</v>
      </c>
      <c r="G1118" s="1" t="str">
        <f>IFERROR(INDEX(content!$B$2:$B$2049,MATCH($E1118,content!$C$2:$C$2049,0),1),"")</f>
        <v>軸16 JOG移動</v>
      </c>
      <c r="H1118" s="1">
        <f>IFERROR(INDEX(content!$C$2:$C$2049,MATCH($E1118,content!$C$2:$C$2049,0),1),"")</f>
        <v>1114</v>
      </c>
      <c r="I1118" s="1">
        <f>IFERROR(INDEX(content!$D$2:$D$2049,MATCH($E1118,content!$C$2:$C$2049,0),1),"")</f>
        <v>1110</v>
      </c>
      <c r="J1118" s="1">
        <v>18</v>
      </c>
      <c r="K1118" s="1">
        <f>IFERROR(INDEX(content!$F$2:$F$2049,MATCH($E1118,content!$C$2:$C$2049,0),1),"")</f>
        <v>800</v>
      </c>
      <c r="L1118" s="1">
        <f>IFERROR(INDEX(content!$G$2:$G$2049,MATCH($E1118,content!$C$2:$C$2049,0),1),"")</f>
        <v>104</v>
      </c>
      <c r="M1118" s="1">
        <f>IFERROR(INDEX(content!$H$2:$H$2049,MATCH($E1118,content!$C$2:$C$2049,0),1),"")</f>
        <v>1</v>
      </c>
      <c r="N1118" s="1">
        <f>IFERROR(INDEX(content!$I$2:$I$2049,MATCH($E1118,content!$C$2:$C$2049,0),1),"")</f>
        <v>0</v>
      </c>
      <c r="O1118" s="1">
        <f>IFERROR(INDEX(content!$J$2:$J$2049,MATCH($E1118,content!$C$2:$C$2049,0),1),"")</f>
        <v>1</v>
      </c>
      <c r="P1118" s="1" t="str">
        <f t="shared" si="71"/>
        <v>●</v>
      </c>
      <c r="Q1118" s="1">
        <f>IF(LENB(P1118),COUNTIF(P$4:P1118,"●"),"")</f>
        <v>64</v>
      </c>
      <c r="R1118" s="1">
        <f t="shared" si="74"/>
        <v>9068</v>
      </c>
      <c r="S1118" s="1">
        <f t="shared" si="72"/>
        <v>1</v>
      </c>
      <c r="T1118" s="1">
        <f>IF(LEN(S1118),SUM($S$4:S1118)-1,"")</f>
        <v>63</v>
      </c>
      <c r="U1118" s="1" t="str">
        <f t="shared" si="73"/>
        <v>astPuCW[63]</v>
      </c>
      <c r="V1118" s="1" t="str">
        <v>astPuCW[63].uiWinNo	:= 1114;	//ｳｨﾝﾄﾞｳNo. .U</v>
      </c>
      <c r="W1118" s="1" t="str">
        <v>astPuCW[63].uiTtlNo	:= 1110;	//ﾀｲﾄﾙｳｨﾝﾄﾞｳNo. .U</v>
      </c>
      <c r="X1118" s="1" t="str">
        <v>astPuCW[63].uiTtlIdx	:= 18;	//ﾀｲﾄﾙﾃﾞｰﾀｲﾝﾃﾞｯｸｽ .U</v>
      </c>
      <c r="Y1118" s="1" t="str">
        <v>astPuCW[63].uiWide	:= 800;	//ｳｨﾝﾄﾞｳ幅 .U</v>
      </c>
      <c r="Z1118" s="1" t="str">
        <v>astPuCW[63].uiHeight	:= 104;	//ｳｨﾝﾄﾞｳ高さ .U</v>
      </c>
      <c r="AA1118" s="1" t="str">
        <v>astPuCW[63].uiWinLev	:= 1;	//ｳｨﾝﾄﾞｳﾚﾍﾞﾙ .U</v>
      </c>
      <c r="AB1118" s="1" t="str">
        <v>astPuCW[63].uiWinClass	:= 0;	//ｳｨﾝﾄﾞｳ区分 .U</v>
      </c>
      <c r="AC1118" s="1" t="str">
        <v>astPuCW[63].uiDevClass	:= 1;	//ｳｨﾝﾄﾞｳ ﾃﾞﾊﾞｲｽ区分 .U</v>
      </c>
      <c r="AD1118" s="1" t="str">
        <v xml:space="preserve">
//軸16 JOG移動
astPuCW[63].uiWinNo	:= 1114;	//ｳｨﾝﾄﾞｳNo. .U
astPuCW[63].uiTtlNo	:= 1110;	//ﾀｲﾄﾙｳｨﾝﾄﾞｳNo. .U
astPuCW[63].uiTtlIdx	:= 18;	//ﾀｲﾄﾙﾃﾞｰﾀｲﾝﾃﾞｯｸｽ .U
astPuCW[63].uiWide	:= 800;	//ｳｨﾝﾄﾞｳ幅 .U
astPuCW[63].uiHeight	:= 104;	//ｳｨﾝﾄﾞｳ高さ .U
astPuCW[63].uiWinLev	:= 1;	//ｳｨﾝﾄﾞｳﾚﾍﾞﾙ .U
astPuCW[63].uiWinClass	:= 0;	//ｳｨﾝﾄﾞｳ区分 .U
astPuCW[63].uiDevClass	:= 1;	//ｳｨﾝﾄﾞｳ ﾃﾞﾊﾞｲｽ区分 .U</v>
      </c>
    </row>
    <row r="1119" spans="5:30" x14ac:dyDescent="0.55000000000000004">
      <c r="E1119" s="1">
        <v>1115</v>
      </c>
      <c r="F1119" s="1">
        <f>IFERROR(INDEX(content!$A$2:$A$2049,MATCH($E1119,content!$C$2:$C$2049,0),1),"")</f>
        <v>66</v>
      </c>
      <c r="G1119" s="1" t="str">
        <f>IFERROR(INDEX(content!$B$2:$B$2049,MATCH($E1119,content!$C$2:$C$2049,0),1),"")</f>
        <v>軸16 テンション制御</v>
      </c>
      <c r="H1119" s="1">
        <f>IFERROR(INDEX(content!$C$2:$C$2049,MATCH($E1119,content!$C$2:$C$2049,0),1),"")</f>
        <v>1115</v>
      </c>
      <c r="I1119" s="1">
        <f>IFERROR(INDEX(content!$D$2:$D$2049,MATCH($E1119,content!$C$2:$C$2049,0),1),"")</f>
        <v>1110</v>
      </c>
      <c r="J1119" s="1">
        <v>18</v>
      </c>
      <c r="K1119" s="1">
        <f>IFERROR(INDEX(content!$F$2:$F$2049,MATCH($E1119,content!$C$2:$C$2049,0),1),"")</f>
        <v>800</v>
      </c>
      <c r="L1119" s="1">
        <f>IFERROR(INDEX(content!$G$2:$G$2049,MATCH($E1119,content!$C$2:$C$2049,0),1),"")</f>
        <v>104</v>
      </c>
      <c r="M1119" s="1">
        <f>IFERROR(INDEX(content!$H$2:$H$2049,MATCH($E1119,content!$C$2:$C$2049,0),1),"")</f>
        <v>0</v>
      </c>
      <c r="N1119" s="1">
        <f>IFERROR(INDEX(content!$I$2:$I$2049,MATCH($E1119,content!$C$2:$C$2049,0),1),"")</f>
        <v>0</v>
      </c>
      <c r="O1119" s="1">
        <f>IFERROR(INDEX(content!$J$2:$J$2049,MATCH($E1119,content!$C$2:$C$2049,0),1),"")</f>
        <v>1</v>
      </c>
      <c r="P1119" s="1" t="str">
        <f t="shared" si="71"/>
        <v>●</v>
      </c>
      <c r="Q1119" s="1">
        <f>IF(LENB(P1119),COUNTIF(P$4:P1119,"●"),"")</f>
        <v>65</v>
      </c>
      <c r="R1119" s="1">
        <f t="shared" si="74"/>
        <v>9080</v>
      </c>
      <c r="S1119" s="1">
        <f t="shared" si="72"/>
        <v>1</v>
      </c>
      <c r="T1119" s="1">
        <f>IF(LEN(S1119),SUM($S$4:S1119)-1,"")</f>
        <v>64</v>
      </c>
      <c r="U1119" s="1" t="str">
        <f t="shared" si="73"/>
        <v>astPuCW[64]</v>
      </c>
      <c r="V1119" s="1" t="str">
        <v>astPuCW[64].uiWinNo	:= 1115;	//ｳｨﾝﾄﾞｳNo. .U</v>
      </c>
      <c r="W1119" s="1" t="str">
        <v>astPuCW[64].uiTtlNo	:= 1110;	//ﾀｲﾄﾙｳｨﾝﾄﾞｳNo. .U</v>
      </c>
      <c r="X1119" s="1" t="str">
        <v>astPuCW[64].uiTtlIdx	:= 18;	//ﾀｲﾄﾙﾃﾞｰﾀｲﾝﾃﾞｯｸｽ .U</v>
      </c>
      <c r="Y1119" s="1" t="str">
        <v>astPuCW[64].uiWide	:= 800;	//ｳｨﾝﾄﾞｳ幅 .U</v>
      </c>
      <c r="Z1119" s="1" t="str">
        <v>astPuCW[64].uiHeight	:= 104;	//ｳｨﾝﾄﾞｳ高さ .U</v>
      </c>
      <c r="AA1119" s="1" t="str">
        <v>astPuCW[64].uiWinLev	:= 0;	//ｳｨﾝﾄﾞｳﾚﾍﾞﾙ .U</v>
      </c>
      <c r="AB1119" s="1" t="str">
        <v>astPuCW[64].uiWinClass	:= 0;	//ｳｨﾝﾄﾞｳ区分 .U</v>
      </c>
      <c r="AC1119" s="1" t="str">
        <v>astPuCW[64].uiDevClass	:= 1;	//ｳｨﾝﾄﾞｳ ﾃﾞﾊﾞｲｽ区分 .U</v>
      </c>
      <c r="AD1119" s="1" t="str">
        <v xml:space="preserve">
//軸16 テンション制御
astPuCW[64].uiWinNo	:= 1115;	//ｳｨﾝﾄﾞｳNo. .U
astPuCW[64].uiTtlNo	:= 1110;	//ﾀｲﾄﾙｳｨﾝﾄﾞｳNo. .U
astPuCW[64].uiTtlIdx	:= 18;	//ﾀｲﾄﾙﾃﾞｰﾀｲﾝﾃﾞｯｸｽ .U
astPuCW[64].uiWide	:= 800;	//ｳｨﾝﾄﾞｳ幅 .U
astPuCW[64].uiHeight	:= 104;	//ｳｨﾝﾄﾞｳ高さ .U
astPuCW[64].uiWinLev	:= 0;	//ｳｨﾝﾄﾞｳﾚﾍﾞﾙ .U
astPuCW[64].uiWinClass	:= 0;	//ｳｨﾝﾄﾞｳ区分 .U
astPuCW[64].uiDevClass	:= 1;	//ｳｨﾝﾄﾞｳ ﾃﾞﾊﾞｲｽ区分 .U</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67</v>
      </c>
      <c r="G1205" s="1" t="str">
        <f>IFERROR(INDEX(content!$B$2:$B$2049,MATCH($E1205,content!$C$2:$C$2049,0),1),"")</f>
        <v>シリンダ1 移動</v>
      </c>
      <c r="H1205" s="1">
        <f>IFERROR(INDEX(content!$C$2:$C$2049,MATCH($E1205,content!$C$2:$C$2049,0),1),"")</f>
        <v>1201</v>
      </c>
      <c r="I1205" s="1">
        <f>IFERROR(INDEX(content!$D$2:$D$2049,MATCH($E1205,content!$C$2:$C$2049,0),1),"")</f>
        <v>1200</v>
      </c>
      <c r="J1205" s="1">
        <v>19</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66</v>
      </c>
      <c r="R1205" s="1">
        <f t="shared" si="78"/>
        <v>9092</v>
      </c>
      <c r="S1205" s="1">
        <f t="shared" si="76"/>
        <v>1</v>
      </c>
      <c r="T1205" s="1">
        <f>IF(LEN(S1205),SUM($S$4:S1205)-1,"")</f>
        <v>65</v>
      </c>
      <c r="U1205" s="1" t="str">
        <f t="shared" si="77"/>
        <v>astPuCW[65]</v>
      </c>
      <c r="V1205" s="1" t="str">
        <v>astPuCW[65].uiWinNo	:= 1201;	//ｳｨﾝﾄﾞｳNo. .U</v>
      </c>
      <c r="W1205" s="1" t="str">
        <v>astPuCW[65].uiTtlNo	:= 1200;	//ﾀｲﾄﾙｳｨﾝﾄﾞｳNo. .U</v>
      </c>
      <c r="X1205" s="1" t="str">
        <v>astPuCW[65].uiTtlIdx	:= 19;	//ﾀｲﾄﾙﾃﾞｰﾀｲﾝﾃﾞｯｸｽ .U</v>
      </c>
      <c r="Y1205" s="1" t="str">
        <v>astPuCW[65].uiWide	:= 800;	//ｳｨﾝﾄﾞｳ幅 .U</v>
      </c>
      <c r="Z1205" s="1" t="str">
        <v>astPuCW[65].uiHeight	:= 104;	//ｳｨﾝﾄﾞｳ高さ .U</v>
      </c>
      <c r="AA1205" s="1" t="str">
        <v>astPuCW[65].uiWinLev	:= 0;	//ｳｨﾝﾄﾞｳﾚﾍﾞﾙ .U</v>
      </c>
      <c r="AB1205" s="1" t="str">
        <v>astPuCW[65].uiWinClass	:= 0;	//ｳｨﾝﾄﾞｳ区分 .U</v>
      </c>
      <c r="AC1205" s="1" t="str">
        <v>astPuCW[65].uiDevClass	:= 2;	//ｳｨﾝﾄﾞｳ ﾃﾞﾊﾞｲｽ区分 .U</v>
      </c>
      <c r="AD1205" s="1" t="str">
        <v xml:space="preserve">
//シリンダ1 移動
astPuCW[65].uiWinNo	:= 1201;	//ｳｨﾝﾄﾞｳNo. .U
astPuCW[65].uiTtlNo	:= 1200;	//ﾀｲﾄﾙｳｨﾝﾄﾞｳNo. .U
astPuCW[65].uiTtlIdx	:= 19;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68</v>
      </c>
      <c r="G1207" s="1" t="str">
        <f>IFERROR(INDEX(content!$B$2:$B$2049,MATCH($E1207,content!$C$2:$C$2049,0),1),"")</f>
        <v>シリンダ2 移動</v>
      </c>
      <c r="H1207" s="1">
        <f>IFERROR(INDEX(content!$C$2:$C$2049,MATCH($E1207,content!$C$2:$C$2049,0),1),"")</f>
        <v>1203</v>
      </c>
      <c r="I1207" s="1">
        <f>IFERROR(INDEX(content!$D$2:$D$2049,MATCH($E1207,content!$C$2:$C$2049,0),1),"")</f>
        <v>1202</v>
      </c>
      <c r="J1207" s="1">
        <v>20</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67</v>
      </c>
      <c r="R1207" s="1">
        <f t="shared" si="78"/>
        <v>9104</v>
      </c>
      <c r="S1207" s="1">
        <f t="shared" si="76"/>
        <v>1</v>
      </c>
      <c r="T1207" s="1">
        <f>IF(LEN(S1207),SUM($S$4:S1207)-1,"")</f>
        <v>66</v>
      </c>
      <c r="U1207" s="1" t="str">
        <f t="shared" si="77"/>
        <v>astPuCW[66]</v>
      </c>
      <c r="V1207" s="1" t="str">
        <v>astPuCW[66].uiWinNo	:= 1203;	//ｳｨﾝﾄﾞｳNo. .U</v>
      </c>
      <c r="W1207" s="1" t="str">
        <v>astPuCW[66].uiTtlNo	:= 1202;	//ﾀｲﾄﾙｳｨﾝﾄﾞｳNo. .U</v>
      </c>
      <c r="X1207" s="1" t="str">
        <v>astPuCW[66].uiTtlIdx	:= 20;	//ﾀｲﾄﾙﾃﾞｰﾀｲﾝﾃﾞｯｸｽ .U</v>
      </c>
      <c r="Y1207" s="1" t="str">
        <v>astPuCW[66].uiWide	:= 800;	//ｳｨﾝﾄﾞｳ幅 .U</v>
      </c>
      <c r="Z1207" s="1" t="str">
        <v>astPuCW[66].uiHeight	:= 104;	//ｳｨﾝﾄﾞｳ高さ .U</v>
      </c>
      <c r="AA1207" s="1" t="str">
        <v>astPuCW[66].uiWinLev	:= 0;	//ｳｨﾝﾄﾞｳﾚﾍﾞﾙ .U</v>
      </c>
      <c r="AB1207" s="1" t="str">
        <v>astPuCW[66].uiWinClass	:= 0;	//ｳｨﾝﾄﾞｳ区分 .U</v>
      </c>
      <c r="AC1207" s="1" t="str">
        <v>astPuCW[66].uiDevClass	:= 2;	//ｳｨﾝﾄﾞｳ ﾃﾞﾊﾞｲｽ区分 .U</v>
      </c>
      <c r="AD1207" s="1" t="str">
        <v xml:space="preserve">
//シリンダ2 移動
astPuCW[66].uiWinNo	:= 1203;	//ｳｨﾝﾄﾞｳNo. .U
astPuCW[66].uiTtlNo	:= 1202;	//ﾀｲﾄﾙｳｨﾝﾄﾞｳNo. .U
astPuCW[66].uiTtlIdx	:= 20;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69</v>
      </c>
      <c r="G1209" s="1" t="str">
        <f>IFERROR(INDEX(content!$B$2:$B$2049,MATCH($E1209,content!$C$2:$C$2049,0),1),"")</f>
        <v>シリンダ3 移動</v>
      </c>
      <c r="H1209" s="1">
        <f>IFERROR(INDEX(content!$C$2:$C$2049,MATCH($E1209,content!$C$2:$C$2049,0),1),"")</f>
        <v>1205</v>
      </c>
      <c r="I1209" s="1">
        <f>IFERROR(INDEX(content!$D$2:$D$2049,MATCH($E1209,content!$C$2:$C$2049,0),1),"")</f>
        <v>1204</v>
      </c>
      <c r="J1209" s="1">
        <v>21</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68</v>
      </c>
      <c r="R1209" s="1">
        <f t="shared" si="78"/>
        <v>9116</v>
      </c>
      <c r="S1209" s="1">
        <f t="shared" si="76"/>
        <v>1</v>
      </c>
      <c r="T1209" s="1">
        <f>IF(LEN(S1209),SUM($S$4:S1209)-1,"")</f>
        <v>67</v>
      </c>
      <c r="U1209" s="1" t="str">
        <f t="shared" si="77"/>
        <v>astPuCW[67]</v>
      </c>
      <c r="V1209" s="1" t="str">
        <v>astPuCW[67].uiWinNo	:= 1205;	//ｳｨﾝﾄﾞｳNo. .U</v>
      </c>
      <c r="W1209" s="1" t="str">
        <v>astPuCW[67].uiTtlNo	:= 1204;	//ﾀｲﾄﾙｳｨﾝﾄﾞｳNo. .U</v>
      </c>
      <c r="X1209" s="1" t="str">
        <v>astPuCW[67].uiTtlIdx	:= 21;	//ﾀｲﾄﾙﾃﾞｰﾀｲﾝﾃﾞｯｸｽ .U</v>
      </c>
      <c r="Y1209" s="1" t="str">
        <v>astPuCW[67].uiWide	:= 800;	//ｳｨﾝﾄﾞｳ幅 .U</v>
      </c>
      <c r="Z1209" s="1" t="str">
        <v>astPuCW[67].uiHeight	:= 104;	//ｳｨﾝﾄﾞｳ高さ .U</v>
      </c>
      <c r="AA1209" s="1" t="str">
        <v>astPuCW[67].uiWinLev	:= 0;	//ｳｨﾝﾄﾞｳﾚﾍﾞﾙ .U</v>
      </c>
      <c r="AB1209" s="1" t="str">
        <v>astPuCW[67].uiWinClass	:= 0;	//ｳｨﾝﾄﾞｳ区分 .U</v>
      </c>
      <c r="AC1209" s="1" t="str">
        <v>astPuCW[67].uiDevClass	:= 2;	//ｳｨﾝﾄﾞｳ ﾃﾞﾊﾞｲｽ区分 .U</v>
      </c>
      <c r="AD1209" s="1" t="str">
        <v xml:space="preserve">
//シリンダ3 移動
astPuCW[67].uiWinNo	:= 1205;	//ｳｨﾝﾄﾞｳNo. .U
astPuCW[67].uiTtlNo	:= 1204;	//ﾀｲﾄﾙｳｨﾝﾄﾞｳNo. .U
astPuCW[67].uiTtlIdx	:= 21;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70</v>
      </c>
      <c r="G1211" s="1" t="str">
        <f>IFERROR(INDEX(content!$B$2:$B$2049,MATCH($E1211,content!$C$2:$C$2049,0),1),"")</f>
        <v>シリンダ4 移動</v>
      </c>
      <c r="H1211" s="1">
        <f>IFERROR(INDEX(content!$C$2:$C$2049,MATCH($E1211,content!$C$2:$C$2049,0),1),"")</f>
        <v>1207</v>
      </c>
      <c r="I1211" s="1">
        <f>IFERROR(INDEX(content!$D$2:$D$2049,MATCH($E1211,content!$C$2:$C$2049,0),1),"")</f>
        <v>1206</v>
      </c>
      <c r="J1211" s="1">
        <v>22</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69</v>
      </c>
      <c r="R1211" s="1">
        <f t="shared" si="78"/>
        <v>9128</v>
      </c>
      <c r="S1211" s="1">
        <f t="shared" si="76"/>
        <v>1</v>
      </c>
      <c r="T1211" s="1">
        <f>IF(LEN(S1211),SUM($S$4:S1211)-1,"")</f>
        <v>68</v>
      </c>
      <c r="U1211" s="1" t="str">
        <f t="shared" si="77"/>
        <v>astPuCW[68]</v>
      </c>
      <c r="V1211" s="1" t="str">
        <v>astPuCW[68].uiWinNo	:= 1207;	//ｳｨﾝﾄﾞｳNo. .U</v>
      </c>
      <c r="W1211" s="1" t="str">
        <v>astPuCW[68].uiTtlNo	:= 1206;	//ﾀｲﾄﾙｳｨﾝﾄﾞｳNo. .U</v>
      </c>
      <c r="X1211" s="1" t="str">
        <v>astPuCW[68].uiTtlIdx	:= 22;	//ﾀｲﾄﾙﾃﾞｰﾀｲﾝﾃﾞｯｸｽ .U</v>
      </c>
      <c r="Y1211" s="1" t="str">
        <v>astPuCW[68].uiWide	:= 800;	//ｳｨﾝﾄﾞｳ幅 .U</v>
      </c>
      <c r="Z1211" s="1" t="str">
        <v>astPuCW[68].uiHeight	:= 104;	//ｳｨﾝﾄﾞｳ高さ .U</v>
      </c>
      <c r="AA1211" s="1" t="str">
        <v>astPuCW[68].uiWinLev	:= 0;	//ｳｨﾝﾄﾞｳﾚﾍﾞﾙ .U</v>
      </c>
      <c r="AB1211" s="1" t="str">
        <v>astPuCW[68].uiWinClass	:= 0;	//ｳｨﾝﾄﾞｳ区分 .U</v>
      </c>
      <c r="AC1211" s="1" t="str">
        <v>astPuCW[68].uiDevClass	:= 2;	//ｳｨﾝﾄﾞｳ ﾃﾞﾊﾞｲｽ区分 .U</v>
      </c>
      <c r="AD1211" s="1" t="str">
        <v xml:space="preserve">
//シリンダ4 移動
astPuCW[68].uiWinNo	:= 1207;	//ｳｨﾝﾄﾞｳNo. .U
astPuCW[68].uiTtlNo	:= 1206;	//ﾀｲﾄﾙｳｨﾝﾄﾞｳNo. .U
astPuCW[68].uiTtlIdx	:= 22;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71</v>
      </c>
      <c r="G1213" s="1" t="str">
        <f>IFERROR(INDEX(content!$B$2:$B$2049,MATCH($E1213,content!$C$2:$C$2049,0),1),"")</f>
        <v>シリンダ5 移動</v>
      </c>
      <c r="H1213" s="1">
        <f>IFERROR(INDEX(content!$C$2:$C$2049,MATCH($E1213,content!$C$2:$C$2049,0),1),"")</f>
        <v>1209</v>
      </c>
      <c r="I1213" s="1">
        <f>IFERROR(INDEX(content!$D$2:$D$2049,MATCH($E1213,content!$C$2:$C$2049,0),1),"")</f>
        <v>1208</v>
      </c>
      <c r="J1213" s="1">
        <v>23</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70</v>
      </c>
      <c r="R1213" s="1">
        <f t="shared" si="78"/>
        <v>9140</v>
      </c>
      <c r="S1213" s="1">
        <f t="shared" si="76"/>
        <v>1</v>
      </c>
      <c r="T1213" s="1">
        <f>IF(LEN(S1213),SUM($S$4:S1213)-1,"")</f>
        <v>69</v>
      </c>
      <c r="U1213" s="1" t="str">
        <f t="shared" si="77"/>
        <v>astPuCW[69]</v>
      </c>
      <c r="V1213" s="1" t="str">
        <v>astPuCW[69].uiWinNo	:= 1209;	//ｳｨﾝﾄﾞｳNo. .U</v>
      </c>
      <c r="W1213" s="1" t="str">
        <v>astPuCW[69].uiTtlNo	:= 1208;	//ﾀｲﾄﾙｳｨﾝﾄﾞｳNo. .U</v>
      </c>
      <c r="X1213" s="1" t="str">
        <v>astPuCW[69].uiTtlIdx	:= 23;	//ﾀｲﾄﾙﾃﾞｰﾀｲﾝﾃﾞｯｸｽ .U</v>
      </c>
      <c r="Y1213" s="1" t="str">
        <v>astPuCW[69].uiWide	:= 800;	//ｳｨﾝﾄﾞｳ幅 .U</v>
      </c>
      <c r="Z1213" s="1" t="str">
        <v>astPuCW[69].uiHeight	:= 104;	//ｳｨﾝﾄﾞｳ高さ .U</v>
      </c>
      <c r="AA1213" s="1" t="str">
        <v>astPuCW[69].uiWinLev	:= 0;	//ｳｨﾝﾄﾞｳﾚﾍﾞﾙ .U</v>
      </c>
      <c r="AB1213" s="1" t="str">
        <v>astPuCW[69].uiWinClass	:= 0;	//ｳｨﾝﾄﾞｳ区分 .U</v>
      </c>
      <c r="AC1213" s="1" t="str">
        <v>astPuCW[69].uiDevClass	:= 2;	//ｳｨﾝﾄﾞｳ ﾃﾞﾊﾞｲｽ区分 .U</v>
      </c>
      <c r="AD1213" s="1" t="str">
        <v xml:space="preserve">
//シリンダ5 移動
astPuCW[69].uiWinNo	:= 1209;	//ｳｨﾝﾄﾞｳNo. .U
astPuCW[69].uiTtlNo	:= 1208;	//ﾀｲﾄﾙｳｨﾝﾄﾞｳNo. .U
astPuCW[69].uiTtlIdx	:= 23;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72</v>
      </c>
      <c r="G1215" s="1" t="str">
        <f>IFERROR(INDEX(content!$B$2:$B$2049,MATCH($E1215,content!$C$2:$C$2049,0),1),"")</f>
        <v>シリンダ6 移動</v>
      </c>
      <c r="H1215" s="1">
        <f>IFERROR(INDEX(content!$C$2:$C$2049,MATCH($E1215,content!$C$2:$C$2049,0),1),"")</f>
        <v>1211</v>
      </c>
      <c r="I1215" s="1">
        <f>IFERROR(INDEX(content!$D$2:$D$2049,MATCH($E1215,content!$C$2:$C$2049,0),1),"")</f>
        <v>1210</v>
      </c>
      <c r="J1215" s="1">
        <v>24</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71</v>
      </c>
      <c r="R1215" s="1">
        <f t="shared" si="78"/>
        <v>9152</v>
      </c>
      <c r="S1215" s="1">
        <f t="shared" si="76"/>
        <v>1</v>
      </c>
      <c r="T1215" s="1">
        <f>IF(LEN(S1215),SUM($S$4:S1215)-1,"")</f>
        <v>70</v>
      </c>
      <c r="U1215" s="1" t="str">
        <f t="shared" si="77"/>
        <v>astPuCW[70]</v>
      </c>
      <c r="V1215" s="1" t="str">
        <v>astPuCW[70].uiWinNo	:= 1211;	//ｳｨﾝﾄﾞｳNo. .U</v>
      </c>
      <c r="W1215" s="1" t="str">
        <v>astPuCW[70].uiTtlNo	:= 1210;	//ﾀｲﾄﾙｳｨﾝﾄﾞｳNo. .U</v>
      </c>
      <c r="X1215" s="1" t="str">
        <v>astPuCW[70].uiTtlIdx	:= 24;	//ﾀｲﾄﾙﾃﾞｰﾀｲﾝﾃﾞｯｸｽ .U</v>
      </c>
      <c r="Y1215" s="1" t="str">
        <v>astPuCW[70].uiWide	:= 800;	//ｳｨﾝﾄﾞｳ幅 .U</v>
      </c>
      <c r="Z1215" s="1" t="str">
        <v>astPuCW[70].uiHeight	:= 104;	//ｳｨﾝﾄﾞｳ高さ .U</v>
      </c>
      <c r="AA1215" s="1" t="str">
        <v>astPuCW[70].uiWinLev	:= 0;	//ｳｨﾝﾄﾞｳﾚﾍﾞﾙ .U</v>
      </c>
      <c r="AB1215" s="1" t="str">
        <v>astPuCW[70].uiWinClass	:= 0;	//ｳｨﾝﾄﾞｳ区分 .U</v>
      </c>
      <c r="AC1215" s="1" t="str">
        <v>astPuCW[70].uiDevClass	:= 2;	//ｳｨﾝﾄﾞｳ ﾃﾞﾊﾞｲｽ区分 .U</v>
      </c>
      <c r="AD1215" s="1" t="str">
        <v xml:space="preserve">
//シリンダ6 移動
astPuCW[70].uiWinNo	:= 1211;	//ｳｨﾝﾄﾞｳNo. .U
astPuCW[70].uiTtlNo	:= 1210;	//ﾀｲﾄﾙｳｨﾝﾄﾞｳNo. .U
astPuCW[70].uiTtlIdx	:= 24;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73</v>
      </c>
      <c r="G1217" s="1" t="str">
        <f>IFERROR(INDEX(content!$B$2:$B$2049,MATCH($E1217,content!$C$2:$C$2049,0),1),"")</f>
        <v>シリンダ7 移動</v>
      </c>
      <c r="H1217" s="1">
        <f>IFERROR(INDEX(content!$C$2:$C$2049,MATCH($E1217,content!$C$2:$C$2049,0),1),"")</f>
        <v>1213</v>
      </c>
      <c r="I1217" s="1">
        <f>IFERROR(INDEX(content!$D$2:$D$2049,MATCH($E1217,content!$C$2:$C$2049,0),1),"")</f>
        <v>1212</v>
      </c>
      <c r="J1217" s="1">
        <v>25</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72</v>
      </c>
      <c r="R1217" s="1">
        <f t="shared" si="78"/>
        <v>9164</v>
      </c>
      <c r="S1217" s="1">
        <f t="shared" si="76"/>
        <v>1</v>
      </c>
      <c r="T1217" s="1">
        <f>IF(LEN(S1217),SUM($S$4:S1217)-1,"")</f>
        <v>71</v>
      </c>
      <c r="U1217" s="1" t="str">
        <f t="shared" si="77"/>
        <v>astPuCW[71]</v>
      </c>
      <c r="V1217" s="1" t="str">
        <v>astPuCW[71].uiWinNo	:= 1213;	//ｳｨﾝﾄﾞｳNo. .U</v>
      </c>
      <c r="W1217" s="1" t="str">
        <v>astPuCW[71].uiTtlNo	:= 1212;	//ﾀｲﾄﾙｳｨﾝﾄﾞｳNo. .U</v>
      </c>
      <c r="X1217" s="1" t="str">
        <v>astPuCW[71].uiTtlIdx	:= 25;	//ﾀｲﾄﾙﾃﾞｰﾀｲﾝﾃﾞｯｸｽ .U</v>
      </c>
      <c r="Y1217" s="1" t="str">
        <v>astPuCW[71].uiWide	:= 800;	//ｳｨﾝﾄﾞｳ幅 .U</v>
      </c>
      <c r="Z1217" s="1" t="str">
        <v>astPuCW[71].uiHeight	:= 104;	//ｳｨﾝﾄﾞｳ高さ .U</v>
      </c>
      <c r="AA1217" s="1" t="str">
        <v>astPuCW[71].uiWinLev	:= 0;	//ｳｨﾝﾄﾞｳﾚﾍﾞﾙ .U</v>
      </c>
      <c r="AB1217" s="1" t="str">
        <v>astPuCW[71].uiWinClass	:= 0;	//ｳｨﾝﾄﾞｳ区分 .U</v>
      </c>
      <c r="AC1217" s="1" t="str">
        <v>astPuCW[71].uiDevClass	:= 2;	//ｳｨﾝﾄﾞｳ ﾃﾞﾊﾞｲｽ区分 .U</v>
      </c>
      <c r="AD1217" s="1" t="str">
        <v xml:space="preserve">
//シリンダ7 移動
astPuCW[71].uiWinNo	:= 1213;	//ｳｨﾝﾄﾞｳNo. .U
astPuCW[71].uiTtlNo	:= 1212;	//ﾀｲﾄﾙｳｨﾝﾄﾞｳNo. .U
astPuCW[71].uiTtlIdx	:= 25;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74</v>
      </c>
      <c r="G1219" s="1" t="str">
        <f>IFERROR(INDEX(content!$B$2:$B$2049,MATCH($E1219,content!$C$2:$C$2049,0),1),"")</f>
        <v>シリンダ8 移動</v>
      </c>
      <c r="H1219" s="1">
        <f>IFERROR(INDEX(content!$C$2:$C$2049,MATCH($E1219,content!$C$2:$C$2049,0),1),"")</f>
        <v>1215</v>
      </c>
      <c r="I1219" s="1">
        <f>IFERROR(INDEX(content!$D$2:$D$2049,MATCH($E1219,content!$C$2:$C$2049,0),1),"")</f>
        <v>1214</v>
      </c>
      <c r="J1219" s="1">
        <v>26</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73</v>
      </c>
      <c r="R1219" s="1">
        <f t="shared" si="78"/>
        <v>9176</v>
      </c>
      <c r="S1219" s="1">
        <f t="shared" si="76"/>
        <v>1</v>
      </c>
      <c r="T1219" s="1">
        <f>IF(LEN(S1219),SUM($S$4:S1219)-1,"")</f>
        <v>72</v>
      </c>
      <c r="U1219" s="1" t="str">
        <f t="shared" si="77"/>
        <v>astPuCW[72]</v>
      </c>
      <c r="V1219" s="1" t="str">
        <v>astPuCW[72].uiWinNo	:= 1215;	//ｳｨﾝﾄﾞｳNo. .U</v>
      </c>
      <c r="W1219" s="1" t="str">
        <v>astPuCW[72].uiTtlNo	:= 1214;	//ﾀｲﾄﾙｳｨﾝﾄﾞｳNo. .U</v>
      </c>
      <c r="X1219" s="1" t="str">
        <v>astPuCW[72].uiTtlIdx	:= 26;	//ﾀｲﾄﾙﾃﾞｰﾀｲﾝﾃﾞｯｸｽ .U</v>
      </c>
      <c r="Y1219" s="1" t="str">
        <v>astPuCW[72].uiWide	:= 800;	//ｳｨﾝﾄﾞｳ幅 .U</v>
      </c>
      <c r="Z1219" s="1" t="str">
        <v>astPuCW[72].uiHeight	:= 104;	//ｳｨﾝﾄﾞｳ高さ .U</v>
      </c>
      <c r="AA1219" s="1" t="str">
        <v>astPuCW[72].uiWinLev	:= 0;	//ｳｨﾝﾄﾞｳﾚﾍﾞﾙ .U</v>
      </c>
      <c r="AB1219" s="1" t="str">
        <v>astPuCW[72].uiWinClass	:= 0;	//ｳｨﾝﾄﾞｳ区分 .U</v>
      </c>
      <c r="AC1219" s="1" t="str">
        <v>astPuCW[72].uiDevClass	:= 2;	//ｳｨﾝﾄﾞｳ ﾃﾞﾊﾞｲｽ区分 .U</v>
      </c>
      <c r="AD1219" s="1" t="str">
        <v xml:space="preserve">
//シリンダ8 移動
astPuCW[72].uiWinNo	:= 1215;	//ｳｨﾝﾄﾞｳNo. .U
astPuCW[72].uiTtlNo	:= 1214;	//ﾀｲﾄﾙｳｨﾝﾄﾞｳNo. .U
astPuCW[72].uiTtlIdx	:= 26;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75</v>
      </c>
      <c r="G1221" s="1" t="str">
        <f>IFERROR(INDEX(content!$B$2:$B$2049,MATCH($E1221,content!$C$2:$C$2049,0),1),"")</f>
        <v>シリンダ9 移動</v>
      </c>
      <c r="H1221" s="1">
        <f>IFERROR(INDEX(content!$C$2:$C$2049,MATCH($E1221,content!$C$2:$C$2049,0),1),"")</f>
        <v>1217</v>
      </c>
      <c r="I1221" s="1">
        <f>IFERROR(INDEX(content!$D$2:$D$2049,MATCH($E1221,content!$C$2:$C$2049,0),1),"")</f>
        <v>1216</v>
      </c>
      <c r="J1221" s="1">
        <v>27</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74</v>
      </c>
      <c r="R1221" s="1">
        <f t="shared" ref="R1221:R1284" si="82">IF(AND(LENB(Q1221),LENB($B$4),LENB($B$5)),$B$4+$B$5*(Q1221),"")</f>
        <v>9188</v>
      </c>
      <c r="S1221" s="1">
        <f t="shared" si="80"/>
        <v>1</v>
      </c>
      <c r="T1221" s="1">
        <f>IF(LEN(S1221),SUM($S$4:S1221)-1,"")</f>
        <v>73</v>
      </c>
      <c r="U1221" s="1" t="str">
        <f t="shared" si="81"/>
        <v>astPuCW[73]</v>
      </c>
      <c r="V1221" s="1" t="str">
        <v>astPuCW[73].uiWinNo	:= 1217;	//ｳｨﾝﾄﾞｳNo. .U</v>
      </c>
      <c r="W1221" s="1" t="str">
        <v>astPuCW[73].uiTtlNo	:= 1216;	//ﾀｲﾄﾙｳｨﾝﾄﾞｳNo. .U</v>
      </c>
      <c r="X1221" s="1" t="str">
        <v>astPuCW[73].uiTtlIdx	:= 27;	//ﾀｲﾄﾙﾃﾞｰﾀｲﾝﾃﾞｯｸｽ .U</v>
      </c>
      <c r="Y1221" s="1" t="str">
        <v>astPuCW[73].uiWide	:= 800;	//ｳｨﾝﾄﾞｳ幅 .U</v>
      </c>
      <c r="Z1221" s="1" t="str">
        <v>astPuCW[73].uiHeight	:= 104;	//ｳｨﾝﾄﾞｳ高さ .U</v>
      </c>
      <c r="AA1221" s="1" t="str">
        <v>astPuCW[73].uiWinLev	:= 0;	//ｳｨﾝﾄﾞｳﾚﾍﾞﾙ .U</v>
      </c>
      <c r="AB1221" s="1" t="str">
        <v>astPuCW[73].uiWinClass	:= 0;	//ｳｨﾝﾄﾞｳ区分 .U</v>
      </c>
      <c r="AC1221" s="1" t="str">
        <v>astPuCW[73].uiDevClass	:= 2;	//ｳｨﾝﾄﾞｳ ﾃﾞﾊﾞｲｽ区分 .U</v>
      </c>
      <c r="AD1221" s="1" t="str">
        <v xml:space="preserve">
//シリンダ9 移動
astPuCW[73].uiWinNo	:= 1217;	//ｳｨﾝﾄﾞｳNo. .U
astPuCW[73].uiTtlNo	:= 1216;	//ﾀｲﾄﾙｳｨﾝﾄﾞｳNo. .U
astPuCW[73].uiTtlIdx	:= 27;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76</v>
      </c>
      <c r="G1223" s="1" t="str">
        <f>IFERROR(INDEX(content!$B$2:$B$2049,MATCH($E1223,content!$C$2:$C$2049,0),1),"")</f>
        <v>シリンダ10 移動</v>
      </c>
      <c r="H1223" s="1">
        <f>IFERROR(INDEX(content!$C$2:$C$2049,MATCH($E1223,content!$C$2:$C$2049,0),1),"")</f>
        <v>1219</v>
      </c>
      <c r="I1223" s="1">
        <f>IFERROR(INDEX(content!$D$2:$D$2049,MATCH($E1223,content!$C$2:$C$2049,0),1),"")</f>
        <v>1218</v>
      </c>
      <c r="J1223" s="1">
        <v>28</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75</v>
      </c>
      <c r="R1223" s="1">
        <f t="shared" si="82"/>
        <v>9200</v>
      </c>
      <c r="S1223" s="1">
        <f t="shared" si="80"/>
        <v>1</v>
      </c>
      <c r="T1223" s="1">
        <f>IF(LEN(S1223),SUM($S$4:S1223)-1,"")</f>
        <v>74</v>
      </c>
      <c r="U1223" s="1" t="str">
        <f t="shared" si="81"/>
        <v>astPuCW[74]</v>
      </c>
      <c r="V1223" s="1" t="str">
        <v>astPuCW[74].uiWinNo	:= 1219;	//ｳｨﾝﾄﾞｳNo. .U</v>
      </c>
      <c r="W1223" s="1" t="str">
        <v>astPuCW[74].uiTtlNo	:= 1218;	//ﾀｲﾄﾙｳｨﾝﾄﾞｳNo. .U</v>
      </c>
      <c r="X1223" s="1" t="str">
        <v>astPuCW[74].uiTtlIdx	:= 28;	//ﾀｲﾄﾙﾃﾞｰﾀｲﾝﾃﾞｯｸｽ .U</v>
      </c>
      <c r="Y1223" s="1" t="str">
        <v>astPuCW[74].uiWide	:= 800;	//ｳｨﾝﾄﾞｳ幅 .U</v>
      </c>
      <c r="Z1223" s="1" t="str">
        <v>astPuCW[74].uiHeight	:= 104;	//ｳｨﾝﾄﾞｳ高さ .U</v>
      </c>
      <c r="AA1223" s="1" t="str">
        <v>astPuCW[74].uiWinLev	:= 0;	//ｳｨﾝﾄﾞｳﾚﾍﾞﾙ .U</v>
      </c>
      <c r="AB1223" s="1" t="str">
        <v>astPuCW[74].uiWinClass	:= 0;	//ｳｨﾝﾄﾞｳ区分 .U</v>
      </c>
      <c r="AC1223" s="1" t="str">
        <v>astPuCW[74].uiDevClass	:= 2;	//ｳｨﾝﾄﾞｳ ﾃﾞﾊﾞｲｽ区分 .U</v>
      </c>
      <c r="AD1223" s="1" t="str">
        <v xml:space="preserve">
//シリンダ10 移動
astPuCW[74].uiWinNo	:= 1219;	//ｳｨﾝﾄﾞｳNo. .U
astPuCW[74].uiTtlNo	:= 1218;	//ﾀｲﾄﾙｳｨﾝﾄﾞｳNo. .U
astPuCW[74].uiTtlIdx	:= 28;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77</v>
      </c>
      <c r="G1225" s="1" t="str">
        <f>IFERROR(INDEX(content!$B$2:$B$2049,MATCH($E1225,content!$C$2:$C$2049,0),1),"")</f>
        <v>シリンダ11 移動</v>
      </c>
      <c r="H1225" s="1">
        <f>IFERROR(INDEX(content!$C$2:$C$2049,MATCH($E1225,content!$C$2:$C$2049,0),1),"")</f>
        <v>1221</v>
      </c>
      <c r="I1225" s="1">
        <f>IFERROR(INDEX(content!$D$2:$D$2049,MATCH($E1225,content!$C$2:$C$2049,0),1),"")</f>
        <v>1220</v>
      </c>
      <c r="J1225" s="1">
        <v>29</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76</v>
      </c>
      <c r="R1225" s="1">
        <f t="shared" si="82"/>
        <v>9212</v>
      </c>
      <c r="S1225" s="1">
        <f t="shared" si="80"/>
        <v>1</v>
      </c>
      <c r="T1225" s="1">
        <f>IF(LEN(S1225),SUM($S$4:S1225)-1,"")</f>
        <v>75</v>
      </c>
      <c r="U1225" s="1" t="str">
        <f t="shared" si="81"/>
        <v>astPuCW[75]</v>
      </c>
      <c r="V1225" s="1" t="str">
        <v>astPuCW[75].uiWinNo	:= 1221;	//ｳｨﾝﾄﾞｳNo. .U</v>
      </c>
      <c r="W1225" s="1" t="str">
        <v>astPuCW[75].uiTtlNo	:= 1220;	//ﾀｲﾄﾙｳｨﾝﾄﾞｳNo. .U</v>
      </c>
      <c r="X1225" s="1" t="str">
        <v>astPuCW[75].uiTtlIdx	:= 29;	//ﾀｲﾄﾙﾃﾞｰﾀｲﾝﾃﾞｯｸｽ .U</v>
      </c>
      <c r="Y1225" s="1" t="str">
        <v>astPuCW[75].uiWide	:= 800;	//ｳｨﾝﾄﾞｳ幅 .U</v>
      </c>
      <c r="Z1225" s="1" t="str">
        <v>astPuCW[75].uiHeight	:= 104;	//ｳｨﾝﾄﾞｳ高さ .U</v>
      </c>
      <c r="AA1225" s="1" t="str">
        <v>astPuCW[75].uiWinLev	:= 0;	//ｳｨﾝﾄﾞｳﾚﾍﾞﾙ .U</v>
      </c>
      <c r="AB1225" s="1" t="str">
        <v>astPuCW[75].uiWinClass	:= 0;	//ｳｨﾝﾄﾞｳ区分 .U</v>
      </c>
      <c r="AC1225" s="1" t="str">
        <v>astPuCW[75].uiDevClass	:= 2;	//ｳｨﾝﾄﾞｳ ﾃﾞﾊﾞｲｽ区分 .U</v>
      </c>
      <c r="AD1225" s="1" t="str">
        <v xml:space="preserve">
//シリンダ11 移動
astPuCW[75].uiWinNo	:= 1221;	//ｳｨﾝﾄﾞｳNo. .U
astPuCW[75].uiTtlNo	:= 1220;	//ﾀｲﾄﾙｳｨﾝﾄﾞｳNo. .U
astPuCW[75].uiTtlIdx	:= 29;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78</v>
      </c>
      <c r="G1227" s="1" t="str">
        <f>IFERROR(INDEX(content!$B$2:$B$2049,MATCH($E1227,content!$C$2:$C$2049,0),1),"")</f>
        <v>シリンダ12 移動</v>
      </c>
      <c r="H1227" s="1">
        <f>IFERROR(INDEX(content!$C$2:$C$2049,MATCH($E1227,content!$C$2:$C$2049,0),1),"")</f>
        <v>1223</v>
      </c>
      <c r="I1227" s="1">
        <f>IFERROR(INDEX(content!$D$2:$D$2049,MATCH($E1227,content!$C$2:$C$2049,0),1),"")</f>
        <v>1222</v>
      </c>
      <c r="J1227" s="1">
        <v>30</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77</v>
      </c>
      <c r="R1227" s="1">
        <f t="shared" si="82"/>
        <v>9224</v>
      </c>
      <c r="S1227" s="1">
        <f t="shared" si="80"/>
        <v>1</v>
      </c>
      <c r="T1227" s="1">
        <f>IF(LEN(S1227),SUM($S$4:S1227)-1,"")</f>
        <v>76</v>
      </c>
      <c r="U1227" s="1" t="str">
        <f t="shared" si="81"/>
        <v>astPuCW[76]</v>
      </c>
      <c r="V1227" s="1" t="str">
        <v>astPuCW[76].uiWinNo	:= 1223;	//ｳｨﾝﾄﾞｳNo. .U</v>
      </c>
      <c r="W1227" s="1" t="str">
        <v>astPuCW[76].uiTtlNo	:= 1222;	//ﾀｲﾄﾙｳｨﾝﾄﾞｳNo. .U</v>
      </c>
      <c r="X1227" s="1" t="str">
        <v>astPuCW[76].uiTtlIdx	:= 30;	//ﾀｲﾄﾙﾃﾞｰﾀｲﾝﾃﾞｯｸｽ .U</v>
      </c>
      <c r="Y1227" s="1" t="str">
        <v>astPuCW[76].uiWide	:= 800;	//ｳｨﾝﾄﾞｳ幅 .U</v>
      </c>
      <c r="Z1227" s="1" t="str">
        <v>astPuCW[76].uiHeight	:= 104;	//ｳｨﾝﾄﾞｳ高さ .U</v>
      </c>
      <c r="AA1227" s="1" t="str">
        <v>astPuCW[76].uiWinLev	:= 0;	//ｳｨﾝﾄﾞｳﾚﾍﾞﾙ .U</v>
      </c>
      <c r="AB1227" s="1" t="str">
        <v>astPuCW[76].uiWinClass	:= 0;	//ｳｨﾝﾄﾞｳ区分 .U</v>
      </c>
      <c r="AC1227" s="1" t="str">
        <v>astPuCW[76].uiDevClass	:= 2;	//ｳｨﾝﾄﾞｳ ﾃﾞﾊﾞｲｽ区分 .U</v>
      </c>
      <c r="AD1227" s="1" t="str">
        <v xml:space="preserve">
//シリンダ12 移動
astPuCW[76].uiWinNo	:= 1223;	//ｳｨﾝﾄﾞｳNo. .U
astPuCW[76].uiTtlNo	:= 1222;	//ﾀｲﾄﾙｳｨﾝﾄﾞｳNo. .U
astPuCW[76].uiTtlIdx	:= 30;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79</v>
      </c>
      <c r="G1229" s="1" t="str">
        <f>IFERROR(INDEX(content!$B$2:$B$2049,MATCH($E1229,content!$C$2:$C$2049,0),1),"")</f>
        <v>シリンダ13 移動</v>
      </c>
      <c r="H1229" s="1">
        <f>IFERROR(INDEX(content!$C$2:$C$2049,MATCH($E1229,content!$C$2:$C$2049,0),1),"")</f>
        <v>1225</v>
      </c>
      <c r="I1229" s="1">
        <f>IFERROR(INDEX(content!$D$2:$D$2049,MATCH($E1229,content!$C$2:$C$2049,0),1),"")</f>
        <v>1224</v>
      </c>
      <c r="J1229" s="1">
        <v>31</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78</v>
      </c>
      <c r="R1229" s="1">
        <f t="shared" si="82"/>
        <v>9236</v>
      </c>
      <c r="S1229" s="1">
        <f t="shared" si="80"/>
        <v>1</v>
      </c>
      <c r="T1229" s="1">
        <f>IF(LEN(S1229),SUM($S$4:S1229)-1,"")</f>
        <v>77</v>
      </c>
      <c r="U1229" s="1" t="str">
        <f t="shared" si="81"/>
        <v>astPuCW[77]</v>
      </c>
      <c r="V1229" s="1" t="str">
        <v>astPuCW[77].uiWinNo	:= 1225;	//ｳｨﾝﾄﾞｳNo. .U</v>
      </c>
      <c r="W1229" s="1" t="str">
        <v>astPuCW[77].uiTtlNo	:= 1224;	//ﾀｲﾄﾙｳｨﾝﾄﾞｳNo. .U</v>
      </c>
      <c r="X1229" s="1" t="str">
        <v>astPuCW[77].uiTtlIdx	:= 31;	//ﾀｲﾄﾙﾃﾞｰﾀｲﾝﾃﾞｯｸｽ .U</v>
      </c>
      <c r="Y1229" s="1" t="str">
        <v>astPuCW[77].uiWide	:= 800;	//ｳｨﾝﾄﾞｳ幅 .U</v>
      </c>
      <c r="Z1229" s="1" t="str">
        <v>astPuCW[77].uiHeight	:= 104;	//ｳｨﾝﾄﾞｳ高さ .U</v>
      </c>
      <c r="AA1229" s="1" t="str">
        <v>astPuCW[77].uiWinLev	:= 0;	//ｳｨﾝﾄﾞｳﾚﾍﾞﾙ .U</v>
      </c>
      <c r="AB1229" s="1" t="str">
        <v>astPuCW[77].uiWinClass	:= 0;	//ｳｨﾝﾄﾞｳ区分 .U</v>
      </c>
      <c r="AC1229" s="1" t="str">
        <v>astPuCW[77].uiDevClass	:= 2;	//ｳｨﾝﾄﾞｳ ﾃﾞﾊﾞｲｽ区分 .U</v>
      </c>
      <c r="AD1229" s="1" t="str">
        <v xml:space="preserve">
//シリンダ13 移動
astPuCW[77].uiWinNo	:= 1225;	//ｳｨﾝﾄﾞｳNo. .U
astPuCW[77].uiTtlNo	:= 1224;	//ﾀｲﾄﾙｳｨﾝﾄﾞｳNo. .U
astPuCW[77].uiTtlIdx	:= 31;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80</v>
      </c>
      <c r="G1231" s="1" t="str">
        <f>IFERROR(INDEX(content!$B$2:$B$2049,MATCH($E1231,content!$C$2:$C$2049,0),1),"")</f>
        <v>シリンダ14 移動</v>
      </c>
      <c r="H1231" s="1">
        <f>IFERROR(INDEX(content!$C$2:$C$2049,MATCH($E1231,content!$C$2:$C$2049,0),1),"")</f>
        <v>1227</v>
      </c>
      <c r="I1231" s="1">
        <f>IFERROR(INDEX(content!$D$2:$D$2049,MATCH($E1231,content!$C$2:$C$2049,0),1),"")</f>
        <v>1226</v>
      </c>
      <c r="J1231" s="1">
        <v>32</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79</v>
      </c>
      <c r="R1231" s="1">
        <f t="shared" si="82"/>
        <v>9248</v>
      </c>
      <c r="S1231" s="1">
        <f t="shared" si="80"/>
        <v>1</v>
      </c>
      <c r="T1231" s="1">
        <f>IF(LEN(S1231),SUM($S$4:S1231)-1,"")</f>
        <v>78</v>
      </c>
      <c r="U1231" s="1" t="str">
        <f t="shared" si="81"/>
        <v>astPuCW[78]</v>
      </c>
      <c r="V1231" s="1" t="str">
        <v>astPuCW[78].uiWinNo	:= 1227;	//ｳｨﾝﾄﾞｳNo. .U</v>
      </c>
      <c r="W1231" s="1" t="str">
        <v>astPuCW[78].uiTtlNo	:= 1226;	//ﾀｲﾄﾙｳｨﾝﾄﾞｳNo. .U</v>
      </c>
      <c r="X1231" s="1" t="str">
        <v>astPuCW[78].uiTtlIdx	:= 32;	//ﾀｲﾄﾙﾃﾞｰﾀｲﾝﾃﾞｯｸｽ .U</v>
      </c>
      <c r="Y1231" s="1" t="str">
        <v>astPuCW[78].uiWide	:= 800;	//ｳｨﾝﾄﾞｳ幅 .U</v>
      </c>
      <c r="Z1231" s="1" t="str">
        <v>astPuCW[78].uiHeight	:= 104;	//ｳｨﾝﾄﾞｳ高さ .U</v>
      </c>
      <c r="AA1231" s="1" t="str">
        <v>astPuCW[78].uiWinLev	:= 0;	//ｳｨﾝﾄﾞｳﾚﾍﾞﾙ .U</v>
      </c>
      <c r="AB1231" s="1" t="str">
        <v>astPuCW[78].uiWinClass	:= 0;	//ｳｨﾝﾄﾞｳ区分 .U</v>
      </c>
      <c r="AC1231" s="1" t="str">
        <v>astPuCW[78].uiDevClass	:= 2;	//ｳｨﾝﾄﾞｳ ﾃﾞﾊﾞｲｽ区分 .U</v>
      </c>
      <c r="AD1231" s="1" t="str">
        <v xml:space="preserve">
//シリンダ14 移動
astPuCW[78].uiWinNo	:= 1227;	//ｳｨﾝﾄﾞｳNo. .U
astPuCW[78].uiTtlNo	:= 1226;	//ﾀｲﾄﾙｳｨﾝﾄﾞｳNo. .U
astPuCW[78].uiTtlIdx	:= 32;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81</v>
      </c>
      <c r="G1233" s="1" t="str">
        <f>IFERROR(INDEX(content!$B$2:$B$2049,MATCH($E1233,content!$C$2:$C$2049,0),1),"")</f>
        <v>シリンダ15 移動</v>
      </c>
      <c r="H1233" s="1">
        <f>IFERROR(INDEX(content!$C$2:$C$2049,MATCH($E1233,content!$C$2:$C$2049,0),1),"")</f>
        <v>1229</v>
      </c>
      <c r="I1233" s="1">
        <f>IFERROR(INDEX(content!$D$2:$D$2049,MATCH($E1233,content!$C$2:$C$2049,0),1),"")</f>
        <v>1228</v>
      </c>
      <c r="J1233" s="1">
        <v>33</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80</v>
      </c>
      <c r="R1233" s="1">
        <f t="shared" si="82"/>
        <v>9260</v>
      </c>
      <c r="S1233" s="1">
        <f t="shared" si="80"/>
        <v>1</v>
      </c>
      <c r="T1233" s="1">
        <f>IF(LEN(S1233),SUM($S$4:S1233)-1,"")</f>
        <v>79</v>
      </c>
      <c r="U1233" s="1" t="str">
        <f t="shared" si="81"/>
        <v>astPuCW[79]</v>
      </c>
      <c r="V1233" s="1" t="str">
        <v>astPuCW[79].uiWinNo	:= 1229;	//ｳｨﾝﾄﾞｳNo. .U</v>
      </c>
      <c r="W1233" s="1" t="str">
        <v>astPuCW[79].uiTtlNo	:= 1228;	//ﾀｲﾄﾙｳｨﾝﾄﾞｳNo. .U</v>
      </c>
      <c r="X1233" s="1" t="str">
        <v>astPuCW[79].uiTtlIdx	:= 33;	//ﾀｲﾄﾙﾃﾞｰﾀｲﾝﾃﾞｯｸｽ .U</v>
      </c>
      <c r="Y1233" s="1" t="str">
        <v>astPuCW[79].uiWide	:= 800;	//ｳｨﾝﾄﾞｳ幅 .U</v>
      </c>
      <c r="Z1233" s="1" t="str">
        <v>astPuCW[79].uiHeight	:= 104;	//ｳｨﾝﾄﾞｳ高さ .U</v>
      </c>
      <c r="AA1233" s="1" t="str">
        <v>astPuCW[79].uiWinLev	:= 0;	//ｳｨﾝﾄﾞｳﾚﾍﾞﾙ .U</v>
      </c>
      <c r="AB1233" s="1" t="str">
        <v>astPuCW[79].uiWinClass	:= 0;	//ｳｨﾝﾄﾞｳ区分 .U</v>
      </c>
      <c r="AC1233" s="1" t="str">
        <v>astPuCW[79].uiDevClass	:= 2;	//ｳｨﾝﾄﾞｳ ﾃﾞﾊﾞｲｽ区分 .U</v>
      </c>
      <c r="AD1233" s="1" t="str">
        <v xml:space="preserve">
//シリンダ15 移動
astPuCW[79].uiWinNo	:= 1229;	//ｳｨﾝﾄﾞｳNo. .U
astPuCW[79].uiTtlNo	:= 1228;	//ﾀｲﾄﾙｳｨﾝﾄﾞｳNo. .U
astPuCW[79].uiTtlIdx	:= 33;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82</v>
      </c>
      <c r="G1235" s="1" t="str">
        <f>IFERROR(INDEX(content!$B$2:$B$2049,MATCH($E1235,content!$C$2:$C$2049,0),1),"")</f>
        <v>シリンダ16 移動</v>
      </c>
      <c r="H1235" s="1">
        <f>IFERROR(INDEX(content!$C$2:$C$2049,MATCH($E1235,content!$C$2:$C$2049,0),1),"")</f>
        <v>1231</v>
      </c>
      <c r="I1235" s="1">
        <f>IFERROR(INDEX(content!$D$2:$D$2049,MATCH($E1235,content!$C$2:$C$2049,0),1),"")</f>
        <v>1230</v>
      </c>
      <c r="J1235" s="1">
        <v>34</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81</v>
      </c>
      <c r="R1235" s="1">
        <f t="shared" si="82"/>
        <v>9272</v>
      </c>
      <c r="S1235" s="1">
        <f t="shared" si="80"/>
        <v>1</v>
      </c>
      <c r="T1235" s="1">
        <f>IF(LEN(S1235),SUM($S$4:S1235)-1,"")</f>
        <v>80</v>
      </c>
      <c r="U1235" s="1" t="str">
        <f t="shared" si="81"/>
        <v>astPuCW[80]</v>
      </c>
      <c r="V1235" s="1" t="str">
        <v>astPuCW[80].uiWinNo	:= 1231;	//ｳｨﾝﾄﾞｳNo. .U</v>
      </c>
      <c r="W1235" s="1" t="str">
        <v>astPuCW[80].uiTtlNo	:= 1230;	//ﾀｲﾄﾙｳｨﾝﾄﾞｳNo. .U</v>
      </c>
      <c r="X1235" s="1" t="str">
        <v>astPuCW[80].uiTtlIdx	:= 34;	//ﾀｲﾄﾙﾃﾞｰﾀｲﾝﾃﾞｯｸｽ .U</v>
      </c>
      <c r="Y1235" s="1" t="str">
        <v>astPuCW[80].uiWide	:= 800;	//ｳｨﾝﾄﾞｳ幅 .U</v>
      </c>
      <c r="Z1235" s="1" t="str">
        <v>astPuCW[80].uiHeight	:= 104;	//ｳｨﾝﾄﾞｳ高さ .U</v>
      </c>
      <c r="AA1235" s="1" t="str">
        <v>astPuCW[80].uiWinLev	:= 5;	//ｳｨﾝﾄﾞｳﾚﾍﾞﾙ .U</v>
      </c>
      <c r="AB1235" s="1" t="str">
        <v>astPuCW[80].uiWinClass	:= 0;	//ｳｨﾝﾄﾞｳ区分 .U</v>
      </c>
      <c r="AC1235" s="1" t="str">
        <v>astPuCW[80].uiDevClass	:= 2;	//ｳｨﾝﾄﾞｳ ﾃﾞﾊﾞｲｽ区分 .U</v>
      </c>
      <c r="AD1235" s="1" t="str">
        <v xml:space="preserve">
//シリンダ16 移動
astPuCW[80].uiWinNo	:= 1231;	//ｳｨﾝﾄﾞｳNo. .U
astPuCW[80].uiTtlNo	:= 1230;	//ﾀｲﾄﾙｳｨﾝﾄﾞｳNo. .U
astPuCW[80].uiTtlIdx	:= 34;	//ﾀｲﾄﾙﾃﾞｰﾀｲﾝﾃﾞｯｸｽ .U
astPuCW[80].uiWide	:= 800;	//ｳｨﾝﾄﾞｳ幅 .U
astPuCW[80].uiHeight	:= 104;	//ｳｨﾝﾄﾞｳ高さ .U
astPuCW[80].uiWinLev	:= 5;	//ｳｨﾝﾄﾞｳﾚﾍﾞﾙ .U
astPuCW[80].uiWinClass	:= 0;	//ｳｨﾝﾄﾞｳ区分 .U
astPuCW[80].uiDevClass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83</v>
      </c>
      <c r="G1237" s="1" t="str">
        <f>IFERROR(INDEX(content!$B$2:$B$2049,MATCH($E1237,content!$C$2:$C$2049,0),1),"")</f>
        <v>シリンダ17 移動</v>
      </c>
      <c r="H1237" s="1">
        <f>IFERROR(INDEX(content!$C$2:$C$2049,MATCH($E1237,content!$C$2:$C$2049,0),1),"")</f>
        <v>1233</v>
      </c>
      <c r="I1237" s="1">
        <f>IFERROR(INDEX(content!$D$2:$D$2049,MATCH($E1237,content!$C$2:$C$2049,0),1),"")</f>
        <v>1232</v>
      </c>
      <c r="J1237" s="1">
        <v>35</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82</v>
      </c>
      <c r="R1237" s="1">
        <f t="shared" si="82"/>
        <v>9284</v>
      </c>
      <c r="S1237" s="1">
        <f t="shared" si="80"/>
        <v>1</v>
      </c>
      <c r="T1237" s="1">
        <f>IF(LEN(S1237),SUM($S$4:S1237)-1,"")</f>
        <v>81</v>
      </c>
      <c r="U1237" s="1" t="str">
        <f t="shared" si="81"/>
        <v>astPuCW[81]</v>
      </c>
      <c r="V1237" s="1" t="str">
        <v>astPuCW[81].uiWinNo	:= 1233;	//ｳｨﾝﾄﾞｳNo. .U</v>
      </c>
      <c r="W1237" s="1" t="str">
        <v>astPuCW[81].uiTtlNo	:= 1232;	//ﾀｲﾄﾙｳｨﾝﾄﾞｳNo. .U</v>
      </c>
      <c r="X1237" s="1" t="str">
        <v>astPuCW[81].uiTtlIdx	:= 35;	//ﾀｲﾄﾙﾃﾞｰﾀｲﾝﾃﾞｯｸｽ .U</v>
      </c>
      <c r="Y1237" s="1" t="str">
        <v>astPuCW[81].uiWide	:= 800;	//ｳｨﾝﾄﾞｳ幅 .U</v>
      </c>
      <c r="Z1237" s="1" t="str">
        <v>astPuCW[81].uiHeight	:= 104;	//ｳｨﾝﾄﾞｳ高さ .U</v>
      </c>
      <c r="AA1237" s="1" t="str">
        <v>astPuCW[81].uiWinLev	:= 0;	//ｳｨﾝﾄﾞｳﾚﾍﾞﾙ .U</v>
      </c>
      <c r="AB1237" s="1" t="str">
        <v>astPuCW[81].uiWinClass	:= 0;	//ｳｨﾝﾄﾞｳ区分 .U</v>
      </c>
      <c r="AC1237" s="1" t="str">
        <v>astPuCW[81].uiDevClass	:= 2;	//ｳｨﾝﾄﾞｳ ﾃﾞﾊﾞｲｽ区分 .U</v>
      </c>
      <c r="AD1237" s="1" t="str">
        <v xml:space="preserve">
//シリンダ17 移動
astPuCW[81].uiWinNo	:= 1233;	//ｳｨﾝﾄﾞｳNo. .U
astPuCW[81].uiTtlNo	:= 1232;	//ﾀｲﾄﾙｳｨﾝﾄﾞｳNo. .U
astPuCW[81].uiTtlIdx	:= 35;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84</v>
      </c>
      <c r="G1239" s="1" t="str">
        <f>IFERROR(INDEX(content!$B$2:$B$2049,MATCH($E1239,content!$C$2:$C$2049,0),1),"")</f>
        <v>シリンダ18 移動</v>
      </c>
      <c r="H1239" s="1">
        <f>IFERROR(INDEX(content!$C$2:$C$2049,MATCH($E1239,content!$C$2:$C$2049,0),1),"")</f>
        <v>1235</v>
      </c>
      <c r="I1239" s="1">
        <f>IFERROR(INDEX(content!$D$2:$D$2049,MATCH($E1239,content!$C$2:$C$2049,0),1),"")</f>
        <v>1234</v>
      </c>
      <c r="J1239" s="1">
        <v>36</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83</v>
      </c>
      <c r="R1239" s="1">
        <f t="shared" si="82"/>
        <v>9296</v>
      </c>
      <c r="S1239" s="1">
        <f t="shared" si="80"/>
        <v>1</v>
      </c>
      <c r="T1239" s="1">
        <f>IF(LEN(S1239),SUM($S$4:S1239)-1,"")</f>
        <v>82</v>
      </c>
      <c r="U1239" s="1" t="str">
        <f t="shared" si="81"/>
        <v>astPuCW[82]</v>
      </c>
      <c r="V1239" s="1" t="str">
        <v>astPuCW[82].uiWinNo	:= 1235;	//ｳｨﾝﾄﾞｳNo. .U</v>
      </c>
      <c r="W1239" s="1" t="str">
        <v>astPuCW[82].uiTtlNo	:= 1234;	//ﾀｲﾄﾙｳｨﾝﾄﾞｳNo. .U</v>
      </c>
      <c r="X1239" s="1" t="str">
        <v>astPuCW[82].uiTtlIdx	:= 36;	//ﾀｲﾄﾙﾃﾞｰﾀｲﾝﾃﾞｯｸｽ .U</v>
      </c>
      <c r="Y1239" s="1" t="str">
        <v>astPuCW[82].uiWide	:= 800;	//ｳｨﾝﾄﾞｳ幅 .U</v>
      </c>
      <c r="Z1239" s="1" t="str">
        <v>astPuCW[82].uiHeight	:= 104;	//ｳｨﾝﾄﾞｳ高さ .U</v>
      </c>
      <c r="AA1239" s="1" t="str">
        <v>astPuCW[82].uiWinLev	:= 0;	//ｳｨﾝﾄﾞｳﾚﾍﾞﾙ .U</v>
      </c>
      <c r="AB1239" s="1" t="str">
        <v>astPuCW[82].uiWinClass	:= 0;	//ｳｨﾝﾄﾞｳ区分 .U</v>
      </c>
      <c r="AC1239" s="1" t="str">
        <v>astPuCW[82].uiDevClass	:= 2;	//ｳｨﾝﾄﾞｳ ﾃﾞﾊﾞｲｽ区分 .U</v>
      </c>
      <c r="AD1239" s="1" t="str">
        <v xml:space="preserve">
//シリンダ18 移動
astPuCW[82].uiWinNo	:= 1235;	//ｳｨﾝﾄﾞｳNo. .U
astPuCW[82].uiTtlNo	:= 1234;	//ﾀｲﾄﾙｳｨﾝﾄﾞｳNo. .U
astPuCW[82].uiTtlIdx	:= 36;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85</v>
      </c>
      <c r="G1241" s="1" t="str">
        <f>IFERROR(INDEX(content!$B$2:$B$2049,MATCH($E1241,content!$C$2:$C$2049,0),1),"")</f>
        <v>シリンダ19 移動</v>
      </c>
      <c r="H1241" s="1">
        <f>IFERROR(INDEX(content!$C$2:$C$2049,MATCH($E1241,content!$C$2:$C$2049,0),1),"")</f>
        <v>1237</v>
      </c>
      <c r="I1241" s="1">
        <f>IFERROR(INDEX(content!$D$2:$D$2049,MATCH($E1241,content!$C$2:$C$2049,0),1),"")</f>
        <v>1236</v>
      </c>
      <c r="J1241" s="1">
        <v>37</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84</v>
      </c>
      <c r="R1241" s="1">
        <f t="shared" si="82"/>
        <v>9308</v>
      </c>
      <c r="S1241" s="1">
        <f t="shared" si="80"/>
        <v>1</v>
      </c>
      <c r="T1241" s="1">
        <f>IF(LEN(S1241),SUM($S$4:S1241)-1,"")</f>
        <v>83</v>
      </c>
      <c r="U1241" s="1" t="str">
        <f t="shared" si="81"/>
        <v>astPuCW[83]</v>
      </c>
      <c r="V1241" s="1" t="str">
        <v>astPuCW[83].uiWinNo	:= 1237;	//ｳｨﾝﾄﾞｳNo. .U</v>
      </c>
      <c r="W1241" s="1" t="str">
        <v>astPuCW[83].uiTtlNo	:= 1236;	//ﾀｲﾄﾙｳｨﾝﾄﾞｳNo. .U</v>
      </c>
      <c r="X1241" s="1" t="str">
        <v>astPuCW[83].uiTtlIdx	:= 37;	//ﾀｲﾄﾙﾃﾞｰﾀｲﾝﾃﾞｯｸｽ .U</v>
      </c>
      <c r="Y1241" s="1" t="str">
        <v>astPuCW[83].uiWide	:= 800;	//ｳｨﾝﾄﾞｳ幅 .U</v>
      </c>
      <c r="Z1241" s="1" t="str">
        <v>astPuCW[83].uiHeight	:= 104;	//ｳｨﾝﾄﾞｳ高さ .U</v>
      </c>
      <c r="AA1241" s="1" t="str">
        <v>astPuCW[83].uiWinLev	:= 0;	//ｳｨﾝﾄﾞｳﾚﾍﾞﾙ .U</v>
      </c>
      <c r="AB1241" s="1" t="str">
        <v>astPuCW[83].uiWinClass	:= 0;	//ｳｨﾝﾄﾞｳ区分 .U</v>
      </c>
      <c r="AC1241" s="1" t="str">
        <v>astPuCW[83].uiDevClass	:= 2;	//ｳｨﾝﾄﾞｳ ﾃﾞﾊﾞｲｽ区分 .U</v>
      </c>
      <c r="AD1241" s="1" t="str">
        <v xml:space="preserve">
//シリンダ19 移動
astPuCW[83].uiWinNo	:= 1237;	//ｳｨﾝﾄﾞｳNo. .U
astPuCW[83].uiTtlNo	:= 1236;	//ﾀｲﾄﾙｳｨﾝﾄﾞｳNo. .U
astPuCW[83].uiTtlIdx	:= 37;	//ﾀｲﾄﾙﾃﾞｰﾀｲﾝﾃﾞｯｸｽ .U
astPuCW[83].uiWide	:= 800;	//ｳｨﾝﾄﾞｳ幅 .U
astPuCW[83].uiHeight	:= 104;	//ｳｨﾝﾄﾞｳ高さ .U
astPuCW[83].uiWinLev	:= 0;	//ｳｨﾝﾄﾞｳﾚﾍﾞﾙ .U
astPuCW[83].uiWinClass	:= 0;	//ｳｨﾝﾄﾞｳ区分 .U
astPuCW[83].uiDevClass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86</v>
      </c>
      <c r="G1243" s="1" t="str">
        <f>IFERROR(INDEX(content!$B$2:$B$2049,MATCH($E1243,content!$C$2:$C$2049,0),1),"")</f>
        <v>シリンダ20 移動</v>
      </c>
      <c r="H1243" s="1">
        <f>IFERROR(INDEX(content!$C$2:$C$2049,MATCH($E1243,content!$C$2:$C$2049,0),1),"")</f>
        <v>1239</v>
      </c>
      <c r="I1243" s="1">
        <f>IFERROR(INDEX(content!$D$2:$D$2049,MATCH($E1243,content!$C$2:$C$2049,0),1),"")</f>
        <v>1238</v>
      </c>
      <c r="J1243" s="1">
        <v>38</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85</v>
      </c>
      <c r="R1243" s="1">
        <f t="shared" si="82"/>
        <v>9320</v>
      </c>
      <c r="S1243" s="1">
        <f t="shared" si="80"/>
        <v>1</v>
      </c>
      <c r="T1243" s="1">
        <f>IF(LEN(S1243),SUM($S$4:S1243)-1,"")</f>
        <v>84</v>
      </c>
      <c r="U1243" s="1" t="str">
        <f t="shared" si="81"/>
        <v>astPuCW[84]</v>
      </c>
      <c r="V1243" s="1" t="str">
        <v>astPuCW[84].uiWinNo	:= 1239;	//ｳｨﾝﾄﾞｳNo. .U</v>
      </c>
      <c r="W1243" s="1" t="str">
        <v>astPuCW[84].uiTtlNo	:= 1238;	//ﾀｲﾄﾙｳｨﾝﾄﾞｳNo. .U</v>
      </c>
      <c r="X1243" s="1" t="str">
        <v>astPuCW[84].uiTtlIdx	:= 38;	//ﾀｲﾄﾙﾃﾞｰﾀｲﾝﾃﾞｯｸｽ .U</v>
      </c>
      <c r="Y1243" s="1" t="str">
        <v>astPuCW[84].uiWide	:= 800;	//ｳｨﾝﾄﾞｳ幅 .U</v>
      </c>
      <c r="Z1243" s="1" t="str">
        <v>astPuCW[84].uiHeight	:= 104;	//ｳｨﾝﾄﾞｳ高さ .U</v>
      </c>
      <c r="AA1243" s="1" t="str">
        <v>astPuCW[84].uiWinLev	:= 0;	//ｳｨﾝﾄﾞｳﾚﾍﾞﾙ .U</v>
      </c>
      <c r="AB1243" s="1" t="str">
        <v>astPuCW[84].uiWinClass	:= 0;	//ｳｨﾝﾄﾞｳ区分 .U</v>
      </c>
      <c r="AC1243" s="1" t="str">
        <v>astPuCW[84].uiDevClass	:= 2;	//ｳｨﾝﾄﾞｳ ﾃﾞﾊﾞｲｽ区分 .U</v>
      </c>
      <c r="AD1243" s="1" t="str">
        <v xml:space="preserve">
//シリンダ20 移動
astPuCW[84].uiWinNo	:= 1239;	//ｳｨﾝﾄﾞｳNo. .U
astPuCW[84].uiTtlNo	:= 1238;	//ﾀｲﾄﾙｳｨﾝﾄﾞｳNo. .U
astPuCW[84].uiTtlIdx	:= 38;	//ﾀｲﾄﾙﾃﾞｰﾀｲﾝﾃﾞｯｸｽ .U
astPuCW[84].uiWide	:= 800;	//ｳｨﾝﾄﾞｳ幅 .U
astPuCW[84].uiHeight	:= 104;	//ｳｨﾝﾄﾞｳ高さ .U
astPuCW[84].uiWinLev	:= 0;	//ｳｨﾝﾄﾞｳﾚﾍﾞﾙ .U
astPuCW[84].uiWinClass	:= 0;	//ｳｨﾝﾄﾞｳ区分 .U
astPuCW[84].uiDevClass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87</v>
      </c>
      <c r="G1265" s="1" t="str">
        <f>IFERROR(INDEX(content!$B$2:$B$2049,MATCH($E1265,content!$C$2:$C$2049,0),1),"")</f>
        <v>エレシリ1 移動</v>
      </c>
      <c r="H1265" s="1">
        <f>IFERROR(INDEX(content!$C$2:$C$2049,MATCH($E1265,content!$C$2:$C$2049,0),1),"")</f>
        <v>1261</v>
      </c>
      <c r="I1265" s="1">
        <f>IFERROR(INDEX(content!$D$2:$D$2049,MATCH($E1265,content!$C$2:$C$2049,0),1),"")</f>
        <v>1260</v>
      </c>
      <c r="J1265" s="1">
        <v>39</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86</v>
      </c>
      <c r="R1265" s="1">
        <f t="shared" si="82"/>
        <v>9332</v>
      </c>
      <c r="S1265" s="1">
        <f t="shared" si="80"/>
        <v>1</v>
      </c>
      <c r="T1265" s="1">
        <f>IF(LEN(S1265),SUM($S$4:S1265)-1,"")</f>
        <v>85</v>
      </c>
      <c r="U1265" s="1" t="str">
        <f t="shared" si="81"/>
        <v>astPuCW[85]</v>
      </c>
      <c r="V1265" s="1" t="str">
        <v>astPuCW[85].uiWinNo	:= 1261;	//ｳｨﾝﾄﾞｳNo. .U</v>
      </c>
      <c r="W1265" s="1" t="str">
        <v>astPuCW[85].uiTtlNo	:= 1260;	//ﾀｲﾄﾙｳｨﾝﾄﾞｳNo. .U</v>
      </c>
      <c r="X1265" s="1" t="str">
        <v>astPuCW[85].uiTtlIdx	:= 39;	//ﾀｲﾄﾙﾃﾞｰﾀｲﾝﾃﾞｯｸｽ .U</v>
      </c>
      <c r="Y1265" s="1" t="str">
        <v>astPuCW[85].uiWide	:= 800;	//ｳｨﾝﾄﾞｳ幅 .U</v>
      </c>
      <c r="Z1265" s="1" t="str">
        <v>astPuCW[85].uiHeight	:= 104;	//ｳｨﾝﾄﾞｳ高さ .U</v>
      </c>
      <c r="AA1265" s="1" t="str">
        <v>astPuCW[85].uiWinLev	:= 5;	//ｳｨﾝﾄﾞｳﾚﾍﾞﾙ .U</v>
      </c>
      <c r="AB1265" s="1" t="str">
        <v>astPuCW[85].uiWinClass	:= 0;	//ｳｨﾝﾄﾞｳ区分 .U</v>
      </c>
      <c r="AC1265" s="1" t="str">
        <v>astPuCW[85].uiDevClass	:= 1;	//ｳｨﾝﾄﾞｳ ﾃﾞﾊﾞｲｽ区分 .U</v>
      </c>
      <c r="AD1265" s="1" t="str">
        <v xml:space="preserve">
//エレシリ1 移動
astPuCW[85].uiWinNo	:= 1261;	//ｳｨﾝﾄﾞｳNo. .U
astPuCW[85].uiTtlNo	:= 1260;	//ﾀｲﾄﾙｳｨﾝﾄﾞｳNo. .U
astPuCW[85].uiTtlIdx	:= 39;	//ﾀｲﾄﾙﾃﾞｰﾀｲﾝﾃﾞｯｸｽ .U
astPuCW[85].uiWide	:= 800;	//ｳｨﾝﾄﾞｳ幅 .U
astPuCW[85].uiHeight	:= 104;	//ｳｨﾝﾄﾞｳ高さ .U
astPuCW[85].uiWinLev	:= 5;	//ｳｨﾝﾄﾞｳﾚﾍﾞﾙ .U
astPuCW[85].uiWinClass	:= 0;	//ｳｨﾝﾄﾞｳ区分 .U
astPuCW[85].uiDevClass	:= 1;	//ｳｨﾝﾄﾞｳ ﾃﾞﾊﾞｲｽ区分 .U</v>
      </c>
    </row>
    <row r="1266" spans="5:30" x14ac:dyDescent="0.55000000000000004">
      <c r="E1266" s="1">
        <v>1262</v>
      </c>
      <c r="F1266" s="1">
        <f>IFERROR(INDEX(content!$A$2:$A$2049,MATCH($E1266,content!$C$2:$C$2049,0),1),"")</f>
        <v>88</v>
      </c>
      <c r="G1266" s="1" t="str">
        <f>IFERROR(INDEX(content!$B$2:$B$2049,MATCH($E1266,content!$C$2:$C$2049,0),1),"")</f>
        <v>エレシリ1 JOG</v>
      </c>
      <c r="H1266" s="1">
        <f>IFERROR(INDEX(content!$C$2:$C$2049,MATCH($E1266,content!$C$2:$C$2049,0),1),"")</f>
        <v>1262</v>
      </c>
      <c r="I1266" s="1">
        <f>IFERROR(INDEX(content!$D$2:$D$2049,MATCH($E1266,content!$C$2:$C$2049,0),1),"")</f>
        <v>1260</v>
      </c>
      <c r="J1266" s="1">
        <v>39</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87</v>
      </c>
      <c r="R1266" s="1">
        <f t="shared" si="82"/>
        <v>9344</v>
      </c>
      <c r="S1266" s="1">
        <f t="shared" si="80"/>
        <v>1</v>
      </c>
      <c r="T1266" s="1">
        <f>IF(LEN(S1266),SUM($S$4:S1266)-1,"")</f>
        <v>86</v>
      </c>
      <c r="U1266" s="1" t="str">
        <f t="shared" si="81"/>
        <v>astPuCW[86]</v>
      </c>
      <c r="V1266" s="1" t="str">
        <v>astPuCW[86].uiWinNo	:= 1262;	//ｳｨﾝﾄﾞｳNo. .U</v>
      </c>
      <c r="W1266" s="1" t="str">
        <v>astPuCW[86].uiTtlNo	:= 1260;	//ﾀｲﾄﾙｳｨﾝﾄﾞｳNo. .U</v>
      </c>
      <c r="X1266" s="1" t="str">
        <v>astPuCW[86].uiTtlIdx	:= 39;	//ﾀｲﾄﾙﾃﾞｰﾀｲﾝﾃﾞｯｸｽ .U</v>
      </c>
      <c r="Y1266" s="1" t="str">
        <v>astPuCW[86].uiWide	:= 800;	//ｳｨﾝﾄﾞｳ幅 .U</v>
      </c>
      <c r="Z1266" s="1" t="str">
        <v>astPuCW[86].uiHeight	:= 104;	//ｳｨﾝﾄﾞｳ高さ .U</v>
      </c>
      <c r="AA1266" s="1" t="str">
        <v>astPuCW[86].uiWinLev	:= 0;	//ｳｨﾝﾄﾞｳﾚﾍﾞﾙ .U</v>
      </c>
      <c r="AB1266" s="1" t="str">
        <v>astPuCW[86].uiWinClass	:= 0;	//ｳｨﾝﾄﾞｳ区分 .U</v>
      </c>
      <c r="AC1266" s="1" t="str">
        <v>astPuCW[86].uiDevClass	:= 1;	//ｳｨﾝﾄﾞｳ ﾃﾞﾊﾞｲｽ区分 .U</v>
      </c>
      <c r="AD1266" s="1" t="str">
        <v xml:space="preserve">
//エレシリ1 JOG
astPuCW[86].uiWinNo	:= 1262;	//ｳｨﾝﾄﾞｳNo. .U
astPuCW[86].uiTtlNo	:= 1260;	//ﾀｲﾄﾙｳｨﾝﾄﾞｳNo. .U
astPuCW[86].uiTtlIdx	:= 39;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89</v>
      </c>
      <c r="G1269" s="1" t="str">
        <f>IFERROR(INDEX(content!$B$2:$B$2049,MATCH($E1269,content!$C$2:$C$2049,0),1),"")</f>
        <v>溶接</v>
      </c>
      <c r="H1269" s="1">
        <f>IFERROR(INDEX(content!$C$2:$C$2049,MATCH($E1269,content!$C$2:$C$2049,0),1),"")</f>
        <v>1265</v>
      </c>
      <c r="I1269" s="1">
        <f>IFERROR(INDEX(content!$D$2:$D$2049,MATCH($E1269,content!$C$2:$C$2049,0),1),"")</f>
        <v>1264</v>
      </c>
      <c r="J1269" s="1">
        <v>40</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88</v>
      </c>
      <c r="R1269" s="1">
        <f t="shared" si="82"/>
        <v>9356</v>
      </c>
      <c r="S1269" s="1">
        <f t="shared" si="80"/>
        <v>1</v>
      </c>
      <c r="T1269" s="1">
        <f>IF(LEN(S1269),SUM($S$4:S1269)-1,"")</f>
        <v>87</v>
      </c>
      <c r="U1269" s="1" t="str">
        <f t="shared" si="81"/>
        <v>astPuCW[87]</v>
      </c>
      <c r="V1269" s="1" t="str">
        <v>astPuCW[87].uiWinNo	:= 1265;	//ｳｨﾝﾄﾞｳNo. .U</v>
      </c>
      <c r="W1269" s="1" t="str">
        <v>astPuCW[87].uiTtlNo	:= 1264;	//ﾀｲﾄﾙｳｨﾝﾄﾞｳNo. .U</v>
      </c>
      <c r="X1269" s="1" t="str">
        <v>astPuCW[87].uiTtlIdx	:= 40;	//ﾀｲﾄﾙﾃﾞｰﾀｲﾝﾃﾞｯｸｽ .U</v>
      </c>
      <c r="Y1269" s="1" t="str">
        <v>astPuCW[87].uiWide	:= 800;	//ｳｨﾝﾄﾞｳ幅 .U</v>
      </c>
      <c r="Z1269" s="1" t="str">
        <v>astPuCW[87].uiHeight	:= 104;	//ｳｨﾝﾄﾞｳ高さ .U</v>
      </c>
      <c r="AA1269" s="1" t="str">
        <v>astPuCW[87].uiWinLev	:= 0;	//ｳｨﾝﾄﾞｳﾚﾍﾞﾙ .U</v>
      </c>
      <c r="AB1269" s="1" t="str">
        <v>astPuCW[87].uiWinClass	:= 0;	//ｳｨﾝﾄﾞｳ区分 .U</v>
      </c>
      <c r="AC1269" s="1" t="str">
        <v>astPuCW[87].uiDevClass	:= 1;	//ｳｨﾝﾄﾞｳ ﾃﾞﾊﾞｲｽ区分 .U</v>
      </c>
      <c r="AD1269" s="1" t="str">
        <v xml:space="preserve">
//溶接
astPuCW[87].uiWinNo	:= 1265;	//ｳｨﾝﾄﾞｳNo. .U
astPuCW[87].uiTtlNo	:= 1264;	//ﾀｲﾄﾙｳｨﾝﾄﾞｳNo. .U
astPuCW[87].uiTtlIdx	:= 40;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90</v>
      </c>
      <c r="G1273" s="1" t="str">
        <f>IFERROR(INDEX(content!$B$2:$B$2049,MATCH($E1273,content!$C$2:$C$2049,0),1),"")</f>
        <v>Xロール電磁クラッチ</v>
      </c>
      <c r="H1273" s="1">
        <f>IFERROR(INDEX(content!$C$2:$C$2049,MATCH($E1273,content!$C$2:$C$2049,0),1),"")</f>
        <v>1269</v>
      </c>
      <c r="I1273" s="1">
        <f>IFERROR(INDEX(content!$D$2:$D$2049,MATCH($E1273,content!$C$2:$C$2049,0),1),"")</f>
        <v>1268</v>
      </c>
      <c r="J1273" s="1">
        <v>41</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89</v>
      </c>
      <c r="R1273" s="1">
        <f t="shared" si="82"/>
        <v>9368</v>
      </c>
      <c r="S1273" s="1">
        <f t="shared" si="80"/>
        <v>1</v>
      </c>
      <c r="T1273" s="1">
        <f>IF(LEN(S1273),SUM($S$4:S1273)-1,"")</f>
        <v>88</v>
      </c>
      <c r="U1273" s="1" t="str">
        <f t="shared" si="81"/>
        <v>astPuCW[88]</v>
      </c>
      <c r="V1273" s="1" t="str">
        <v>astPuCW[88].uiWinNo	:= 1269;	//ｳｨﾝﾄﾞｳNo. .U</v>
      </c>
      <c r="W1273" s="1" t="str">
        <v>astPuCW[88].uiTtlNo	:= 1268;	//ﾀｲﾄﾙｳｨﾝﾄﾞｳNo. .U</v>
      </c>
      <c r="X1273" s="1" t="str">
        <v>astPuCW[88].uiTtlIdx	:= 41;	//ﾀｲﾄﾙﾃﾞｰﾀｲﾝﾃﾞｯｸｽ .U</v>
      </c>
      <c r="Y1273" s="1" t="str">
        <v>astPuCW[88].uiWide	:= 800;	//ｳｨﾝﾄﾞｳ幅 .U</v>
      </c>
      <c r="Z1273" s="1" t="str">
        <v>astPuCW[88].uiHeight	:= 104;	//ｳｨﾝﾄﾞｳ高さ .U</v>
      </c>
      <c r="AA1273" s="1" t="str">
        <v>astPuCW[88].uiWinLev	:= 0;	//ｳｨﾝﾄﾞｳﾚﾍﾞﾙ .U</v>
      </c>
      <c r="AB1273" s="1" t="str">
        <v>astPuCW[88].uiWinClass	:= 0;	//ｳｨﾝﾄﾞｳ区分 .U</v>
      </c>
      <c r="AC1273" s="1" t="str">
        <v>astPuCW[88].uiDevClass	:= 1;	//ｳｨﾝﾄﾞｳ ﾃﾞﾊﾞｲｽ区分 .U</v>
      </c>
      <c r="AD1273" s="1" t="str">
        <v xml:space="preserve">
//Xロール電磁クラッチ
astPuCW[88].uiWinNo	:= 1269;	//ｳｨﾝﾄﾞｳNo. .U
astPuCW[88].uiTtlNo	:= 1268;	//ﾀｲﾄﾙｳｨﾝﾄﾞｳNo. .U
astPuCW[88].uiTtlIdx	:= 41;	//ﾀｲﾄﾙﾃﾞｰﾀｲﾝﾃﾞｯｸｽ .U
astPuCW[88].uiWide	:= 800;	//ｳｨﾝﾄﾞｳ幅 .U
astPuCW[88].uiHeight	:= 104;	//ｳｨﾝﾄﾞｳ高さ .U
astPuCW[88].uiWinLev	:= 0;	//ｳｨﾝﾄﾞｳﾚﾍﾞﾙ .U
astPuCW[88].uiWinClass	:= 0;	//ｳｨﾝﾄﾞｳ区分 .U
astPuCW[88].uiDevClass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91</v>
      </c>
      <c r="G1277" s="1" t="str">
        <f>IFERROR(INDEX(content!$B$2:$B$2049,MATCH($E1277,content!$C$2:$C$2049,0),1),"")</f>
        <v>Tロール糊付け軸</v>
      </c>
      <c r="H1277" s="1">
        <f>IFERROR(INDEX(content!$C$2:$C$2049,MATCH($E1277,content!$C$2:$C$2049,0),1),"")</f>
        <v>1273</v>
      </c>
      <c r="I1277" s="1">
        <f>IFERROR(INDEX(content!$D$2:$D$2049,MATCH($E1277,content!$C$2:$C$2049,0),1),"")</f>
        <v>1272</v>
      </c>
      <c r="J1277" s="1">
        <v>42</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90</v>
      </c>
      <c r="R1277" s="1">
        <f t="shared" si="82"/>
        <v>9380</v>
      </c>
      <c r="S1277" s="1">
        <f t="shared" si="80"/>
        <v>1</v>
      </c>
      <c r="T1277" s="1">
        <f>IF(LEN(S1277),SUM($S$4:S1277)-1,"")</f>
        <v>89</v>
      </c>
      <c r="U1277" s="1" t="str">
        <f t="shared" si="81"/>
        <v>astPuCW[89]</v>
      </c>
      <c r="V1277" s="1" t="str">
        <v>astPuCW[89].uiWinNo	:= 1273;	//ｳｨﾝﾄﾞｳNo. .U</v>
      </c>
      <c r="W1277" s="1" t="str">
        <v>astPuCW[89].uiTtlNo	:= 1272;	//ﾀｲﾄﾙｳｨﾝﾄﾞｳNo. .U</v>
      </c>
      <c r="X1277" s="1" t="str">
        <v>astPuCW[89].uiTtlIdx	:= 42;	//ﾀｲﾄﾙﾃﾞｰﾀｲﾝﾃﾞｯｸｽ .U</v>
      </c>
      <c r="Y1277" s="1" t="str">
        <v>astPuCW[89].uiWide	:= 800;	//ｳｨﾝﾄﾞｳ幅 .U</v>
      </c>
      <c r="Z1277" s="1" t="str">
        <v>astPuCW[89].uiHeight	:= 104;	//ｳｨﾝﾄﾞｳ高さ .U</v>
      </c>
      <c r="AA1277" s="1" t="str">
        <v>astPuCW[89].uiWinLev	:= 0;	//ｳｨﾝﾄﾞｳﾚﾍﾞﾙ .U</v>
      </c>
      <c r="AB1277" s="1" t="str">
        <v>astPuCW[89].uiWinClass	:= 0;	//ｳｨﾝﾄﾞｳ区分 .U</v>
      </c>
      <c r="AC1277" s="1" t="str">
        <v>astPuCW[89].uiDevClass	:= 1;	//ｳｨﾝﾄﾞｳ ﾃﾞﾊﾞｲｽ区分 .U</v>
      </c>
      <c r="AD1277" s="1" t="str">
        <v xml:space="preserve">
//Tロール糊付け軸
astPuCW[89].uiWinNo	:= 1273;	//ｳｨﾝﾄﾞｳNo. .U
astPuCW[89].uiTtlNo	:= 1272;	//ﾀｲﾄﾙｳｨﾝﾄﾞｳNo. .U
astPuCW[89].uiTtlIdx	:= 42;	//ﾀｲﾄﾙﾃﾞｰﾀｲﾝﾃﾞｯｸｽ .U
astPuCW[89].uiWide	:= 800;	//ｳｨﾝﾄﾞｳ幅 .U
astPuCW[89].uiHeight	:= 104;	//ｳｨﾝﾄﾞｳ高さ .U
astPuCW[89].uiWinLev	:= 0;	//ｳｨﾝﾄﾞｳﾚﾍﾞﾙ .U
astPuCW[89].uiWinClass	:= 0;	//ｳｨﾝﾄﾞｳ区分 .U
astPuCW[89].uiDevClass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90</v>
      </c>
      <c r="AD2054" s="1" t="e" vm="2">
        <f ca="1">IF(LENB($B$10),$B$7&amp;$B$10,"")&amp;CHAR(10)&amp;_xlfn.CONCAT(AD$4:AD$2051)&amp;CHAR(10)&amp;CHAR(10)&amp;$B$7&amp;"合計ウィンドウ数"&amp;CHAR(10)&amp;TEXT($B$33,"0000")&amp;CHAR(9)&amp;$B$8&amp;" "&amp;$Q$2054&amp;$B$9&amp;IF(LENB($B$11),CHAR(10)&amp;$B$7&amp;$B$11,"")</f>
        <v>#VALUE!</v>
      </c>
    </row>
  </sheetData>
  <sheetProtection selectLockedCells="1"/>
  <phoneticPr fontId="1"/>
  <conditionalFormatting sqref="A3:XFD4 A5:AF6 AG5:XFD8 C7:AF8 C9:XFD25 A10:B16 A18:B25 A26:XFD1048576">
    <cfRule type="expression" dxfId="2" priority="1">
      <formula>_xlfn.ISFORMULA(A3)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odule1.CopyALToClipboard">
                <anchor moveWithCells="1" sizeWithCells="1">
                  <from>
                    <xdr:col>2</xdr:col>
                    <xdr:colOff>0</xdr:colOff>
                    <xdr:row>24</xdr:row>
                    <xdr:rowOff>6350</xdr:rowOff>
                  </from>
                  <to>
                    <xdr:col>3</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30</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34</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35</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36</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37</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41</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45</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49</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54</v>
      </c>
      <c r="S18" s="45"/>
    </row>
    <row r="19" spans="1:19" x14ac:dyDescent="0.55000000000000004">
      <c r="A19" s="44">
        <v>66</v>
      </c>
      <c r="B19" s="44" t="s">
        <v>109</v>
      </c>
      <c r="C19" s="44">
        <v>18</v>
      </c>
      <c r="D19" s="44"/>
      <c r="E19" s="25"/>
      <c r="F19" s="25" t="s">
        <v>463</v>
      </c>
      <c r="G19" s="25" t="s">
        <v>464</v>
      </c>
      <c r="H19" s="25" t="s">
        <v>465</v>
      </c>
      <c r="I19" s="25" t="s">
        <v>405</v>
      </c>
      <c r="J19" s="25" t="s">
        <v>100</v>
      </c>
      <c r="K19" s="25" t="s">
        <v>100</v>
      </c>
      <c r="L19" s="25">
        <v>1</v>
      </c>
      <c r="M19" s="45"/>
      <c r="N19" s="45"/>
      <c r="O19" s="45"/>
      <c r="P19" s="46">
        <v>46139</v>
      </c>
      <c r="Q19" s="46">
        <v>46139</v>
      </c>
      <c r="R19" s="25">
        <v>58</v>
      </c>
      <c r="S19" s="45"/>
    </row>
    <row r="20" spans="1:19" x14ac:dyDescent="0.55000000000000004">
      <c r="A20" s="44">
        <v>67</v>
      </c>
      <c r="B20" s="44" t="s">
        <v>109</v>
      </c>
      <c r="C20" s="44">
        <v>19</v>
      </c>
      <c r="D20" s="44"/>
      <c r="E20" s="25"/>
      <c r="F20" s="25" t="s">
        <v>466</v>
      </c>
      <c r="G20" s="25" t="s">
        <v>467</v>
      </c>
      <c r="H20" s="25" t="s">
        <v>468</v>
      </c>
      <c r="I20" s="25" t="s">
        <v>405</v>
      </c>
      <c r="J20" s="25" t="s">
        <v>100</v>
      </c>
      <c r="K20" s="25" t="s">
        <v>100</v>
      </c>
      <c r="L20" s="25">
        <v>1</v>
      </c>
      <c r="M20" s="45"/>
      <c r="N20" s="45"/>
      <c r="O20" s="45"/>
      <c r="P20" s="46">
        <v>46139</v>
      </c>
      <c r="Q20" s="46">
        <v>46139</v>
      </c>
      <c r="R20" s="25">
        <v>62</v>
      </c>
      <c r="S20" s="45"/>
    </row>
    <row r="21" spans="1:19" x14ac:dyDescent="0.55000000000000004">
      <c r="A21" s="44">
        <v>68</v>
      </c>
      <c r="B21" s="44" t="s">
        <v>109</v>
      </c>
      <c r="C21" s="44">
        <v>20</v>
      </c>
      <c r="D21" s="44"/>
      <c r="E21" s="25"/>
      <c r="F21" s="25" t="s">
        <v>469</v>
      </c>
      <c r="G21" s="25" t="s">
        <v>470</v>
      </c>
      <c r="H21" s="25" t="s">
        <v>471</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472</v>
      </c>
      <c r="G22" s="25" t="s">
        <v>473</v>
      </c>
      <c r="H22" s="25" t="s">
        <v>474</v>
      </c>
      <c r="I22" s="25" t="s">
        <v>475</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476</v>
      </c>
      <c r="G23" s="25" t="s">
        <v>477</v>
      </c>
      <c r="H23" s="25" t="s">
        <v>478</v>
      </c>
      <c r="I23" s="25" t="s">
        <v>479</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480</v>
      </c>
      <c r="G24" s="25" t="s">
        <v>481</v>
      </c>
      <c r="H24" s="25" t="s">
        <v>465</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482</v>
      </c>
      <c r="G25" s="25" t="s">
        <v>411</v>
      </c>
      <c r="H25" s="25" t="s">
        <v>483</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484</v>
      </c>
      <c r="G26" s="25" t="s">
        <v>485</v>
      </c>
      <c r="H26" s="25" t="s">
        <v>119</v>
      </c>
      <c r="I26" s="25" t="s">
        <v>419</v>
      </c>
      <c r="J26" s="25" t="s">
        <v>116</v>
      </c>
      <c r="K26" s="25" t="s">
        <v>116</v>
      </c>
      <c r="L26" s="25"/>
      <c r="M26" s="45"/>
      <c r="N26" s="45"/>
      <c r="O26" s="45"/>
      <c r="P26" s="46">
        <v>46143.497916666667</v>
      </c>
      <c r="Q26" s="46">
        <v>46143.497916666667</v>
      </c>
      <c r="R26" s="25" t="str">
        <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67</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68</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69</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70</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71</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72</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73</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74</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75</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76</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77</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78</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79</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80</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81</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82</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83</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84</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85</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86</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87</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89</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90</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91</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91</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C:\tk\prj\hg-0025-0016\git\unit01\kv-x520\doc\[kv_script_conv_TP1_popup.xlsm]content</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C:\tk\prj\hg-0025-0016\git\unit01\kv-x520\doc\[kv_script_conv_TP1_popup.xlsm]content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30</v>
      </c>
      <c r="J11">
        <f ca="1"/>
        <v>30</v>
      </c>
      <c r="X11" t="str">
        <f ca="1"/>
        <v xml:space="preserve">
</v>
      </c>
      <c r="Y11" t="str">
        <f ca="1"/>
        <v xml:space="preserve">
</v>
      </c>
      <c r="Z11" t="str">
        <f ca="1"/>
        <v xml:space="preserve">
	//30
	ELSIF InfoIdx = 9 THEN</v>
      </c>
      <c r="AA11" t="str">
        <f ca="1"/>
        <v xml:space="preserve">
	//30
	ELSIF InfoIdx = 9 THEN
		IF InfoKey = 'Idx' THEN</v>
      </c>
      <c r="AB11" t="str">
        <f ca="1"/>
        <v xml:space="preserve">
	//30
	ELSIF InfoIdx = 9 THEN
		IF InfoKey = 'Idx' THEN
			Rt	:= 30;</v>
      </c>
      <c r="AC11" t="str">
        <f ca="1"/>
        <v xml:space="preserve">
	//30
	ELSIF InfoIdx = 9 THEN
		IF InfoKey = 'Idx' THEN
			Rt	:= 30;</v>
      </c>
      <c r="AD11" t="str">
        <f ca="1"/>
        <v xml:space="preserve">
	//30
	ELSIF InfoIdx = 9 THEN
		IF InfoKey = 'Idx' THEN
			Rt	:= 30;</v>
      </c>
      <c r="AE11" t="str">
        <f ca="1"/>
        <v xml:space="preserve">
	//30
	ELSIF InfoIdx = 9 THEN
		IF InfoKey = 'Idx' THEN
			Rt	:= 30;</v>
      </c>
      <c r="AF11" t="str">
        <f ca="1"/>
        <v xml:space="preserve">
	//30
	ELSIF InfoIdx = 9 THEN
		IF InfoKey = 'Idx' THEN
			Rt	:= 30;</v>
      </c>
      <c r="AG11" t="str">
        <f ca="1"/>
        <v xml:space="preserve">
	//30
	ELSIF InfoIdx = 9 THEN
		IF InfoKey = 'Idx' THEN
			Rt	:= 30;</v>
      </c>
      <c r="AH11" t="str">
        <f ca="1"/>
        <v xml:space="preserve">
	//30
	ELSIF InfoIdx = 9 THEN
		IF InfoKey = 'Idx' THEN
			Rt	:= 30;</v>
      </c>
      <c r="AI11" t="str">
        <f ca="1"/>
        <v xml:space="preserve">
	//30
	ELSIF InfoIdx = 9 THEN
		IF InfoKey = 'Idx' THEN
			Rt	:= 30;
		ELSE
			ErrCode	:= 3;
		END_IF;</v>
      </c>
      <c r="AJ11" t="str">
        <f ca="1"/>
        <v xml:space="preserve">
	//30
	ELSIF InfoIdx = 9 THEN
		IF InfoKey = 'Idx' THEN
			Rt	:= 30;
		ELSE
			ErrCode	:= 3;
		END_IF;</v>
      </c>
      <c r="AK11" t="str">
        <f ca="1"/>
        <v xml:space="preserve">
	//30
	ELSIF InfoIdx = 9 THEN
		IF InfoKey = 'Idx' THEN
			Rt	:= 30;
		ELSE
			ErrCode	:= 3;
		END_IF;</v>
      </c>
    </row>
    <row r="12" spans="1:37" x14ac:dyDescent="0.55000000000000004">
      <c r="E12" t="str">
        <f t="shared" si="0"/>
        <v>axis</v>
      </c>
      <c r="F12">
        <f>COUNTIF(E$3:E12,E12)</f>
        <v>10</v>
      </c>
      <c r="G12" t="str">
        <v/>
      </c>
      <c r="H12">
        <v>10</v>
      </c>
      <c r="I12">
        <f ca="1"/>
        <v>34</v>
      </c>
      <c r="J12">
        <f ca="1"/>
        <v>34</v>
      </c>
      <c r="X12" t="str">
        <f ca="1"/>
        <v xml:space="preserve">
</v>
      </c>
      <c r="Y12" t="str">
        <f ca="1"/>
        <v xml:space="preserve">
</v>
      </c>
      <c r="Z12" t="str">
        <f ca="1"/>
        <v xml:space="preserve">
	//34
	ELSIF InfoIdx = 10 THEN</v>
      </c>
      <c r="AA12" t="str">
        <f ca="1"/>
        <v xml:space="preserve">
	//34
	ELSIF InfoIdx = 10 THEN
		IF InfoKey = 'Idx' THEN</v>
      </c>
      <c r="AB12" t="str">
        <f ca="1"/>
        <v xml:space="preserve">
	//34
	ELSIF InfoIdx = 10 THEN
		IF InfoKey = 'Idx' THEN
			Rt	:= 34;</v>
      </c>
      <c r="AC12" t="str">
        <f ca="1"/>
        <v xml:space="preserve">
	//34
	ELSIF InfoIdx = 10 THEN
		IF InfoKey = 'Idx' THEN
			Rt	:= 34;</v>
      </c>
      <c r="AD12" t="str">
        <f ca="1"/>
        <v xml:space="preserve">
	//34
	ELSIF InfoIdx = 10 THEN
		IF InfoKey = 'Idx' THEN
			Rt	:= 34;</v>
      </c>
      <c r="AE12" t="str">
        <f ca="1"/>
        <v xml:space="preserve">
	//34
	ELSIF InfoIdx = 10 THEN
		IF InfoKey = 'Idx' THEN
			Rt	:= 34;</v>
      </c>
      <c r="AF12" t="str">
        <f ca="1"/>
        <v xml:space="preserve">
	//34
	ELSIF InfoIdx = 10 THEN
		IF InfoKey = 'Idx' THEN
			Rt	:= 34;</v>
      </c>
      <c r="AG12" t="str">
        <f ca="1"/>
        <v xml:space="preserve">
	//34
	ELSIF InfoIdx = 10 THEN
		IF InfoKey = 'Idx' THEN
			Rt	:= 34;</v>
      </c>
      <c r="AH12" t="str">
        <f ca="1"/>
        <v xml:space="preserve">
	//34
	ELSIF InfoIdx = 10 THEN
		IF InfoKey = 'Idx' THEN
			Rt	:= 34;</v>
      </c>
      <c r="AI12" t="str">
        <f ca="1"/>
        <v xml:space="preserve">
	//34
	ELSIF InfoIdx = 10 THEN
		IF InfoKey = 'Idx' THEN
			Rt	:= 34;
		ELSE
			ErrCode	:= 3;
		END_IF;</v>
      </c>
      <c r="AJ12" t="str">
        <f ca="1"/>
        <v xml:space="preserve">
	//34
	ELSIF InfoIdx = 10 THEN
		IF InfoKey = 'Idx' THEN
			Rt	:= 34;
		ELSE
			ErrCode	:= 3;
		END_IF;</v>
      </c>
      <c r="AK12" t="str">
        <f ca="1"/>
        <v xml:space="preserve">
	//34
	ELSIF InfoIdx = 10 THEN
		IF InfoKey = 'Idx' THEN
			Rt	:= 34;
		ELSE
			ErrCode	:= 3;
		END_IF;</v>
      </c>
    </row>
    <row r="13" spans="1:37" x14ac:dyDescent="0.55000000000000004">
      <c r="A13" t="s">
        <v>17</v>
      </c>
      <c r="B13" t="str">
        <f ca="1">$AK$205</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//30
	ELSIF InfoIdx = 9 THEN
		IF InfoKey = 'Idx' THEN
			Rt	:= 30;
		ELSE
			ErrCode	:= 3;
		END_IF;
	//34
	ELSIF InfoIdx = 10 THEN
		IF InfoKey = 'Idx' THEN
			Rt	:= 34;
		ELSE
			ErrCode	:= 3;
		END_IF;
	//35
	ELSIF InfoIdx = 11 THEN
		IF InfoKey = 'Idx' THEN
			Rt	:= 35;
		ELSE
			ErrCode	:= 3;
		END_IF;
	//36
	ELSIF InfoIdx = 12 THEN
		IF InfoKey = 'Idx' THEN
			Rt	:= 36;
		ELSE
			ErrCode	:= 3;
		END_IF;
	//37
	ELSIF InfoIdx = 13 THEN
		IF InfoKey = 'Idx' THEN
			Rt	:= 37;
		ELSE
			ErrCode	:= 3;
		END_IF;
	//41
	ELSIF InfoIdx = 14 THEN
		IF InfoKey = 'Idx' THEN
			Rt	:= 41;
		ELSE
			ErrCode	:= 3;
		END_IF;
	//45
	ELSIF InfoIdx = 15 THEN
		IF InfoKey = 'Idx' THEN
			Rt	:= 45;
		ELSE
			ErrCode	:= 3;
		END_IF;
	//49
	ELSIF InfoIdx = 16 THEN
		IF InfoKey = 'Idx' THEN
			Rt	:= 49;
		ELSE
			ErrCode	:= 3;
		END_IF;
	//54
	ELSIF InfoIdx = 17 THEN
		IF InfoKey = 'Idx' THEN
			Rt	:= 54;
		ELSE
			ErrCode	:= 3;
		END_IF;
	//58
	ELSIF InfoIdx = 18 THEN
		IF InfoKey = 'Idx' THEN
			Rt	:= 58;
		ELSE
			ErrCode	:= 3;
		END_IF;
	//62
	ELSIF InfoIdx = 19 THEN
		IF InfoKey = 'Idx' THEN
			Rt	:= 62;
		ELSE
			ErrCode	:= 3;
		END_IF;
	ELSE
		ErrCode	:= 2;
	END_IF;
//EC
ELSIF InfoType = 'EC' THEN
	//87
	IF InfoIdx = 1 THEN
		IF InfoKey = 'Idx' THEN
			Rt	:= 87;
		ELSE
			ErrCode	:= 3;
		END_IF;
	ELSE
		ErrCode	:= 2;
	END_IF;
//cylinder
ELSIF InfoType = 'cylinder' THEN
	//67
	IF InfoIdx = 1 THEN
		IF InfoKey = 'Idx' THEN
			Rt	:= 67;
		ELSE
			ErrCode	:= 3;
		END_IF;
	//68
	ELSIF InfoIdx = 2 THEN
		IF InfoKey = 'Idx' THEN
			Rt	:= 68;
		ELSE
			ErrCode	:= 3;
		END_IF;
	//69
	ELSIF InfoIdx = 3 THEN
		IF InfoKey = 'Idx' THEN
			Rt	:= 69;
		ELSE
			ErrCode	:= 3;
		END_IF;
	//70
	ELSIF InfoIdx = 4 THEN
		IF InfoKey = 'Idx' THEN
			Rt	:= 70;
		ELSE
			ErrCode	:= 3;
		END_IF;
	//71
	ELSIF InfoIdx = 5 THEN
		IF InfoKey = 'Idx' THEN
			Rt	:= 71;
		ELSE
			ErrCode	:= 3;
		END_IF;
	//72
	ELSIF InfoIdx = 6 THEN
		IF InfoKey = 'Idx' THEN
			Rt	:= 72;
		ELSE
			ErrCode	:= 3;
		END_IF;
	//73
	ELSIF InfoIdx = 7 THEN
		IF InfoKey = 'Idx' THEN
			Rt	:= 73;
		ELSE
			ErrCode	:= 3;
		END_IF;
	//74
	ELSIF InfoIdx = 8 THEN
		IF InfoKey = 'Idx' THEN
			Rt	:= 74;
		ELSE
			ErrCode	:= 3;
		END_IF;
	//75
	ELSIF InfoIdx = 9 THEN
		IF InfoKey = 'Idx' THEN
			Rt	:= 75;
		ELSE
			ErrCode	:= 3;
		END_IF;
	//76
	ELSIF InfoIdx = 10 THEN
		IF InfoKey = 'Idx' THEN
			Rt	:= 76;
		ELSE
			ErrCode	:= 3;
		END_IF;
	//77
	ELSIF InfoIdx = 11 THEN
		IF InfoKey = 'Idx' THEN
			Rt	:= 77;
		ELSE
			ErrCode	:= 3;
		END_IF;
	//78
	ELSIF InfoIdx = 12 THEN
		IF InfoKey = 'Idx' THEN
			Rt	:= 78;
		ELSE
			ErrCode	:= 3;
		END_IF;
	//79
	ELSIF InfoIdx = 13 THEN
		IF InfoKey = 'Idx' THEN
			Rt	:= 79;
		ELSE
			ErrCode	:= 3;
		END_IF;
	//80
	ELSIF InfoIdx = 14 THEN
		IF InfoKey = 'Idx' THEN
			Rt	:= 80;
		ELSE
			ErrCode	:= 3;
		END_IF;
	//81
	ELSIF InfoIdx = 15 THEN
		IF InfoKey = 'Idx' THEN
			Rt	:= 81;
		ELSE
			ErrCode	:= 3;
		END_IF;
	//82
	ELSIF InfoIdx = 16 THEN
		IF InfoKey = 'Idx' THEN
			Rt	:= 82;
		ELSE
			ErrCode	:= 3;
		END_IF;
	//83
	ELSIF InfoIdx = 17 THEN
		IF InfoKey = 'Idx' THEN
			Rt	:= 83;
		ELSE
			ErrCode	:= 3;
		END_IF;
	//84
	ELSIF InfoIdx = 18 THEN
		IF InfoKey = 'Idx' THEN
			Rt	:= 84;
		ELSE
			ErrCode	:= 3;
		END_IF;
	//85
	ELSIF InfoIdx = 19 THEN
		IF InfoKey = 'Idx' THEN
			Rt	:= 85;
		ELSE
			ErrCode	:= 3;
		END_IF;
	//86
	ELSIF InfoIdx = 20 THEN
		IF InfoKey = 'Idx' THEN
			Rt	:= 86;
		ELSE
			ErrCode	:= 3;
		END_IF;
	ELSE
		ErrCode	:= 2;
	END_IF;
ELSE
	ErrCode	:= 1;
END_IF;
//-----ここまで生成script-----</v>
      </c>
      <c r="E13" t="str">
        <f t="shared" si="0"/>
        <v>axis</v>
      </c>
      <c r="F13">
        <f>COUNTIF(E$3:E13,E13)</f>
        <v>11</v>
      </c>
      <c r="G13" t="str">
        <v/>
      </c>
      <c r="H13">
        <v>11</v>
      </c>
      <c r="I13">
        <f ca="1"/>
        <v>35</v>
      </c>
      <c r="J13">
        <f ca="1"/>
        <v>35</v>
      </c>
      <c r="X13" t="str">
        <f ca="1"/>
        <v xml:space="preserve">
</v>
      </c>
      <c r="Y13" t="str">
        <f ca="1"/>
        <v xml:space="preserve">
</v>
      </c>
      <c r="Z13" t="str">
        <f ca="1"/>
        <v xml:space="preserve">
	//35
	ELSIF InfoIdx = 11 THEN</v>
      </c>
      <c r="AA13" t="str">
        <f ca="1"/>
        <v xml:space="preserve">
	//35
	ELSIF InfoIdx = 11 THEN
		IF InfoKey = 'Idx' THEN</v>
      </c>
      <c r="AB13" t="str">
        <f ca="1"/>
        <v xml:space="preserve">
	//35
	ELSIF InfoIdx = 11 THEN
		IF InfoKey = 'Idx' THEN
			Rt	:= 35;</v>
      </c>
      <c r="AC13" t="str">
        <f ca="1"/>
        <v xml:space="preserve">
	//35
	ELSIF InfoIdx = 11 THEN
		IF InfoKey = 'Idx' THEN
			Rt	:= 35;</v>
      </c>
      <c r="AD13" t="str">
        <f ca="1"/>
        <v xml:space="preserve">
	//35
	ELSIF InfoIdx = 11 THEN
		IF InfoKey = 'Idx' THEN
			Rt	:= 35;</v>
      </c>
      <c r="AE13" t="str">
        <f ca="1"/>
        <v xml:space="preserve">
	//35
	ELSIF InfoIdx = 11 THEN
		IF InfoKey = 'Idx' THEN
			Rt	:= 35;</v>
      </c>
      <c r="AF13" t="str">
        <f ca="1"/>
        <v xml:space="preserve">
	//35
	ELSIF InfoIdx = 11 THEN
		IF InfoKey = 'Idx' THEN
			Rt	:= 35;</v>
      </c>
      <c r="AG13" t="str">
        <f ca="1"/>
        <v xml:space="preserve">
	//35
	ELSIF InfoIdx = 11 THEN
		IF InfoKey = 'Idx' THEN
			Rt	:= 35;</v>
      </c>
      <c r="AH13" t="str">
        <f ca="1"/>
        <v xml:space="preserve">
	//35
	ELSIF InfoIdx = 11 THEN
		IF InfoKey = 'Idx' THEN
			Rt	:= 35;</v>
      </c>
      <c r="AI13" t="str">
        <f ca="1"/>
        <v xml:space="preserve">
	//35
	ELSIF InfoIdx = 11 THEN
		IF InfoKey = 'Idx' THEN
			Rt	:= 35;
		ELSE
			ErrCode	:= 3;
		END_IF;</v>
      </c>
      <c r="AJ13" t="str">
        <f ca="1"/>
        <v xml:space="preserve">
	//35
	ELSIF InfoIdx = 11 THEN
		IF InfoKey = 'Idx' THEN
			Rt	:= 35;
		ELSE
			ErrCode	:= 3;
		END_IF;</v>
      </c>
      <c r="AK13" t="str">
        <f ca="1"/>
        <v xml:space="preserve">
	//35
	ELSIF InfoIdx = 11 THEN
		IF InfoKey = 'Idx' THEN
			Rt	:= 35;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36</v>
      </c>
      <c r="J14">
        <f ca="1"/>
        <v>36</v>
      </c>
      <c r="X14" t="str">
        <f ca="1"/>
        <v xml:space="preserve">
</v>
      </c>
      <c r="Y14" t="str">
        <f ca="1"/>
        <v xml:space="preserve">
</v>
      </c>
      <c r="Z14" t="str">
        <f ca="1"/>
        <v xml:space="preserve">
	//36
	ELSIF InfoIdx = 12 THEN</v>
      </c>
      <c r="AA14" t="str">
        <f ca="1"/>
        <v xml:space="preserve">
	//36
	ELSIF InfoIdx = 12 THEN
		IF InfoKey = 'Idx' THEN</v>
      </c>
      <c r="AB14" t="str">
        <f ca="1"/>
        <v xml:space="preserve">
	//36
	ELSIF InfoIdx = 12 THEN
		IF InfoKey = 'Idx' THEN
			Rt	:= 36;</v>
      </c>
      <c r="AC14" t="str">
        <f ca="1"/>
        <v xml:space="preserve">
	//36
	ELSIF InfoIdx = 12 THEN
		IF InfoKey = 'Idx' THEN
			Rt	:= 36;</v>
      </c>
      <c r="AD14" t="str">
        <f ca="1"/>
        <v xml:space="preserve">
	//36
	ELSIF InfoIdx = 12 THEN
		IF InfoKey = 'Idx' THEN
			Rt	:= 36;</v>
      </c>
      <c r="AE14" t="str">
        <f ca="1"/>
        <v xml:space="preserve">
	//36
	ELSIF InfoIdx = 12 THEN
		IF InfoKey = 'Idx' THEN
			Rt	:= 36;</v>
      </c>
      <c r="AF14" t="str">
        <f ca="1"/>
        <v xml:space="preserve">
	//36
	ELSIF InfoIdx = 12 THEN
		IF InfoKey = 'Idx' THEN
			Rt	:= 36;</v>
      </c>
      <c r="AG14" t="str">
        <f ca="1"/>
        <v xml:space="preserve">
	//36
	ELSIF InfoIdx = 12 THEN
		IF InfoKey = 'Idx' THEN
			Rt	:= 36;</v>
      </c>
      <c r="AH14" t="str">
        <f ca="1"/>
        <v xml:space="preserve">
	//36
	ELSIF InfoIdx = 12 THEN
		IF InfoKey = 'Idx' THEN
			Rt	:= 36;</v>
      </c>
      <c r="AI14" t="str">
        <f ca="1"/>
        <v xml:space="preserve">
	//36
	ELSIF InfoIdx = 12 THEN
		IF InfoKey = 'Idx' THEN
			Rt	:= 36;
		ELSE
			ErrCode	:= 3;
		END_IF;</v>
      </c>
      <c r="AJ14" t="str">
        <f ca="1"/>
        <v xml:space="preserve">
	//36
	ELSIF InfoIdx = 12 THEN
		IF InfoKey = 'Idx' THEN
			Rt	:= 36;
		ELSE
			ErrCode	:= 3;
		END_IF;</v>
      </c>
      <c r="AK14" t="str">
        <f ca="1"/>
        <v xml:space="preserve">
	//36
	ELSIF InfoIdx = 12 THEN
		IF InfoKey = 'Idx' THEN
			Rt	:= 36;
		ELSE
			ErrCode	:= 3;
		END_IF;</v>
      </c>
    </row>
    <row r="15" spans="1:37" x14ac:dyDescent="0.55000000000000004">
      <c r="E15" t="str">
        <f t="shared" si="0"/>
        <v>axis</v>
      </c>
      <c r="F15">
        <f>COUNTIF(E$3:E15,E15)</f>
        <v>13</v>
      </c>
      <c r="G15" t="str">
        <v/>
      </c>
      <c r="H15">
        <v>13</v>
      </c>
      <c r="I15">
        <f ca="1"/>
        <v>37</v>
      </c>
      <c r="J15">
        <f ca="1"/>
        <v>37</v>
      </c>
      <c r="X15" t="str">
        <f ca="1"/>
        <v xml:space="preserve">
</v>
      </c>
      <c r="Y15" t="str">
        <f ca="1"/>
        <v xml:space="preserve">
</v>
      </c>
      <c r="Z15" t="str">
        <f ca="1"/>
        <v xml:space="preserve">
	//37
	ELSIF InfoIdx = 13 THEN</v>
      </c>
      <c r="AA15" t="str">
        <f ca="1"/>
        <v xml:space="preserve">
	//37
	ELSIF InfoIdx = 13 THEN
		IF InfoKey = 'Idx' THEN</v>
      </c>
      <c r="AB15" t="str">
        <f ca="1"/>
        <v xml:space="preserve">
	//37
	ELSIF InfoIdx = 13 THEN
		IF InfoKey = 'Idx' THEN
			Rt	:= 37;</v>
      </c>
      <c r="AC15" t="str">
        <f ca="1"/>
        <v xml:space="preserve">
	//37
	ELSIF InfoIdx = 13 THEN
		IF InfoKey = 'Idx' THEN
			Rt	:= 37;</v>
      </c>
      <c r="AD15" t="str">
        <f ca="1"/>
        <v xml:space="preserve">
	//37
	ELSIF InfoIdx = 13 THEN
		IF InfoKey = 'Idx' THEN
			Rt	:= 37;</v>
      </c>
      <c r="AE15" t="str">
        <f ca="1"/>
        <v xml:space="preserve">
	//37
	ELSIF InfoIdx = 13 THEN
		IF InfoKey = 'Idx' THEN
			Rt	:= 37;</v>
      </c>
      <c r="AF15" t="str">
        <f ca="1"/>
        <v xml:space="preserve">
	//37
	ELSIF InfoIdx = 13 THEN
		IF InfoKey = 'Idx' THEN
			Rt	:= 37;</v>
      </c>
      <c r="AG15" t="str">
        <f ca="1"/>
        <v xml:space="preserve">
	//37
	ELSIF InfoIdx = 13 THEN
		IF InfoKey = 'Idx' THEN
			Rt	:= 37;</v>
      </c>
      <c r="AH15" t="str">
        <f ca="1"/>
        <v xml:space="preserve">
	//37
	ELSIF InfoIdx = 13 THEN
		IF InfoKey = 'Idx' THEN
			Rt	:= 37;</v>
      </c>
      <c r="AI15" t="str">
        <f ca="1"/>
        <v xml:space="preserve">
	//37
	ELSIF InfoIdx = 13 THEN
		IF InfoKey = 'Idx' THEN
			Rt	:= 37;
		ELSE
			ErrCode	:= 3;
		END_IF;</v>
      </c>
      <c r="AJ15" t="str">
        <f ca="1"/>
        <v xml:space="preserve">
	//37
	ELSIF InfoIdx = 13 THEN
		IF InfoKey = 'Idx' THEN
			Rt	:= 37;
		ELSE
			ErrCode	:= 3;
		END_IF;</v>
      </c>
      <c r="AK15" t="str">
        <f ca="1"/>
        <v xml:space="preserve">
	//37
	ELSIF InfoIdx = 13 THEN
		IF InfoKey = 'Idx' THEN
			Rt	:= 37;
		ELSE
			ErrCode	:= 3;
		END_IF;</v>
      </c>
    </row>
    <row r="16" spans="1:37" x14ac:dyDescent="0.55000000000000004">
      <c r="E16" t="str">
        <f t="shared" si="0"/>
        <v>axis</v>
      </c>
      <c r="F16">
        <f>COUNTIF(E$3:E16,E16)</f>
        <v>14</v>
      </c>
      <c r="G16" t="str">
        <v/>
      </c>
      <c r="H16">
        <v>14</v>
      </c>
      <c r="I16">
        <f ca="1"/>
        <v>41</v>
      </c>
      <c r="J16">
        <f ca="1"/>
        <v>41</v>
      </c>
      <c r="X16" t="str">
        <f ca="1"/>
        <v xml:space="preserve">
</v>
      </c>
      <c r="Y16" t="str">
        <f ca="1"/>
        <v xml:space="preserve">
</v>
      </c>
      <c r="Z16" t="str">
        <f ca="1"/>
        <v xml:space="preserve">
	//41
	ELSIF InfoIdx = 14 THEN</v>
      </c>
      <c r="AA16" t="str">
        <f ca="1"/>
        <v xml:space="preserve">
	//41
	ELSIF InfoIdx = 14 THEN
		IF InfoKey = 'Idx' THEN</v>
      </c>
      <c r="AB16" t="str">
        <f ca="1"/>
        <v xml:space="preserve">
	//41
	ELSIF InfoIdx = 14 THEN
		IF InfoKey = 'Idx' THEN
			Rt	:= 41;</v>
      </c>
      <c r="AC16" t="str">
        <f ca="1"/>
        <v xml:space="preserve">
	//41
	ELSIF InfoIdx = 14 THEN
		IF InfoKey = 'Idx' THEN
			Rt	:= 41;</v>
      </c>
      <c r="AD16" t="str">
        <f ca="1"/>
        <v xml:space="preserve">
	//41
	ELSIF InfoIdx = 14 THEN
		IF InfoKey = 'Idx' THEN
			Rt	:= 41;</v>
      </c>
      <c r="AE16" t="str">
        <f ca="1"/>
        <v xml:space="preserve">
	//41
	ELSIF InfoIdx = 14 THEN
		IF InfoKey = 'Idx' THEN
			Rt	:= 41;</v>
      </c>
      <c r="AF16" t="str">
        <f ca="1"/>
        <v xml:space="preserve">
	//41
	ELSIF InfoIdx = 14 THEN
		IF InfoKey = 'Idx' THEN
			Rt	:= 41;</v>
      </c>
      <c r="AG16" t="str">
        <f ca="1"/>
        <v xml:space="preserve">
	//41
	ELSIF InfoIdx = 14 THEN
		IF InfoKey = 'Idx' THEN
			Rt	:= 41;</v>
      </c>
      <c r="AH16" t="str">
        <f ca="1"/>
        <v xml:space="preserve">
	//41
	ELSIF InfoIdx = 14 THEN
		IF InfoKey = 'Idx' THEN
			Rt	:= 41;</v>
      </c>
      <c r="AI16" t="str">
        <f ca="1"/>
        <v xml:space="preserve">
	//41
	ELSIF InfoIdx = 14 THEN
		IF InfoKey = 'Idx' THEN
			Rt	:= 41;
		ELSE
			ErrCode	:= 3;
		END_IF;</v>
      </c>
      <c r="AJ16" t="str">
        <f ca="1"/>
        <v xml:space="preserve">
	//41
	ELSIF InfoIdx = 14 THEN
		IF InfoKey = 'Idx' THEN
			Rt	:= 41;
		ELSE
			ErrCode	:= 3;
		END_IF;</v>
      </c>
      <c r="AK16" t="str">
        <f ca="1"/>
        <v xml:space="preserve">
	//41
	ELSIF InfoIdx = 14 THEN
		IF InfoKey = 'Idx' THEN
			Rt	:= 41;
		ELSE
			ErrCode	:= 3;
		END_IF;</v>
      </c>
    </row>
    <row r="17" spans="1:37" x14ac:dyDescent="0.55000000000000004">
      <c r="E17" t="str">
        <f t="shared" si="0"/>
        <v>axis</v>
      </c>
      <c r="F17">
        <f>COUNTIF(E$3:E17,E17)</f>
        <v>15</v>
      </c>
      <c r="G17" t="str">
        <v/>
      </c>
      <c r="H17">
        <v>15</v>
      </c>
      <c r="I17">
        <f ca="1"/>
        <v>45</v>
      </c>
      <c r="J17">
        <f ca="1"/>
        <v>45</v>
      </c>
      <c r="X17" t="str">
        <f ca="1"/>
        <v xml:space="preserve">
</v>
      </c>
      <c r="Y17" t="str">
        <f ca="1"/>
        <v xml:space="preserve">
</v>
      </c>
      <c r="Z17" t="str">
        <f ca="1"/>
        <v xml:space="preserve">
	//45
	ELSIF InfoIdx = 15 THEN</v>
      </c>
      <c r="AA17" t="str">
        <f ca="1"/>
        <v xml:space="preserve">
	//45
	ELSIF InfoIdx = 15 THEN
		IF InfoKey = 'Idx' THEN</v>
      </c>
      <c r="AB17" t="str">
        <f ca="1"/>
        <v xml:space="preserve">
	//45
	ELSIF InfoIdx = 15 THEN
		IF InfoKey = 'Idx' THEN
			Rt	:= 45;</v>
      </c>
      <c r="AC17" t="str">
        <f ca="1"/>
        <v xml:space="preserve">
	//45
	ELSIF InfoIdx = 15 THEN
		IF InfoKey = 'Idx' THEN
			Rt	:= 45;</v>
      </c>
      <c r="AD17" t="str">
        <f ca="1"/>
        <v xml:space="preserve">
	//45
	ELSIF InfoIdx = 15 THEN
		IF InfoKey = 'Idx' THEN
			Rt	:= 45;</v>
      </c>
      <c r="AE17" t="str">
        <f ca="1"/>
        <v xml:space="preserve">
	//45
	ELSIF InfoIdx = 15 THEN
		IF InfoKey = 'Idx' THEN
			Rt	:= 45;</v>
      </c>
      <c r="AF17" t="str">
        <f ca="1"/>
        <v xml:space="preserve">
	//45
	ELSIF InfoIdx = 15 THEN
		IF InfoKey = 'Idx' THEN
			Rt	:= 45;</v>
      </c>
      <c r="AG17" t="str">
        <f ca="1"/>
        <v xml:space="preserve">
	//45
	ELSIF InfoIdx = 15 THEN
		IF InfoKey = 'Idx' THEN
			Rt	:= 45;</v>
      </c>
      <c r="AH17" t="str">
        <f ca="1"/>
        <v xml:space="preserve">
	//45
	ELSIF InfoIdx = 15 THEN
		IF InfoKey = 'Idx' THEN
			Rt	:= 45;</v>
      </c>
      <c r="AI17" t="str">
        <f ca="1"/>
        <v xml:space="preserve">
	//45
	ELSIF InfoIdx = 15 THEN
		IF InfoKey = 'Idx' THEN
			Rt	:= 45;
		ELSE
			ErrCode	:= 3;
		END_IF;</v>
      </c>
      <c r="AJ17" t="str">
        <f ca="1"/>
        <v xml:space="preserve">
	//45
	ELSIF InfoIdx = 15 THEN
		IF InfoKey = 'Idx' THEN
			Rt	:= 45;
		ELSE
			ErrCode	:= 3;
		END_IF;</v>
      </c>
      <c r="AK17" t="str">
        <f ca="1"/>
        <v xml:space="preserve">
	//45
	ELSIF InfoIdx = 15 THEN
		IF InfoKey = 'Idx' THEN
			Rt	:= 45;
		ELSE
			ErrCode	:= 3;
		END_IF;</v>
      </c>
    </row>
    <row r="18" spans="1:37" x14ac:dyDescent="0.55000000000000004">
      <c r="E18" t="str">
        <f t="shared" si="0"/>
        <v>axis</v>
      </c>
      <c r="F18">
        <f>COUNTIF(E$3:E18,E18)</f>
        <v>16</v>
      </c>
      <c r="G18" t="str">
        <v/>
      </c>
      <c r="H18">
        <v>16</v>
      </c>
      <c r="I18">
        <f ca="1"/>
        <v>49</v>
      </c>
      <c r="J18">
        <f ca="1"/>
        <v>49</v>
      </c>
      <c r="X18" t="str">
        <f ca="1"/>
        <v xml:space="preserve">
</v>
      </c>
      <c r="Y18" t="str">
        <f ca="1"/>
        <v xml:space="preserve">
</v>
      </c>
      <c r="Z18" t="str">
        <f ca="1"/>
        <v xml:space="preserve">
	//49
	ELSIF InfoIdx = 16 THEN</v>
      </c>
      <c r="AA18" t="str">
        <f ca="1"/>
        <v xml:space="preserve">
	//49
	ELSIF InfoIdx = 16 THEN
		IF InfoKey = 'Idx' THEN</v>
      </c>
      <c r="AB18" t="str">
        <f ca="1"/>
        <v xml:space="preserve">
	//49
	ELSIF InfoIdx = 16 THEN
		IF InfoKey = 'Idx' THEN
			Rt	:= 49;</v>
      </c>
      <c r="AC18" t="str">
        <f ca="1"/>
        <v xml:space="preserve">
	//49
	ELSIF InfoIdx = 16 THEN
		IF InfoKey = 'Idx' THEN
			Rt	:= 49;</v>
      </c>
      <c r="AD18" t="str">
        <f ca="1"/>
        <v xml:space="preserve">
	//49
	ELSIF InfoIdx = 16 THEN
		IF InfoKey = 'Idx' THEN
			Rt	:= 49;</v>
      </c>
      <c r="AE18" t="str">
        <f ca="1"/>
        <v xml:space="preserve">
	//49
	ELSIF InfoIdx = 16 THEN
		IF InfoKey = 'Idx' THEN
			Rt	:= 49;</v>
      </c>
      <c r="AF18" t="str">
        <f ca="1"/>
        <v xml:space="preserve">
	//49
	ELSIF InfoIdx = 16 THEN
		IF InfoKey = 'Idx' THEN
			Rt	:= 49;</v>
      </c>
      <c r="AG18" t="str">
        <f ca="1"/>
        <v xml:space="preserve">
	//49
	ELSIF InfoIdx = 16 THEN
		IF InfoKey = 'Idx' THEN
			Rt	:= 49;</v>
      </c>
      <c r="AH18" t="str">
        <f ca="1"/>
        <v xml:space="preserve">
	//49
	ELSIF InfoIdx = 16 THEN
		IF InfoKey = 'Idx' THEN
			Rt	:= 49;</v>
      </c>
      <c r="AI18" t="str">
        <f ca="1"/>
        <v xml:space="preserve">
	//49
	ELSIF InfoIdx = 16 THEN
		IF InfoKey = 'Idx' THEN
			Rt	:= 49;
		ELSE
			ErrCode	:= 3;
		END_IF;</v>
      </c>
      <c r="AJ18" t="str">
        <f ca="1"/>
        <v xml:space="preserve">
	//49
	ELSIF InfoIdx = 16 THEN
		IF InfoKey = 'Idx' THEN
			Rt	:= 49;
		ELSE
			ErrCode	:= 3;
		END_IF;</v>
      </c>
      <c r="AK18" t="str">
        <f ca="1"/>
        <v xml:space="preserve">
	//49
	ELSIF InfoIdx = 16 THEN
		IF InfoKey = 'Idx' THEN
			Rt	:= 49;
		ELSE
			ErrCode	:= 3;
		END_IF;</v>
      </c>
    </row>
    <row r="19" spans="1:37" x14ac:dyDescent="0.55000000000000004">
      <c r="E19" t="str">
        <f t="shared" si="0"/>
        <v>axis</v>
      </c>
      <c r="F19">
        <f>COUNTIF(E$3:E19,E19)</f>
        <v>17</v>
      </c>
      <c r="G19" t="str">
        <v/>
      </c>
      <c r="H19">
        <v>17</v>
      </c>
      <c r="I19">
        <f ca="1"/>
        <v>54</v>
      </c>
      <c r="J19">
        <f ca="1"/>
        <v>54</v>
      </c>
      <c r="X19" t="str">
        <f ca="1"/>
        <v xml:space="preserve">
</v>
      </c>
      <c r="Y19" t="str">
        <f ca="1"/>
        <v xml:space="preserve">
</v>
      </c>
      <c r="Z19" t="str">
        <f ca="1"/>
        <v xml:space="preserve">
	//54
	ELSIF InfoIdx = 17 THEN</v>
      </c>
      <c r="AA19" t="str">
        <f ca="1"/>
        <v xml:space="preserve">
	//54
	ELSIF InfoIdx = 17 THEN
		IF InfoKey = 'Idx' THEN</v>
      </c>
      <c r="AB19" t="str">
        <f ca="1"/>
        <v xml:space="preserve">
	//54
	ELSIF InfoIdx = 17 THEN
		IF InfoKey = 'Idx' THEN
			Rt	:= 54;</v>
      </c>
      <c r="AC19" t="str">
        <f ca="1"/>
        <v xml:space="preserve">
	//54
	ELSIF InfoIdx = 17 THEN
		IF InfoKey = 'Idx' THEN
			Rt	:= 54;</v>
      </c>
      <c r="AD19" t="str">
        <f ca="1"/>
        <v xml:space="preserve">
	//54
	ELSIF InfoIdx = 17 THEN
		IF InfoKey = 'Idx' THEN
			Rt	:= 54;</v>
      </c>
      <c r="AE19" t="str">
        <f ca="1"/>
        <v xml:space="preserve">
	//54
	ELSIF InfoIdx = 17 THEN
		IF InfoKey = 'Idx' THEN
			Rt	:= 54;</v>
      </c>
      <c r="AF19" t="str">
        <f ca="1"/>
        <v xml:space="preserve">
	//54
	ELSIF InfoIdx = 17 THEN
		IF InfoKey = 'Idx' THEN
			Rt	:= 54;</v>
      </c>
      <c r="AG19" t="str">
        <f ca="1"/>
        <v xml:space="preserve">
	//54
	ELSIF InfoIdx = 17 THEN
		IF InfoKey = 'Idx' THEN
			Rt	:= 54;</v>
      </c>
      <c r="AH19" t="str">
        <f ca="1"/>
        <v xml:space="preserve">
	//54
	ELSIF InfoIdx = 17 THEN
		IF InfoKey = 'Idx' THEN
			Rt	:= 54;</v>
      </c>
      <c r="AI19" t="str">
        <f ca="1"/>
        <v xml:space="preserve">
	//54
	ELSIF InfoIdx = 17 THEN
		IF InfoKey = 'Idx' THEN
			Rt	:= 54;
		ELSE
			ErrCode	:= 3;
		END_IF;</v>
      </c>
      <c r="AJ19" t="str">
        <f ca="1"/>
        <v xml:space="preserve">
	//54
	ELSIF InfoIdx = 17 THEN
		IF InfoKey = 'Idx' THEN
			Rt	:= 54;
		ELSE
			ErrCode	:= 3;
		END_IF;</v>
      </c>
      <c r="AK19" t="str">
        <f ca="1"/>
        <v xml:space="preserve">
	//54
	ELSIF InfoIdx = 17 THEN
		IF InfoKey = 'Idx' THEN
			Rt	:= 54;
		ELSE
			ErrCode	:= 3;
		END_IF;</v>
      </c>
    </row>
    <row r="20" spans="1:37" x14ac:dyDescent="0.55000000000000004">
      <c r="E20" t="str">
        <f t="shared" si="0"/>
        <v>axis</v>
      </c>
      <c r="F20">
        <f>COUNTIF(E$3:E20,E20)</f>
        <v>18</v>
      </c>
      <c r="G20" t="str">
        <v/>
      </c>
      <c r="H20">
        <v>18</v>
      </c>
      <c r="I20">
        <f ca="1"/>
        <v>58</v>
      </c>
      <c r="J20">
        <f ca="1"/>
        <v>58</v>
      </c>
      <c r="X20" t="str">
        <f ca="1"/>
        <v xml:space="preserve">
</v>
      </c>
      <c r="Y20" t="str">
        <f ca="1"/>
        <v xml:space="preserve">
</v>
      </c>
      <c r="Z20" t="str">
        <f ca="1"/>
        <v xml:space="preserve">
	//58
	ELSIF InfoIdx = 18 THEN</v>
      </c>
      <c r="AA20" t="str">
        <f ca="1"/>
        <v xml:space="preserve">
	//58
	ELSIF InfoIdx = 18 THEN
		IF InfoKey = 'Idx' THEN</v>
      </c>
      <c r="AB20" t="str">
        <f ca="1"/>
        <v xml:space="preserve">
	//58
	ELSIF InfoIdx = 18 THEN
		IF InfoKey = 'Idx' THEN
			Rt	:= 58;</v>
      </c>
      <c r="AC20" t="str">
        <f ca="1"/>
        <v xml:space="preserve">
	//58
	ELSIF InfoIdx = 18 THEN
		IF InfoKey = 'Idx' THEN
			Rt	:= 58;</v>
      </c>
      <c r="AD20" t="str">
        <f ca="1"/>
        <v xml:space="preserve">
	//58
	ELSIF InfoIdx = 18 THEN
		IF InfoKey = 'Idx' THEN
			Rt	:= 58;</v>
      </c>
      <c r="AE20" t="str">
        <f ca="1"/>
        <v xml:space="preserve">
	//58
	ELSIF InfoIdx = 18 THEN
		IF InfoKey = 'Idx' THEN
			Rt	:= 58;</v>
      </c>
      <c r="AF20" t="str">
        <f ca="1"/>
        <v xml:space="preserve">
	//58
	ELSIF InfoIdx = 18 THEN
		IF InfoKey = 'Idx' THEN
			Rt	:= 58;</v>
      </c>
      <c r="AG20" t="str">
        <f ca="1"/>
        <v xml:space="preserve">
	//58
	ELSIF InfoIdx = 18 THEN
		IF InfoKey = 'Idx' THEN
			Rt	:= 58;</v>
      </c>
      <c r="AH20" t="str">
        <f ca="1"/>
        <v xml:space="preserve">
	//58
	ELSIF InfoIdx = 18 THEN
		IF InfoKey = 'Idx' THEN
			Rt	:= 58;</v>
      </c>
      <c r="AI20" t="str">
        <f ca="1"/>
        <v xml:space="preserve">
	//58
	ELSIF InfoIdx = 18 THEN
		IF InfoKey = 'Idx' THEN
			Rt	:= 58;
		ELSE
			ErrCode	:= 3;
		END_IF;</v>
      </c>
      <c r="AJ20" t="str">
        <f ca="1"/>
        <v xml:space="preserve">
	//58
	ELSIF InfoIdx = 18 THEN
		IF InfoKey = 'Idx' THEN
			Rt	:= 58;
		ELSE
			ErrCode	:= 3;
		END_IF;</v>
      </c>
      <c r="AK20" t="str">
        <f ca="1"/>
        <v xml:space="preserve">
	//58
	ELSIF InfoIdx = 18 THEN
		IF InfoKey = 'Idx' THEN
			Rt	:= 58;
		ELSE
			ErrCode	:= 3;
		END_IF;</v>
      </c>
    </row>
    <row r="21" spans="1:37" x14ac:dyDescent="0.55000000000000004">
      <c r="E21" t="str">
        <f t="shared" si="0"/>
        <v>axis</v>
      </c>
      <c r="F21">
        <f>COUNTIF(E$3:E21,E21)</f>
        <v>19</v>
      </c>
      <c r="G21" t="str">
        <v/>
      </c>
      <c r="H21">
        <v>19</v>
      </c>
      <c r="I21">
        <f ca="1"/>
        <v>62</v>
      </c>
      <c r="J21">
        <f ca="1"/>
        <v>62</v>
      </c>
      <c r="X21" t="str">
        <f ca="1"/>
        <v xml:space="preserve">
</v>
      </c>
      <c r="Y21" t="str">
        <f ca="1"/>
        <v xml:space="preserve">
</v>
      </c>
      <c r="Z21" t="str">
        <f ca="1"/>
        <v xml:space="preserve">
	//62
	ELSIF InfoIdx = 19 THEN</v>
      </c>
      <c r="AA21" t="str">
        <f ca="1"/>
        <v xml:space="preserve">
	//62
	ELSIF InfoIdx = 19 THEN
		IF InfoKey = 'Idx' THEN</v>
      </c>
      <c r="AB21" t="str">
        <f ca="1"/>
        <v xml:space="preserve">
	//62
	ELSIF InfoIdx = 19 THEN
		IF InfoKey = 'Idx' THEN
			Rt	:= 62;</v>
      </c>
      <c r="AC21" t="str">
        <f ca="1"/>
        <v xml:space="preserve">
	//62
	ELSIF InfoIdx = 19 THEN
		IF InfoKey = 'Idx' THEN
			Rt	:= 62;</v>
      </c>
      <c r="AD21" t="str">
        <f ca="1"/>
        <v xml:space="preserve">
	//62
	ELSIF InfoIdx = 19 THEN
		IF InfoKey = 'Idx' THEN
			Rt	:= 62;</v>
      </c>
      <c r="AE21" t="str">
        <f ca="1"/>
        <v xml:space="preserve">
	//62
	ELSIF InfoIdx = 19 THEN
		IF InfoKey = 'Idx' THEN
			Rt	:= 62;</v>
      </c>
      <c r="AF21" t="str">
        <f ca="1"/>
        <v xml:space="preserve">
	//62
	ELSIF InfoIdx = 19 THEN
		IF InfoKey = 'Idx' THEN
			Rt	:= 62;</v>
      </c>
      <c r="AG21" t="str">
        <f ca="1"/>
        <v xml:space="preserve">
	//62
	ELSIF InfoIdx = 19 THEN
		IF InfoKey = 'Idx' THEN
			Rt	:= 62;</v>
      </c>
      <c r="AH21" t="str">
        <f ca="1"/>
        <v xml:space="preserve">
	//62
	ELSIF InfoIdx = 19 THEN
		IF InfoKey = 'Idx' THEN
			Rt	:= 62;</v>
      </c>
      <c r="AI21" t="str">
        <f ca="1"/>
        <v xml:space="preserve">
	//62
	ELSIF InfoIdx = 19 THEN
		IF InfoKey = 'Idx' THEN
			Rt	:= 62;
		ELSE
			ErrCode	:= 3;
		END_IF;</v>
      </c>
      <c r="AJ21" t="str">
        <f ca="1"/>
        <v xml:space="preserve">
	//62
	ELSIF InfoIdx = 19 THEN
		IF InfoKey = 'Idx' THEN
			Rt	:= 62;
		ELSE
			ErrCode	:= 3;
		END_IF;</v>
      </c>
      <c r="AK21" t="str">
        <f ca="1"/>
        <v xml:space="preserve">
	//62
	ELSIF InfoIdx = 19 THEN
		IF InfoKey = 'Idx' THEN
			Rt	:= 62;
		ELSE
			ErrCode	:= 3;
		END_IF;</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t="str">
        <f ca="1"/>
        <v/>
      </c>
      <c r="J27" t="str">
        <f ca="1"/>
        <v/>
      </c>
      <c r="X27" t="str">
        <f ca="1"/>
        <v/>
      </c>
      <c r="Y27" t="str">
        <f ca="1"/>
        <v/>
      </c>
      <c r="Z27" t="str">
        <f ca="1"/>
        <v/>
      </c>
      <c r="AA27" t="str">
        <f ca="1"/>
        <v/>
      </c>
      <c r="AB27" t="str">
        <f ca="1"/>
        <v/>
      </c>
      <c r="AC27" t="str">
        <f ca="1"/>
        <v/>
      </c>
      <c r="AD27" t="str">
        <f ca="1"/>
        <v/>
      </c>
      <c r="AE27" t="str">
        <f ca="1"/>
        <v/>
      </c>
      <c r="AF27" t="str">
        <f ca="1"/>
        <v/>
      </c>
      <c r="AG27" t="str">
        <f ca="1"/>
        <v/>
      </c>
      <c r="AH27" t="str">
        <f ca="1"/>
        <v/>
      </c>
      <c r="AI27" t="str">
        <f ca="1"/>
        <v/>
      </c>
      <c r="AJ27" t="str">
        <f ca="1"/>
        <v/>
      </c>
      <c r="AK27" t="str">
        <f ca="1"/>
        <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87</v>
      </c>
      <c r="J43">
        <f ca="1"/>
        <v>87</v>
      </c>
      <c r="X43" t="str">
        <f ca="1"/>
        <v xml:space="preserve">
//EC</v>
      </c>
      <c r="Y43" t="str">
        <f ca="1"/>
        <v xml:space="preserve">
//EC
ELSIF InfoType = 'EC' THEN</v>
      </c>
      <c r="Z43" t="str">
        <f ca="1"/>
        <v xml:space="preserve">
//EC
ELSIF InfoType = 'EC' THEN
	//87
	IF InfoIdx = 1 THEN</v>
      </c>
      <c r="AA43" t="str">
        <f ca="1"/>
        <v xml:space="preserve">
//EC
ELSIF InfoType = 'EC' THEN
	//87
	IF InfoIdx = 1 THEN
		IF InfoKey = 'Idx' THEN</v>
      </c>
      <c r="AB43" t="str">
        <f ca="1"/>
        <v xml:space="preserve">
//EC
ELSIF InfoType = 'EC' THEN
	//87
	IF InfoIdx = 1 THEN
		IF InfoKey = 'Idx' THEN
			Rt	:= 87;</v>
      </c>
      <c r="AC43" t="str">
        <f ca="1"/>
        <v xml:space="preserve">
//EC
ELSIF InfoType = 'EC' THEN
	//87
	IF InfoIdx = 1 THEN
		IF InfoKey = 'Idx' THEN
			Rt	:= 87;</v>
      </c>
      <c r="AD43" t="str">
        <f ca="1"/>
        <v xml:space="preserve">
//EC
ELSIF InfoType = 'EC' THEN
	//87
	IF InfoIdx = 1 THEN
		IF InfoKey = 'Idx' THEN
			Rt	:= 87;</v>
      </c>
      <c r="AE43" t="str">
        <f ca="1"/>
        <v xml:space="preserve">
//EC
ELSIF InfoType = 'EC' THEN
	//87
	IF InfoIdx = 1 THEN
		IF InfoKey = 'Idx' THEN
			Rt	:= 87;</v>
      </c>
      <c r="AF43" t="str">
        <f ca="1"/>
        <v xml:space="preserve">
//EC
ELSIF InfoType = 'EC' THEN
	//87
	IF InfoIdx = 1 THEN
		IF InfoKey = 'Idx' THEN
			Rt	:= 87;</v>
      </c>
      <c r="AG43" t="str">
        <f ca="1"/>
        <v xml:space="preserve">
//EC
ELSIF InfoType = 'EC' THEN
	//87
	IF InfoIdx = 1 THEN
		IF InfoKey = 'Idx' THEN
			Rt	:= 87;</v>
      </c>
      <c r="AH43" t="str">
        <f ca="1"/>
        <v xml:space="preserve">
//EC
ELSIF InfoType = 'EC' THEN
	//87
	IF InfoIdx = 1 THEN
		IF InfoKey = 'Idx' THEN
			Rt	:= 87;</v>
      </c>
      <c r="AI43" t="str">
        <f ca="1"/>
        <v xml:space="preserve">
//EC
ELSIF InfoType = 'EC' THEN
	//87
	IF InfoIdx = 1 THEN
		IF InfoKey = 'Idx' THEN
			Rt	:= 87;
		ELSE
			ErrCode	:= 3;
		END_IF;</v>
      </c>
      <c r="AJ43" t="str">
        <f ca="1"/>
        <v xml:space="preserve">
//EC
ELSIF InfoType = 'EC' THEN
	//87
	IF InfoIdx = 1 THEN
		IF InfoKey = 'Idx' THEN
			Rt	:= 87;
		ELSE
			ErrCode	:= 3;
		END_IF;</v>
      </c>
      <c r="AK43" t="str">
        <f ca="1"/>
        <v xml:space="preserve">
//EC
ELSIF InfoType = 'EC' THEN
	//87
	IF InfoIdx = 1 THEN
		IF InfoKey = 'Idx' THEN
			Rt	:= 87;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67</v>
      </c>
      <c r="J63">
        <f ca="1"/>
        <v>67</v>
      </c>
      <c r="X63" t="str">
        <f ca="1"/>
        <v xml:space="preserve">
//cylinder</v>
      </c>
      <c r="Y63" t="str">
        <f ca="1"/>
        <v xml:space="preserve">
//cylinder
ELSIF InfoType = 'cylinder' THEN</v>
      </c>
      <c r="Z63" t="str">
        <f ca="1"/>
        <v xml:space="preserve">
//cylinder
ELSIF InfoType = 'cylinder' THEN
	//67
	IF InfoIdx = 1 THEN</v>
      </c>
      <c r="AA63" t="str">
        <f ca="1"/>
        <v xml:space="preserve">
//cylinder
ELSIF InfoType = 'cylinder' THEN
	//67
	IF InfoIdx = 1 THEN
		IF InfoKey = 'Idx' THEN</v>
      </c>
      <c r="AB63" t="str">
        <f ca="1"/>
        <v xml:space="preserve">
//cylinder
ELSIF InfoType = 'cylinder' THEN
	//67
	IF InfoIdx = 1 THEN
		IF InfoKey = 'Idx' THEN
			Rt	:= 67;</v>
      </c>
      <c r="AC63" t="str">
        <f ca="1"/>
        <v xml:space="preserve">
//cylinder
ELSIF InfoType = 'cylinder' THEN
	//67
	IF InfoIdx = 1 THEN
		IF InfoKey = 'Idx' THEN
			Rt	:= 67;</v>
      </c>
      <c r="AD63" t="str">
        <f ca="1"/>
        <v xml:space="preserve">
//cylinder
ELSIF InfoType = 'cylinder' THEN
	//67
	IF InfoIdx = 1 THEN
		IF InfoKey = 'Idx' THEN
			Rt	:= 67;</v>
      </c>
      <c r="AE63" t="str">
        <f ca="1"/>
        <v xml:space="preserve">
//cylinder
ELSIF InfoType = 'cylinder' THEN
	//67
	IF InfoIdx = 1 THEN
		IF InfoKey = 'Idx' THEN
			Rt	:= 67;</v>
      </c>
      <c r="AF63" t="str">
        <f ca="1"/>
        <v xml:space="preserve">
//cylinder
ELSIF InfoType = 'cylinder' THEN
	//67
	IF InfoIdx = 1 THEN
		IF InfoKey = 'Idx' THEN
			Rt	:= 67;</v>
      </c>
      <c r="AG63" t="str">
        <f ca="1"/>
        <v xml:space="preserve">
//cylinder
ELSIF InfoType = 'cylinder' THEN
	//67
	IF InfoIdx = 1 THEN
		IF InfoKey = 'Idx' THEN
			Rt	:= 67;</v>
      </c>
      <c r="AH63" t="str">
        <f ca="1"/>
        <v xml:space="preserve">
//cylinder
ELSIF InfoType = 'cylinder' THEN
	//67
	IF InfoIdx = 1 THEN
		IF InfoKey = 'Idx' THEN
			Rt	:= 67;</v>
      </c>
      <c r="AI63" t="str">
        <f ca="1"/>
        <v xml:space="preserve">
//cylinder
ELSIF InfoType = 'cylinder' THEN
	//67
	IF InfoIdx = 1 THEN
		IF InfoKey = 'Idx' THEN
			Rt	:= 67;
		ELSE
			ErrCode	:= 3;
		END_IF;</v>
      </c>
      <c r="AJ63" t="str">
        <f ca="1"/>
        <v xml:space="preserve">
//cylinder
ELSIF InfoType = 'cylinder' THEN
	//67
	IF InfoIdx = 1 THEN
		IF InfoKey = 'Idx' THEN
			Rt	:= 67;
		ELSE
			ErrCode	:= 3;
		END_IF;</v>
      </c>
      <c r="AK63" t="str">
        <f ca="1"/>
        <v xml:space="preserve">
//cylinder
ELSIF InfoType = 'cylinder' THEN
	//67
	IF InfoIdx = 1 THEN
		IF InfoKey = 'Idx' THEN
			Rt	:= 67;
		ELSE
			ErrCode	:= 3;
		END_IF;</v>
      </c>
    </row>
    <row r="64" spans="5:37" x14ac:dyDescent="0.55000000000000004">
      <c r="E64" t="str">
        <f t="shared" si="0"/>
        <v>cylinder</v>
      </c>
      <c r="F64">
        <f>COUNTIF(E$3:E64,E64)</f>
        <v>2</v>
      </c>
      <c r="G64" t="str">
        <v/>
      </c>
      <c r="H64">
        <v>27</v>
      </c>
      <c r="I64">
        <f ca="1"/>
        <v>68</v>
      </c>
      <c r="J64">
        <f ca="1"/>
        <v>68</v>
      </c>
      <c r="X64" t="str">
        <f ca="1"/>
        <v xml:space="preserve">
</v>
      </c>
      <c r="Y64" t="str">
        <f ca="1"/>
        <v xml:space="preserve">
</v>
      </c>
      <c r="Z64" t="str">
        <f ca="1"/>
        <v xml:space="preserve">
	//68
	ELSIF InfoIdx = 2 THEN</v>
      </c>
      <c r="AA64" t="str">
        <f ca="1"/>
        <v xml:space="preserve">
	//68
	ELSIF InfoIdx = 2 THEN
		IF InfoKey = 'Idx' THEN</v>
      </c>
      <c r="AB64" t="str">
        <f ca="1"/>
        <v xml:space="preserve">
	//68
	ELSIF InfoIdx = 2 THEN
		IF InfoKey = 'Idx' THEN
			Rt	:= 68;</v>
      </c>
      <c r="AC64" t="str">
        <f ca="1"/>
        <v xml:space="preserve">
	//68
	ELSIF InfoIdx = 2 THEN
		IF InfoKey = 'Idx' THEN
			Rt	:= 68;</v>
      </c>
      <c r="AD64" t="str">
        <f ca="1"/>
        <v xml:space="preserve">
	//68
	ELSIF InfoIdx = 2 THEN
		IF InfoKey = 'Idx' THEN
			Rt	:= 68;</v>
      </c>
      <c r="AE64" t="str">
        <f ca="1"/>
        <v xml:space="preserve">
	//68
	ELSIF InfoIdx = 2 THEN
		IF InfoKey = 'Idx' THEN
			Rt	:= 68;</v>
      </c>
      <c r="AF64" t="str">
        <f ca="1"/>
        <v xml:space="preserve">
	//68
	ELSIF InfoIdx = 2 THEN
		IF InfoKey = 'Idx' THEN
			Rt	:= 68;</v>
      </c>
      <c r="AG64" t="str">
        <f ca="1"/>
        <v xml:space="preserve">
	//68
	ELSIF InfoIdx = 2 THEN
		IF InfoKey = 'Idx' THEN
			Rt	:= 68;</v>
      </c>
      <c r="AH64" t="str">
        <f ca="1"/>
        <v xml:space="preserve">
	//68
	ELSIF InfoIdx = 2 THEN
		IF InfoKey = 'Idx' THEN
			Rt	:= 68;</v>
      </c>
      <c r="AI64" t="str">
        <f ca="1"/>
        <v xml:space="preserve">
	//68
	ELSIF InfoIdx = 2 THEN
		IF InfoKey = 'Idx' THEN
			Rt	:= 68;
		ELSE
			ErrCode	:= 3;
		END_IF;</v>
      </c>
      <c r="AJ64" t="str">
        <f ca="1"/>
        <v xml:space="preserve">
	//68
	ELSIF InfoIdx = 2 THEN
		IF InfoKey = 'Idx' THEN
			Rt	:= 68;
		ELSE
			ErrCode	:= 3;
		END_IF;</v>
      </c>
      <c r="AK64" t="str">
        <f ca="1"/>
        <v xml:space="preserve">
	//68
	ELSIF InfoIdx = 2 THEN
		IF InfoKey = 'Idx' THEN
			Rt	:= 68;
		ELSE
			ErrCode	:= 3;
		END_IF;</v>
      </c>
    </row>
    <row r="65" spans="5:37" x14ac:dyDescent="0.55000000000000004">
      <c r="E65" t="str">
        <f t="shared" si="0"/>
        <v>cylinder</v>
      </c>
      <c r="F65">
        <f>COUNTIF(E$3:E65,E65)</f>
        <v>3</v>
      </c>
      <c r="G65" t="str">
        <v/>
      </c>
      <c r="H65">
        <v>28</v>
      </c>
      <c r="I65">
        <f ca="1"/>
        <v>69</v>
      </c>
      <c r="J65">
        <f ca="1"/>
        <v>69</v>
      </c>
      <c r="X65" t="str">
        <f ca="1"/>
        <v xml:space="preserve">
</v>
      </c>
      <c r="Y65" t="str">
        <f ca="1"/>
        <v xml:space="preserve">
</v>
      </c>
      <c r="Z65" t="str">
        <f ca="1"/>
        <v xml:space="preserve">
	//69
	ELSIF InfoIdx = 3 THEN</v>
      </c>
      <c r="AA65" t="str">
        <f ca="1"/>
        <v xml:space="preserve">
	//69
	ELSIF InfoIdx = 3 THEN
		IF InfoKey = 'Idx' THEN</v>
      </c>
      <c r="AB65" t="str">
        <f ca="1"/>
        <v xml:space="preserve">
	//69
	ELSIF InfoIdx = 3 THEN
		IF InfoKey = 'Idx' THEN
			Rt	:= 69;</v>
      </c>
      <c r="AC65" t="str">
        <f ca="1"/>
        <v xml:space="preserve">
	//69
	ELSIF InfoIdx = 3 THEN
		IF InfoKey = 'Idx' THEN
			Rt	:= 69;</v>
      </c>
      <c r="AD65" t="str">
        <f ca="1"/>
        <v xml:space="preserve">
	//69
	ELSIF InfoIdx = 3 THEN
		IF InfoKey = 'Idx' THEN
			Rt	:= 69;</v>
      </c>
      <c r="AE65" t="str">
        <f ca="1"/>
        <v xml:space="preserve">
	//69
	ELSIF InfoIdx = 3 THEN
		IF InfoKey = 'Idx' THEN
			Rt	:= 69;</v>
      </c>
      <c r="AF65" t="str">
        <f ca="1"/>
        <v xml:space="preserve">
	//69
	ELSIF InfoIdx = 3 THEN
		IF InfoKey = 'Idx' THEN
			Rt	:= 69;</v>
      </c>
      <c r="AG65" t="str">
        <f ca="1"/>
        <v xml:space="preserve">
	//69
	ELSIF InfoIdx = 3 THEN
		IF InfoKey = 'Idx' THEN
			Rt	:= 69;</v>
      </c>
      <c r="AH65" t="str">
        <f ca="1"/>
        <v xml:space="preserve">
	//69
	ELSIF InfoIdx = 3 THEN
		IF InfoKey = 'Idx' THEN
			Rt	:= 69;</v>
      </c>
      <c r="AI65" t="str">
        <f ca="1"/>
        <v xml:space="preserve">
	//69
	ELSIF InfoIdx = 3 THEN
		IF InfoKey = 'Idx' THEN
			Rt	:= 69;
		ELSE
			ErrCode	:= 3;
		END_IF;</v>
      </c>
      <c r="AJ65" t="str">
        <f ca="1"/>
        <v xml:space="preserve">
	//69
	ELSIF InfoIdx = 3 THEN
		IF InfoKey = 'Idx' THEN
			Rt	:= 69;
		ELSE
			ErrCode	:= 3;
		END_IF;</v>
      </c>
      <c r="AK65" t="str">
        <f ca="1"/>
        <v xml:space="preserve">
	//69
	ELSIF InfoIdx = 3 THEN
		IF InfoKey = 'Idx' THEN
			Rt	:= 69;
		ELSE
			ErrCode	:= 3;
		END_IF;</v>
      </c>
    </row>
    <row r="66" spans="5:37" x14ac:dyDescent="0.55000000000000004">
      <c r="E66" t="str">
        <f t="shared" si="0"/>
        <v>cylinder</v>
      </c>
      <c r="F66">
        <f>COUNTIF(E$3:E66,E66)</f>
        <v>4</v>
      </c>
      <c r="G66" t="str">
        <v/>
      </c>
      <c r="H66">
        <v>29</v>
      </c>
      <c r="I66">
        <f ca="1"/>
        <v>70</v>
      </c>
      <c r="J66">
        <f ca="1"/>
        <v>70</v>
      </c>
      <c r="X66" t="str">
        <f ca="1"/>
        <v xml:space="preserve">
</v>
      </c>
      <c r="Y66" t="str">
        <f ca="1"/>
        <v xml:space="preserve">
</v>
      </c>
      <c r="Z66" t="str">
        <f ca="1"/>
        <v xml:space="preserve">
	//70
	ELSIF InfoIdx = 4 THEN</v>
      </c>
      <c r="AA66" t="str">
        <f ca="1"/>
        <v xml:space="preserve">
	//70
	ELSIF InfoIdx = 4 THEN
		IF InfoKey = 'Idx' THEN</v>
      </c>
      <c r="AB66" t="str">
        <f ca="1"/>
        <v xml:space="preserve">
	//70
	ELSIF InfoIdx = 4 THEN
		IF InfoKey = 'Idx' THEN
			Rt	:= 70;</v>
      </c>
      <c r="AC66" t="str">
        <f ca="1"/>
        <v xml:space="preserve">
	//70
	ELSIF InfoIdx = 4 THEN
		IF InfoKey = 'Idx' THEN
			Rt	:= 70;</v>
      </c>
      <c r="AD66" t="str">
        <f ca="1"/>
        <v xml:space="preserve">
	//70
	ELSIF InfoIdx = 4 THEN
		IF InfoKey = 'Idx' THEN
			Rt	:= 70;</v>
      </c>
      <c r="AE66" t="str">
        <f ca="1"/>
        <v xml:space="preserve">
	//70
	ELSIF InfoIdx = 4 THEN
		IF InfoKey = 'Idx' THEN
			Rt	:= 70;</v>
      </c>
      <c r="AF66" t="str">
        <f ca="1"/>
        <v xml:space="preserve">
	//70
	ELSIF InfoIdx = 4 THEN
		IF InfoKey = 'Idx' THEN
			Rt	:= 70;</v>
      </c>
      <c r="AG66" t="str">
        <f ca="1"/>
        <v xml:space="preserve">
	//70
	ELSIF InfoIdx = 4 THEN
		IF InfoKey = 'Idx' THEN
			Rt	:= 70;</v>
      </c>
      <c r="AH66" t="str">
        <f ca="1"/>
        <v xml:space="preserve">
	//70
	ELSIF InfoIdx = 4 THEN
		IF InfoKey = 'Idx' THEN
			Rt	:= 70;</v>
      </c>
      <c r="AI66" t="str">
        <f ca="1"/>
        <v xml:space="preserve">
	//70
	ELSIF InfoIdx = 4 THEN
		IF InfoKey = 'Idx' THEN
			Rt	:= 70;
		ELSE
			ErrCode	:= 3;
		END_IF;</v>
      </c>
      <c r="AJ66" t="str">
        <f ca="1"/>
        <v xml:space="preserve">
	//70
	ELSIF InfoIdx = 4 THEN
		IF InfoKey = 'Idx' THEN
			Rt	:= 70;
		ELSE
			ErrCode	:= 3;
		END_IF;</v>
      </c>
      <c r="AK66" t="str">
        <f ca="1"/>
        <v xml:space="preserve">
	//70
	ELSIF InfoIdx = 4 THEN
		IF InfoKey = 'Idx' THEN
			Rt	:= 70;
		ELSE
			ErrCode	:= 3;
		END_IF;</v>
      </c>
    </row>
    <row r="67" spans="5:37" x14ac:dyDescent="0.55000000000000004">
      <c r="E67" t="str">
        <f t="shared" si="0"/>
        <v>cylinder</v>
      </c>
      <c r="F67">
        <f>COUNTIF(E$3:E67,E67)</f>
        <v>5</v>
      </c>
      <c r="G67" t="str">
        <v/>
      </c>
      <c r="H67">
        <v>30</v>
      </c>
      <c r="I67">
        <f ca="1"/>
        <v>71</v>
      </c>
      <c r="J67">
        <f ca="1"/>
        <v>71</v>
      </c>
      <c r="X67" t="str">
        <f ca="1"/>
        <v xml:space="preserve">
</v>
      </c>
      <c r="Y67" t="str">
        <f ca="1"/>
        <v xml:space="preserve">
</v>
      </c>
      <c r="Z67" t="str">
        <f ca="1"/>
        <v xml:space="preserve">
	//71
	ELSIF InfoIdx = 5 THEN</v>
      </c>
      <c r="AA67" t="str">
        <f ca="1"/>
        <v xml:space="preserve">
	//71
	ELSIF InfoIdx = 5 THEN
		IF InfoKey = 'Idx' THEN</v>
      </c>
      <c r="AB67" t="str">
        <f ca="1"/>
        <v xml:space="preserve">
	//71
	ELSIF InfoIdx = 5 THEN
		IF InfoKey = 'Idx' THEN
			Rt	:= 71;</v>
      </c>
      <c r="AC67" t="str">
        <f ca="1"/>
        <v xml:space="preserve">
	//71
	ELSIF InfoIdx = 5 THEN
		IF InfoKey = 'Idx' THEN
			Rt	:= 71;</v>
      </c>
      <c r="AD67" t="str">
        <f ca="1"/>
        <v xml:space="preserve">
	//71
	ELSIF InfoIdx = 5 THEN
		IF InfoKey = 'Idx' THEN
			Rt	:= 71;</v>
      </c>
      <c r="AE67" t="str">
        <f ca="1"/>
        <v xml:space="preserve">
	//71
	ELSIF InfoIdx = 5 THEN
		IF InfoKey = 'Idx' THEN
			Rt	:= 71;</v>
      </c>
      <c r="AF67" t="str">
        <f ca="1"/>
        <v xml:space="preserve">
	//71
	ELSIF InfoIdx = 5 THEN
		IF InfoKey = 'Idx' THEN
			Rt	:= 71;</v>
      </c>
      <c r="AG67" t="str">
        <f ca="1"/>
        <v xml:space="preserve">
	//71
	ELSIF InfoIdx = 5 THEN
		IF InfoKey = 'Idx' THEN
			Rt	:= 71;</v>
      </c>
      <c r="AH67" t="str">
        <f ca="1"/>
        <v xml:space="preserve">
	//71
	ELSIF InfoIdx = 5 THEN
		IF InfoKey = 'Idx' THEN
			Rt	:= 71;</v>
      </c>
      <c r="AI67" t="str">
        <f ca="1"/>
        <v xml:space="preserve">
	//71
	ELSIF InfoIdx = 5 THEN
		IF InfoKey = 'Idx' THEN
			Rt	:= 71;
		ELSE
			ErrCode	:= 3;
		END_IF;</v>
      </c>
      <c r="AJ67" t="str">
        <f ca="1"/>
        <v xml:space="preserve">
	//71
	ELSIF InfoIdx = 5 THEN
		IF InfoKey = 'Idx' THEN
			Rt	:= 71;
		ELSE
			ErrCode	:= 3;
		END_IF;</v>
      </c>
      <c r="AK67" t="str">
        <f ca="1"/>
        <v xml:space="preserve">
	//71
	ELSIF InfoIdx = 5 THEN
		IF InfoKey = 'Idx' THEN
			Rt	:= 71;
		ELSE
			ErrCode	:= 3;
		END_IF;</v>
      </c>
    </row>
    <row r="68" spans="5:37" x14ac:dyDescent="0.55000000000000004">
      <c r="E68" t="str">
        <f t="shared" si="0"/>
        <v>cylinder</v>
      </c>
      <c r="F68">
        <f>COUNTIF(E$3:E68,E68)</f>
        <v>6</v>
      </c>
      <c r="G68" t="str">
        <v/>
      </c>
      <c r="H68">
        <v>31</v>
      </c>
      <c r="I68">
        <f ca="1"/>
        <v>72</v>
      </c>
      <c r="J68">
        <f ca="1"/>
        <v>72</v>
      </c>
      <c r="X68" t="str">
        <f ca="1"/>
        <v xml:space="preserve">
</v>
      </c>
      <c r="Y68" t="str">
        <f ca="1"/>
        <v xml:space="preserve">
</v>
      </c>
      <c r="Z68" t="str">
        <f ca="1"/>
        <v xml:space="preserve">
	//72
	ELSIF InfoIdx = 6 THEN</v>
      </c>
      <c r="AA68" t="str">
        <f ca="1"/>
        <v xml:space="preserve">
	//72
	ELSIF InfoIdx = 6 THEN
		IF InfoKey = 'Idx' THEN</v>
      </c>
      <c r="AB68" t="str">
        <f ca="1"/>
        <v xml:space="preserve">
	//72
	ELSIF InfoIdx = 6 THEN
		IF InfoKey = 'Idx' THEN
			Rt	:= 72;</v>
      </c>
      <c r="AC68" t="str">
        <f ca="1"/>
        <v xml:space="preserve">
	//72
	ELSIF InfoIdx = 6 THEN
		IF InfoKey = 'Idx' THEN
			Rt	:= 72;</v>
      </c>
      <c r="AD68" t="str">
        <f ca="1"/>
        <v xml:space="preserve">
	//72
	ELSIF InfoIdx = 6 THEN
		IF InfoKey = 'Idx' THEN
			Rt	:= 72;</v>
      </c>
      <c r="AE68" t="str">
        <f ca="1"/>
        <v xml:space="preserve">
	//72
	ELSIF InfoIdx = 6 THEN
		IF InfoKey = 'Idx' THEN
			Rt	:= 72;</v>
      </c>
      <c r="AF68" t="str">
        <f ca="1"/>
        <v xml:space="preserve">
	//72
	ELSIF InfoIdx = 6 THEN
		IF InfoKey = 'Idx' THEN
			Rt	:= 72;</v>
      </c>
      <c r="AG68" t="str">
        <f ca="1"/>
        <v xml:space="preserve">
	//72
	ELSIF InfoIdx = 6 THEN
		IF InfoKey = 'Idx' THEN
			Rt	:= 72;</v>
      </c>
      <c r="AH68" t="str">
        <f ca="1"/>
        <v xml:space="preserve">
	//72
	ELSIF InfoIdx = 6 THEN
		IF InfoKey = 'Idx' THEN
			Rt	:= 72;</v>
      </c>
      <c r="AI68" t="str">
        <f ca="1"/>
        <v xml:space="preserve">
	//72
	ELSIF InfoIdx = 6 THEN
		IF InfoKey = 'Idx' THEN
			Rt	:= 72;
		ELSE
			ErrCode	:= 3;
		END_IF;</v>
      </c>
      <c r="AJ68" t="str">
        <f ca="1"/>
        <v xml:space="preserve">
	//72
	ELSIF InfoIdx = 6 THEN
		IF InfoKey = 'Idx' THEN
			Rt	:= 72;
		ELSE
			ErrCode	:= 3;
		END_IF;</v>
      </c>
      <c r="AK68" t="str">
        <f ca="1"/>
        <v xml:space="preserve">
	//72
	ELSIF InfoIdx = 6 THEN
		IF InfoKey = 'Idx' THEN
			Rt	:= 72;
		ELSE
			ErrCode	:= 3;
		END_IF;</v>
      </c>
    </row>
    <row r="69" spans="5:37" x14ac:dyDescent="0.55000000000000004">
      <c r="E69" t="str">
        <f t="shared" ref="E69:E132" si="1">E68</f>
        <v>cylinder</v>
      </c>
      <c r="F69">
        <f>COUNTIF(E$3:E69,E69)</f>
        <v>7</v>
      </c>
      <c r="G69" t="str">
        <v/>
      </c>
      <c r="H69">
        <v>32</v>
      </c>
      <c r="I69">
        <f ca="1"/>
        <v>73</v>
      </c>
      <c r="J69">
        <f ca="1"/>
        <v>73</v>
      </c>
      <c r="X69" t="str">
        <f ca="1"/>
        <v xml:space="preserve">
</v>
      </c>
      <c r="Y69" t="str">
        <f ca="1"/>
        <v xml:space="preserve">
</v>
      </c>
      <c r="Z69" t="str">
        <f ca="1"/>
        <v xml:space="preserve">
	//73
	ELSIF InfoIdx = 7 THEN</v>
      </c>
      <c r="AA69" t="str">
        <f ca="1"/>
        <v xml:space="preserve">
	//73
	ELSIF InfoIdx = 7 THEN
		IF InfoKey = 'Idx' THEN</v>
      </c>
      <c r="AB69" t="str">
        <f ca="1"/>
        <v xml:space="preserve">
	//73
	ELSIF InfoIdx = 7 THEN
		IF InfoKey = 'Idx' THEN
			Rt	:= 73;</v>
      </c>
      <c r="AC69" t="str">
        <f ca="1"/>
        <v xml:space="preserve">
	//73
	ELSIF InfoIdx = 7 THEN
		IF InfoKey = 'Idx' THEN
			Rt	:= 73;</v>
      </c>
      <c r="AD69" t="str">
        <f ca="1"/>
        <v xml:space="preserve">
	//73
	ELSIF InfoIdx = 7 THEN
		IF InfoKey = 'Idx' THEN
			Rt	:= 73;</v>
      </c>
      <c r="AE69" t="str">
        <f ca="1"/>
        <v xml:space="preserve">
	//73
	ELSIF InfoIdx = 7 THEN
		IF InfoKey = 'Idx' THEN
			Rt	:= 73;</v>
      </c>
      <c r="AF69" t="str">
        <f ca="1"/>
        <v xml:space="preserve">
	//73
	ELSIF InfoIdx = 7 THEN
		IF InfoKey = 'Idx' THEN
			Rt	:= 73;</v>
      </c>
      <c r="AG69" t="str">
        <f ca="1"/>
        <v xml:space="preserve">
	//73
	ELSIF InfoIdx = 7 THEN
		IF InfoKey = 'Idx' THEN
			Rt	:= 73;</v>
      </c>
      <c r="AH69" t="str">
        <f ca="1"/>
        <v xml:space="preserve">
	//73
	ELSIF InfoIdx = 7 THEN
		IF InfoKey = 'Idx' THEN
			Rt	:= 73;</v>
      </c>
      <c r="AI69" t="str">
        <f ca="1"/>
        <v xml:space="preserve">
	//73
	ELSIF InfoIdx = 7 THEN
		IF InfoKey = 'Idx' THEN
			Rt	:= 73;
		ELSE
			ErrCode	:= 3;
		END_IF;</v>
      </c>
      <c r="AJ69" t="str">
        <f ca="1"/>
        <v xml:space="preserve">
	//73
	ELSIF InfoIdx = 7 THEN
		IF InfoKey = 'Idx' THEN
			Rt	:= 73;
		ELSE
			ErrCode	:= 3;
		END_IF;</v>
      </c>
      <c r="AK69" t="str">
        <f ca="1"/>
        <v xml:space="preserve">
	//73
	ELSIF InfoIdx = 7 THEN
		IF InfoKey = 'Idx' THEN
			Rt	:= 73;
		ELSE
			ErrCode	:= 3;
		END_IF;</v>
      </c>
    </row>
    <row r="70" spans="5:37" x14ac:dyDescent="0.55000000000000004">
      <c r="E70" t="str">
        <f t="shared" si="1"/>
        <v>cylinder</v>
      </c>
      <c r="F70">
        <f>COUNTIF(E$3:E70,E70)</f>
        <v>8</v>
      </c>
      <c r="G70" t="str">
        <v/>
      </c>
      <c r="H70">
        <v>33</v>
      </c>
      <c r="I70">
        <f ca="1"/>
        <v>74</v>
      </c>
      <c r="J70">
        <f ca="1"/>
        <v>74</v>
      </c>
      <c r="X70" t="str">
        <f ca="1"/>
        <v xml:space="preserve">
</v>
      </c>
      <c r="Y70" t="str">
        <f ca="1"/>
        <v xml:space="preserve">
</v>
      </c>
      <c r="Z70" t="str">
        <f ca="1"/>
        <v xml:space="preserve">
	//74
	ELSIF InfoIdx = 8 THEN</v>
      </c>
      <c r="AA70" t="str">
        <f ca="1"/>
        <v xml:space="preserve">
	//74
	ELSIF InfoIdx = 8 THEN
		IF InfoKey = 'Idx' THEN</v>
      </c>
      <c r="AB70" t="str">
        <f ca="1"/>
        <v xml:space="preserve">
	//74
	ELSIF InfoIdx = 8 THEN
		IF InfoKey = 'Idx' THEN
			Rt	:= 74;</v>
      </c>
      <c r="AC70" t="str">
        <f ca="1"/>
        <v xml:space="preserve">
	//74
	ELSIF InfoIdx = 8 THEN
		IF InfoKey = 'Idx' THEN
			Rt	:= 74;</v>
      </c>
      <c r="AD70" t="str">
        <f ca="1"/>
        <v xml:space="preserve">
	//74
	ELSIF InfoIdx = 8 THEN
		IF InfoKey = 'Idx' THEN
			Rt	:= 74;</v>
      </c>
      <c r="AE70" t="str">
        <f ca="1"/>
        <v xml:space="preserve">
	//74
	ELSIF InfoIdx = 8 THEN
		IF InfoKey = 'Idx' THEN
			Rt	:= 74;</v>
      </c>
      <c r="AF70" t="str">
        <f ca="1"/>
        <v xml:space="preserve">
	//74
	ELSIF InfoIdx = 8 THEN
		IF InfoKey = 'Idx' THEN
			Rt	:= 74;</v>
      </c>
      <c r="AG70" t="str">
        <f ca="1"/>
        <v xml:space="preserve">
	//74
	ELSIF InfoIdx = 8 THEN
		IF InfoKey = 'Idx' THEN
			Rt	:= 74;</v>
      </c>
      <c r="AH70" t="str">
        <f ca="1"/>
        <v xml:space="preserve">
	//74
	ELSIF InfoIdx = 8 THEN
		IF InfoKey = 'Idx' THEN
			Rt	:= 74;</v>
      </c>
      <c r="AI70" t="str">
        <f ca="1"/>
        <v xml:space="preserve">
	//74
	ELSIF InfoIdx = 8 THEN
		IF InfoKey = 'Idx' THEN
			Rt	:= 74;
		ELSE
			ErrCode	:= 3;
		END_IF;</v>
      </c>
      <c r="AJ70" t="str">
        <f ca="1"/>
        <v xml:space="preserve">
	//74
	ELSIF InfoIdx = 8 THEN
		IF InfoKey = 'Idx' THEN
			Rt	:= 74;
		ELSE
			ErrCode	:= 3;
		END_IF;</v>
      </c>
      <c r="AK70" t="str">
        <f ca="1"/>
        <v xml:space="preserve">
	//74
	ELSIF InfoIdx = 8 THEN
		IF InfoKey = 'Idx' THEN
			Rt	:= 74;
		ELSE
			ErrCode	:= 3;
		END_IF;</v>
      </c>
    </row>
    <row r="71" spans="5:37" x14ac:dyDescent="0.55000000000000004">
      <c r="E71" t="str">
        <f t="shared" si="1"/>
        <v>cylinder</v>
      </c>
      <c r="F71">
        <f>COUNTIF(E$3:E71,E71)</f>
        <v>9</v>
      </c>
      <c r="G71" t="str">
        <v/>
      </c>
      <c r="H71">
        <v>34</v>
      </c>
      <c r="I71">
        <f ca="1"/>
        <v>75</v>
      </c>
      <c r="J71">
        <f ca="1"/>
        <v>75</v>
      </c>
      <c r="X71" t="str">
        <f ca="1"/>
        <v xml:space="preserve">
</v>
      </c>
      <c r="Y71" t="str">
        <f ca="1"/>
        <v xml:space="preserve">
</v>
      </c>
      <c r="Z71" t="str">
        <f ca="1"/>
        <v xml:space="preserve">
	//75
	ELSIF InfoIdx = 9 THEN</v>
      </c>
      <c r="AA71" t="str">
        <f ca="1"/>
        <v xml:space="preserve">
	//75
	ELSIF InfoIdx = 9 THEN
		IF InfoKey = 'Idx' THEN</v>
      </c>
      <c r="AB71" t="str">
        <f ca="1"/>
        <v xml:space="preserve">
	//75
	ELSIF InfoIdx = 9 THEN
		IF InfoKey = 'Idx' THEN
			Rt	:= 75;</v>
      </c>
      <c r="AC71" t="str">
        <f ca="1"/>
        <v xml:space="preserve">
	//75
	ELSIF InfoIdx = 9 THEN
		IF InfoKey = 'Idx' THEN
			Rt	:= 75;</v>
      </c>
      <c r="AD71" t="str">
        <f ca="1"/>
        <v xml:space="preserve">
	//75
	ELSIF InfoIdx = 9 THEN
		IF InfoKey = 'Idx' THEN
			Rt	:= 75;</v>
      </c>
      <c r="AE71" t="str">
        <f ca="1"/>
        <v xml:space="preserve">
	//75
	ELSIF InfoIdx = 9 THEN
		IF InfoKey = 'Idx' THEN
			Rt	:= 75;</v>
      </c>
      <c r="AF71" t="str">
        <f ca="1"/>
        <v xml:space="preserve">
	//75
	ELSIF InfoIdx = 9 THEN
		IF InfoKey = 'Idx' THEN
			Rt	:= 75;</v>
      </c>
      <c r="AG71" t="str">
        <f ca="1"/>
        <v xml:space="preserve">
	//75
	ELSIF InfoIdx = 9 THEN
		IF InfoKey = 'Idx' THEN
			Rt	:= 75;</v>
      </c>
      <c r="AH71" t="str">
        <f ca="1"/>
        <v xml:space="preserve">
	//75
	ELSIF InfoIdx = 9 THEN
		IF InfoKey = 'Idx' THEN
			Rt	:= 75;</v>
      </c>
      <c r="AI71" t="str">
        <f ca="1"/>
        <v xml:space="preserve">
	//75
	ELSIF InfoIdx = 9 THEN
		IF InfoKey = 'Idx' THEN
			Rt	:= 75;
		ELSE
			ErrCode	:= 3;
		END_IF;</v>
      </c>
      <c r="AJ71" t="str">
        <f ca="1"/>
        <v xml:space="preserve">
	//75
	ELSIF InfoIdx = 9 THEN
		IF InfoKey = 'Idx' THEN
			Rt	:= 75;
		ELSE
			ErrCode	:= 3;
		END_IF;</v>
      </c>
      <c r="AK71" t="str">
        <f ca="1"/>
        <v xml:space="preserve">
	//75
	ELSIF InfoIdx = 9 THEN
		IF InfoKey = 'Idx' THEN
			Rt	:= 75;
		ELSE
			ErrCode	:= 3;
		END_IF;</v>
      </c>
    </row>
    <row r="72" spans="5:37" x14ac:dyDescent="0.55000000000000004">
      <c r="E72" t="str">
        <f t="shared" si="1"/>
        <v>cylinder</v>
      </c>
      <c r="F72">
        <f>COUNTIF(E$3:E72,E72)</f>
        <v>10</v>
      </c>
      <c r="G72" t="str">
        <v/>
      </c>
      <c r="H72">
        <v>35</v>
      </c>
      <c r="I72">
        <f ca="1"/>
        <v>76</v>
      </c>
      <c r="J72">
        <f ca="1"/>
        <v>76</v>
      </c>
      <c r="X72" t="str">
        <f ca="1"/>
        <v xml:space="preserve">
</v>
      </c>
      <c r="Y72" t="str">
        <f ca="1"/>
        <v xml:space="preserve">
</v>
      </c>
      <c r="Z72" t="str">
        <f ca="1"/>
        <v xml:space="preserve">
	//76
	ELSIF InfoIdx = 10 THEN</v>
      </c>
      <c r="AA72" t="str">
        <f ca="1"/>
        <v xml:space="preserve">
	//76
	ELSIF InfoIdx = 10 THEN
		IF InfoKey = 'Idx' THEN</v>
      </c>
      <c r="AB72" t="str">
        <f ca="1"/>
        <v xml:space="preserve">
	//76
	ELSIF InfoIdx = 10 THEN
		IF InfoKey = 'Idx' THEN
			Rt	:= 76;</v>
      </c>
      <c r="AC72" t="str">
        <f ca="1"/>
        <v xml:space="preserve">
	//76
	ELSIF InfoIdx = 10 THEN
		IF InfoKey = 'Idx' THEN
			Rt	:= 76;</v>
      </c>
      <c r="AD72" t="str">
        <f ca="1"/>
        <v xml:space="preserve">
	//76
	ELSIF InfoIdx = 10 THEN
		IF InfoKey = 'Idx' THEN
			Rt	:= 76;</v>
      </c>
      <c r="AE72" t="str">
        <f ca="1"/>
        <v xml:space="preserve">
	//76
	ELSIF InfoIdx = 10 THEN
		IF InfoKey = 'Idx' THEN
			Rt	:= 76;</v>
      </c>
      <c r="AF72" t="str">
        <f ca="1"/>
        <v xml:space="preserve">
	//76
	ELSIF InfoIdx = 10 THEN
		IF InfoKey = 'Idx' THEN
			Rt	:= 76;</v>
      </c>
      <c r="AG72" t="str">
        <f ca="1"/>
        <v xml:space="preserve">
	//76
	ELSIF InfoIdx = 10 THEN
		IF InfoKey = 'Idx' THEN
			Rt	:= 76;</v>
      </c>
      <c r="AH72" t="str">
        <f ca="1"/>
        <v xml:space="preserve">
	//76
	ELSIF InfoIdx = 10 THEN
		IF InfoKey = 'Idx' THEN
			Rt	:= 76;</v>
      </c>
      <c r="AI72" t="str">
        <f ca="1"/>
        <v xml:space="preserve">
	//76
	ELSIF InfoIdx = 10 THEN
		IF InfoKey = 'Idx' THEN
			Rt	:= 76;
		ELSE
			ErrCode	:= 3;
		END_IF;</v>
      </c>
      <c r="AJ72" t="str">
        <f ca="1"/>
        <v xml:space="preserve">
	//76
	ELSIF InfoIdx = 10 THEN
		IF InfoKey = 'Idx' THEN
			Rt	:= 76;
		ELSE
			ErrCode	:= 3;
		END_IF;</v>
      </c>
      <c r="AK72" t="str">
        <f ca="1"/>
        <v xml:space="preserve">
	//76
	ELSIF InfoIdx = 10 THEN
		IF InfoKey = 'Idx' THEN
			Rt	:= 76;
		ELSE
			ErrCode	:= 3;
		END_IF;</v>
      </c>
    </row>
    <row r="73" spans="5:37" x14ac:dyDescent="0.55000000000000004">
      <c r="E73" t="str">
        <f t="shared" si="1"/>
        <v>cylinder</v>
      </c>
      <c r="F73">
        <f>COUNTIF(E$3:E73,E73)</f>
        <v>11</v>
      </c>
      <c r="G73" t="str">
        <v/>
      </c>
      <c r="H73">
        <v>36</v>
      </c>
      <c r="I73">
        <f ca="1"/>
        <v>77</v>
      </c>
      <c r="J73">
        <f ca="1"/>
        <v>77</v>
      </c>
      <c r="X73" t="str">
        <f ca="1"/>
        <v xml:space="preserve">
</v>
      </c>
      <c r="Y73" t="str">
        <f ca="1"/>
        <v xml:space="preserve">
</v>
      </c>
      <c r="Z73" t="str">
        <f ca="1"/>
        <v xml:space="preserve">
	//77
	ELSIF InfoIdx = 11 THEN</v>
      </c>
      <c r="AA73" t="str">
        <f ca="1"/>
        <v xml:space="preserve">
	//77
	ELSIF InfoIdx = 11 THEN
		IF InfoKey = 'Idx' THEN</v>
      </c>
      <c r="AB73" t="str">
        <f ca="1"/>
        <v xml:space="preserve">
	//77
	ELSIF InfoIdx = 11 THEN
		IF InfoKey = 'Idx' THEN
			Rt	:= 77;</v>
      </c>
      <c r="AC73" t="str">
        <f ca="1"/>
        <v xml:space="preserve">
	//77
	ELSIF InfoIdx = 11 THEN
		IF InfoKey = 'Idx' THEN
			Rt	:= 77;</v>
      </c>
      <c r="AD73" t="str">
        <f ca="1"/>
        <v xml:space="preserve">
	//77
	ELSIF InfoIdx = 11 THEN
		IF InfoKey = 'Idx' THEN
			Rt	:= 77;</v>
      </c>
      <c r="AE73" t="str">
        <f ca="1"/>
        <v xml:space="preserve">
	//77
	ELSIF InfoIdx = 11 THEN
		IF InfoKey = 'Idx' THEN
			Rt	:= 77;</v>
      </c>
      <c r="AF73" t="str">
        <f ca="1"/>
        <v xml:space="preserve">
	//77
	ELSIF InfoIdx = 11 THEN
		IF InfoKey = 'Idx' THEN
			Rt	:= 77;</v>
      </c>
      <c r="AG73" t="str">
        <f ca="1"/>
        <v xml:space="preserve">
	//77
	ELSIF InfoIdx = 11 THEN
		IF InfoKey = 'Idx' THEN
			Rt	:= 77;</v>
      </c>
      <c r="AH73" t="str">
        <f ca="1"/>
        <v xml:space="preserve">
	//77
	ELSIF InfoIdx = 11 THEN
		IF InfoKey = 'Idx' THEN
			Rt	:= 77;</v>
      </c>
      <c r="AI73" t="str">
        <f ca="1"/>
        <v xml:space="preserve">
	//77
	ELSIF InfoIdx = 11 THEN
		IF InfoKey = 'Idx' THEN
			Rt	:= 77;
		ELSE
			ErrCode	:= 3;
		END_IF;</v>
      </c>
      <c r="AJ73" t="str">
        <f ca="1"/>
        <v xml:space="preserve">
	//77
	ELSIF InfoIdx = 11 THEN
		IF InfoKey = 'Idx' THEN
			Rt	:= 77;
		ELSE
			ErrCode	:= 3;
		END_IF;</v>
      </c>
      <c r="AK73" t="str">
        <f ca="1"/>
        <v xml:space="preserve">
	//77
	ELSIF InfoIdx = 11 THEN
		IF InfoKey = 'Idx' THEN
			Rt	:= 77;
		ELSE
			ErrCode	:= 3;
		END_IF;</v>
      </c>
    </row>
    <row r="74" spans="5:37" x14ac:dyDescent="0.55000000000000004">
      <c r="E74" t="str">
        <f t="shared" si="1"/>
        <v>cylinder</v>
      </c>
      <c r="F74">
        <f>COUNTIF(E$3:E74,E74)</f>
        <v>12</v>
      </c>
      <c r="G74" t="str">
        <v/>
      </c>
      <c r="H74">
        <v>37</v>
      </c>
      <c r="I74">
        <f ca="1"/>
        <v>78</v>
      </c>
      <c r="J74">
        <f ca="1"/>
        <v>78</v>
      </c>
      <c r="X74" t="str">
        <f ca="1"/>
        <v xml:space="preserve">
</v>
      </c>
      <c r="Y74" t="str">
        <f ca="1"/>
        <v xml:space="preserve">
</v>
      </c>
      <c r="Z74" t="str">
        <f ca="1"/>
        <v xml:space="preserve">
	//78
	ELSIF InfoIdx = 12 THEN</v>
      </c>
      <c r="AA74" t="str">
        <f ca="1"/>
        <v xml:space="preserve">
	//78
	ELSIF InfoIdx = 12 THEN
		IF InfoKey = 'Idx' THEN</v>
      </c>
      <c r="AB74" t="str">
        <f ca="1"/>
        <v xml:space="preserve">
	//78
	ELSIF InfoIdx = 12 THEN
		IF InfoKey = 'Idx' THEN
			Rt	:= 78;</v>
      </c>
      <c r="AC74" t="str">
        <f ca="1"/>
        <v xml:space="preserve">
	//78
	ELSIF InfoIdx = 12 THEN
		IF InfoKey = 'Idx' THEN
			Rt	:= 78;</v>
      </c>
      <c r="AD74" t="str">
        <f ca="1"/>
        <v xml:space="preserve">
	//78
	ELSIF InfoIdx = 12 THEN
		IF InfoKey = 'Idx' THEN
			Rt	:= 78;</v>
      </c>
      <c r="AE74" t="str">
        <f ca="1"/>
        <v xml:space="preserve">
	//78
	ELSIF InfoIdx = 12 THEN
		IF InfoKey = 'Idx' THEN
			Rt	:= 78;</v>
      </c>
      <c r="AF74" t="str">
        <f ca="1"/>
        <v xml:space="preserve">
	//78
	ELSIF InfoIdx = 12 THEN
		IF InfoKey = 'Idx' THEN
			Rt	:= 78;</v>
      </c>
      <c r="AG74" t="str">
        <f ca="1"/>
        <v xml:space="preserve">
	//78
	ELSIF InfoIdx = 12 THEN
		IF InfoKey = 'Idx' THEN
			Rt	:= 78;</v>
      </c>
      <c r="AH74" t="str">
        <f ca="1"/>
        <v xml:space="preserve">
	//78
	ELSIF InfoIdx = 12 THEN
		IF InfoKey = 'Idx' THEN
			Rt	:= 78;</v>
      </c>
      <c r="AI74" t="str">
        <f ca="1"/>
        <v xml:space="preserve">
	//78
	ELSIF InfoIdx = 12 THEN
		IF InfoKey = 'Idx' THEN
			Rt	:= 78;
		ELSE
			ErrCode	:= 3;
		END_IF;</v>
      </c>
      <c r="AJ74" t="str">
        <f ca="1"/>
        <v xml:space="preserve">
	//78
	ELSIF InfoIdx = 12 THEN
		IF InfoKey = 'Idx' THEN
			Rt	:= 78;
		ELSE
			ErrCode	:= 3;
		END_IF;</v>
      </c>
      <c r="AK74" t="str">
        <f ca="1"/>
        <v xml:space="preserve">
	//78
	ELSIF InfoIdx = 12 THEN
		IF InfoKey = 'Idx' THEN
			Rt	:= 78;
		ELSE
			ErrCode	:= 3;
		END_IF;</v>
      </c>
    </row>
    <row r="75" spans="5:37" x14ac:dyDescent="0.55000000000000004">
      <c r="E75" t="str">
        <f t="shared" si="1"/>
        <v>cylinder</v>
      </c>
      <c r="F75">
        <f>COUNTIF(E$3:E75,E75)</f>
        <v>13</v>
      </c>
      <c r="G75" t="str">
        <v/>
      </c>
      <c r="H75">
        <v>38</v>
      </c>
      <c r="I75">
        <f ca="1"/>
        <v>79</v>
      </c>
      <c r="J75">
        <f ca="1"/>
        <v>79</v>
      </c>
      <c r="X75" t="str">
        <f ca="1"/>
        <v xml:space="preserve">
</v>
      </c>
      <c r="Y75" t="str">
        <f ca="1"/>
        <v xml:space="preserve">
</v>
      </c>
      <c r="Z75" t="str">
        <f ca="1"/>
        <v xml:space="preserve">
	//79
	ELSIF InfoIdx = 13 THEN</v>
      </c>
      <c r="AA75" t="str">
        <f ca="1"/>
        <v xml:space="preserve">
	//79
	ELSIF InfoIdx = 13 THEN
		IF InfoKey = 'Idx' THEN</v>
      </c>
      <c r="AB75" t="str">
        <f ca="1"/>
        <v xml:space="preserve">
	//79
	ELSIF InfoIdx = 13 THEN
		IF InfoKey = 'Idx' THEN
			Rt	:= 79;</v>
      </c>
      <c r="AC75" t="str">
        <f ca="1"/>
        <v xml:space="preserve">
	//79
	ELSIF InfoIdx = 13 THEN
		IF InfoKey = 'Idx' THEN
			Rt	:= 79;</v>
      </c>
      <c r="AD75" t="str">
        <f ca="1"/>
        <v xml:space="preserve">
	//79
	ELSIF InfoIdx = 13 THEN
		IF InfoKey = 'Idx' THEN
			Rt	:= 79;</v>
      </c>
      <c r="AE75" t="str">
        <f ca="1"/>
        <v xml:space="preserve">
	//79
	ELSIF InfoIdx = 13 THEN
		IF InfoKey = 'Idx' THEN
			Rt	:= 79;</v>
      </c>
      <c r="AF75" t="str">
        <f ca="1"/>
        <v xml:space="preserve">
	//79
	ELSIF InfoIdx = 13 THEN
		IF InfoKey = 'Idx' THEN
			Rt	:= 79;</v>
      </c>
      <c r="AG75" t="str">
        <f ca="1"/>
        <v xml:space="preserve">
	//79
	ELSIF InfoIdx = 13 THEN
		IF InfoKey = 'Idx' THEN
			Rt	:= 79;</v>
      </c>
      <c r="AH75" t="str">
        <f ca="1"/>
        <v xml:space="preserve">
	//79
	ELSIF InfoIdx = 13 THEN
		IF InfoKey = 'Idx' THEN
			Rt	:= 79;</v>
      </c>
      <c r="AI75" t="str">
        <f ca="1"/>
        <v xml:space="preserve">
	//79
	ELSIF InfoIdx = 13 THEN
		IF InfoKey = 'Idx' THEN
			Rt	:= 79;
		ELSE
			ErrCode	:= 3;
		END_IF;</v>
      </c>
      <c r="AJ75" t="str">
        <f ca="1"/>
        <v xml:space="preserve">
	//79
	ELSIF InfoIdx = 13 THEN
		IF InfoKey = 'Idx' THEN
			Rt	:= 79;
		ELSE
			ErrCode	:= 3;
		END_IF;</v>
      </c>
      <c r="AK75" t="str">
        <f ca="1"/>
        <v xml:space="preserve">
	//79
	ELSIF InfoIdx = 13 THEN
		IF InfoKey = 'Idx' THEN
			Rt	:= 79;
		ELSE
			ErrCode	:= 3;
		END_IF;</v>
      </c>
    </row>
    <row r="76" spans="5:37" x14ac:dyDescent="0.55000000000000004">
      <c r="E76" t="str">
        <f t="shared" si="1"/>
        <v>cylinder</v>
      </c>
      <c r="F76">
        <f>COUNTIF(E$3:E76,E76)</f>
        <v>14</v>
      </c>
      <c r="G76" t="str">
        <v/>
      </c>
      <c r="H76">
        <v>39</v>
      </c>
      <c r="I76">
        <f ca="1"/>
        <v>80</v>
      </c>
      <c r="J76">
        <f ca="1"/>
        <v>80</v>
      </c>
      <c r="X76" t="str">
        <f ca="1"/>
        <v xml:space="preserve">
</v>
      </c>
      <c r="Y76" t="str">
        <f ca="1"/>
        <v xml:space="preserve">
</v>
      </c>
      <c r="Z76" t="str">
        <f ca="1"/>
        <v xml:space="preserve">
	//80
	ELSIF InfoIdx = 14 THEN</v>
      </c>
      <c r="AA76" t="str">
        <f ca="1"/>
        <v xml:space="preserve">
	//80
	ELSIF InfoIdx = 14 THEN
		IF InfoKey = 'Idx' THEN</v>
      </c>
      <c r="AB76" t="str">
        <f ca="1"/>
        <v xml:space="preserve">
	//80
	ELSIF InfoIdx = 14 THEN
		IF InfoKey = 'Idx' THEN
			Rt	:= 80;</v>
      </c>
      <c r="AC76" t="str">
        <f ca="1"/>
        <v xml:space="preserve">
	//80
	ELSIF InfoIdx = 14 THEN
		IF InfoKey = 'Idx' THEN
			Rt	:= 80;</v>
      </c>
      <c r="AD76" t="str">
        <f ca="1"/>
        <v xml:space="preserve">
	//80
	ELSIF InfoIdx = 14 THEN
		IF InfoKey = 'Idx' THEN
			Rt	:= 80;</v>
      </c>
      <c r="AE76" t="str">
        <f ca="1"/>
        <v xml:space="preserve">
	//80
	ELSIF InfoIdx = 14 THEN
		IF InfoKey = 'Idx' THEN
			Rt	:= 80;</v>
      </c>
      <c r="AF76" t="str">
        <f ca="1"/>
        <v xml:space="preserve">
	//80
	ELSIF InfoIdx = 14 THEN
		IF InfoKey = 'Idx' THEN
			Rt	:= 80;</v>
      </c>
      <c r="AG76" t="str">
        <f ca="1"/>
        <v xml:space="preserve">
	//80
	ELSIF InfoIdx = 14 THEN
		IF InfoKey = 'Idx' THEN
			Rt	:= 80;</v>
      </c>
      <c r="AH76" t="str">
        <f ca="1"/>
        <v xml:space="preserve">
	//80
	ELSIF InfoIdx = 14 THEN
		IF InfoKey = 'Idx' THEN
			Rt	:= 80;</v>
      </c>
      <c r="AI76" t="str">
        <f ca="1"/>
        <v xml:space="preserve">
	//80
	ELSIF InfoIdx = 14 THEN
		IF InfoKey = 'Idx' THEN
			Rt	:= 80;
		ELSE
			ErrCode	:= 3;
		END_IF;</v>
      </c>
      <c r="AJ76" t="str">
        <f ca="1"/>
        <v xml:space="preserve">
	//80
	ELSIF InfoIdx = 14 THEN
		IF InfoKey = 'Idx' THEN
			Rt	:= 80;
		ELSE
			ErrCode	:= 3;
		END_IF;</v>
      </c>
      <c r="AK76" t="str">
        <f ca="1"/>
        <v xml:space="preserve">
	//80
	ELSIF InfoIdx = 14 THEN
		IF InfoKey = 'Idx' THEN
			Rt	:= 80;
		ELSE
			ErrCode	:= 3;
		END_IF;</v>
      </c>
    </row>
    <row r="77" spans="5:37" x14ac:dyDescent="0.55000000000000004">
      <c r="E77" t="str">
        <f t="shared" si="1"/>
        <v>cylinder</v>
      </c>
      <c r="F77">
        <f>COUNTIF(E$3:E77,E77)</f>
        <v>15</v>
      </c>
      <c r="G77" t="str">
        <v/>
      </c>
      <c r="H77">
        <v>40</v>
      </c>
      <c r="I77">
        <f ca="1"/>
        <v>81</v>
      </c>
      <c r="J77">
        <f ca="1"/>
        <v>81</v>
      </c>
      <c r="X77" t="str">
        <f ca="1"/>
        <v xml:space="preserve">
</v>
      </c>
      <c r="Y77" t="str">
        <f ca="1"/>
        <v xml:space="preserve">
</v>
      </c>
      <c r="Z77" t="str">
        <f ca="1"/>
        <v xml:space="preserve">
	//81
	ELSIF InfoIdx = 15 THEN</v>
      </c>
      <c r="AA77" t="str">
        <f ca="1"/>
        <v xml:space="preserve">
	//81
	ELSIF InfoIdx = 15 THEN
		IF InfoKey = 'Idx' THEN</v>
      </c>
      <c r="AB77" t="str">
        <f ca="1"/>
        <v xml:space="preserve">
	//81
	ELSIF InfoIdx = 15 THEN
		IF InfoKey = 'Idx' THEN
			Rt	:= 81;</v>
      </c>
      <c r="AC77" t="str">
        <f ca="1"/>
        <v xml:space="preserve">
	//81
	ELSIF InfoIdx = 15 THEN
		IF InfoKey = 'Idx' THEN
			Rt	:= 81;</v>
      </c>
      <c r="AD77" t="str">
        <f ca="1"/>
        <v xml:space="preserve">
	//81
	ELSIF InfoIdx = 15 THEN
		IF InfoKey = 'Idx' THEN
			Rt	:= 81;</v>
      </c>
      <c r="AE77" t="str">
        <f ca="1"/>
        <v xml:space="preserve">
	//81
	ELSIF InfoIdx = 15 THEN
		IF InfoKey = 'Idx' THEN
			Rt	:= 81;</v>
      </c>
      <c r="AF77" t="str">
        <f ca="1"/>
        <v xml:space="preserve">
	//81
	ELSIF InfoIdx = 15 THEN
		IF InfoKey = 'Idx' THEN
			Rt	:= 81;</v>
      </c>
      <c r="AG77" t="str">
        <f ca="1"/>
        <v xml:space="preserve">
	//81
	ELSIF InfoIdx = 15 THEN
		IF InfoKey = 'Idx' THEN
			Rt	:= 81;</v>
      </c>
      <c r="AH77" t="str">
        <f ca="1"/>
        <v xml:space="preserve">
	//81
	ELSIF InfoIdx = 15 THEN
		IF InfoKey = 'Idx' THEN
			Rt	:= 81;</v>
      </c>
      <c r="AI77" t="str">
        <f ca="1"/>
        <v xml:space="preserve">
	//81
	ELSIF InfoIdx = 15 THEN
		IF InfoKey = 'Idx' THEN
			Rt	:= 81;
		ELSE
			ErrCode	:= 3;
		END_IF;</v>
      </c>
      <c r="AJ77" t="str">
        <f ca="1"/>
        <v xml:space="preserve">
	//81
	ELSIF InfoIdx = 15 THEN
		IF InfoKey = 'Idx' THEN
			Rt	:= 81;
		ELSE
			ErrCode	:= 3;
		END_IF;</v>
      </c>
      <c r="AK77" t="str">
        <f ca="1"/>
        <v xml:space="preserve">
	//81
	ELSIF InfoIdx = 15 THEN
		IF InfoKey = 'Idx' THEN
			Rt	:= 81;
		ELSE
			ErrCode	:= 3;
		END_IF;</v>
      </c>
    </row>
    <row r="78" spans="5:37" x14ac:dyDescent="0.55000000000000004">
      <c r="E78" t="str">
        <f t="shared" si="1"/>
        <v>cylinder</v>
      </c>
      <c r="F78">
        <f>COUNTIF(E$3:E78,E78)</f>
        <v>16</v>
      </c>
      <c r="G78" t="str">
        <v/>
      </c>
      <c r="H78">
        <v>41</v>
      </c>
      <c r="I78">
        <f ca="1"/>
        <v>82</v>
      </c>
      <c r="J78">
        <f ca="1"/>
        <v>82</v>
      </c>
      <c r="X78" t="str">
        <f ca="1"/>
        <v xml:space="preserve">
</v>
      </c>
      <c r="Y78" t="str">
        <f ca="1"/>
        <v xml:space="preserve">
</v>
      </c>
      <c r="Z78" t="str">
        <f ca="1"/>
        <v xml:space="preserve">
	//82
	ELSIF InfoIdx = 16 THEN</v>
      </c>
      <c r="AA78" t="str">
        <f ca="1"/>
        <v xml:space="preserve">
	//82
	ELSIF InfoIdx = 16 THEN
		IF InfoKey = 'Idx' THEN</v>
      </c>
      <c r="AB78" t="str">
        <f ca="1"/>
        <v xml:space="preserve">
	//82
	ELSIF InfoIdx = 16 THEN
		IF InfoKey = 'Idx' THEN
			Rt	:= 82;</v>
      </c>
      <c r="AC78" t="str">
        <f ca="1"/>
        <v xml:space="preserve">
	//82
	ELSIF InfoIdx = 16 THEN
		IF InfoKey = 'Idx' THEN
			Rt	:= 82;</v>
      </c>
      <c r="AD78" t="str">
        <f ca="1"/>
        <v xml:space="preserve">
	//82
	ELSIF InfoIdx = 16 THEN
		IF InfoKey = 'Idx' THEN
			Rt	:= 82;</v>
      </c>
      <c r="AE78" t="str">
        <f ca="1"/>
        <v xml:space="preserve">
	//82
	ELSIF InfoIdx = 16 THEN
		IF InfoKey = 'Idx' THEN
			Rt	:= 82;</v>
      </c>
      <c r="AF78" t="str">
        <f ca="1"/>
        <v xml:space="preserve">
	//82
	ELSIF InfoIdx = 16 THEN
		IF InfoKey = 'Idx' THEN
			Rt	:= 82;</v>
      </c>
      <c r="AG78" t="str">
        <f ca="1"/>
        <v xml:space="preserve">
	//82
	ELSIF InfoIdx = 16 THEN
		IF InfoKey = 'Idx' THEN
			Rt	:= 82;</v>
      </c>
      <c r="AH78" t="str">
        <f ca="1"/>
        <v xml:space="preserve">
	//82
	ELSIF InfoIdx = 16 THEN
		IF InfoKey = 'Idx' THEN
			Rt	:= 82;</v>
      </c>
      <c r="AI78" t="str">
        <f ca="1"/>
        <v xml:space="preserve">
	//82
	ELSIF InfoIdx = 16 THEN
		IF InfoKey = 'Idx' THEN
			Rt	:= 82;
		ELSE
			ErrCode	:= 3;
		END_IF;</v>
      </c>
      <c r="AJ78" t="str">
        <f ca="1"/>
        <v xml:space="preserve">
	//82
	ELSIF InfoIdx = 16 THEN
		IF InfoKey = 'Idx' THEN
			Rt	:= 82;
		ELSE
			ErrCode	:= 3;
		END_IF;</v>
      </c>
      <c r="AK78" t="str">
        <f ca="1"/>
        <v xml:space="preserve">
	//82
	ELSIF InfoIdx = 16 THEN
		IF InfoKey = 'Idx' THEN
			Rt	:= 82;
		ELSE
			ErrCode	:= 3;
		END_IF;</v>
      </c>
    </row>
    <row r="79" spans="5:37" x14ac:dyDescent="0.55000000000000004">
      <c r="E79" t="str">
        <f t="shared" si="1"/>
        <v>cylinder</v>
      </c>
      <c r="F79">
        <f>COUNTIF(E$3:E79,E79)</f>
        <v>17</v>
      </c>
      <c r="G79" t="str">
        <v/>
      </c>
      <c r="H79">
        <v>42</v>
      </c>
      <c r="I79">
        <f ca="1"/>
        <v>83</v>
      </c>
      <c r="J79">
        <f ca="1"/>
        <v>83</v>
      </c>
      <c r="X79" t="str">
        <f ca="1"/>
        <v xml:space="preserve">
</v>
      </c>
      <c r="Y79" t="str">
        <f ca="1"/>
        <v xml:space="preserve">
</v>
      </c>
      <c r="Z79" t="str">
        <f ca="1"/>
        <v xml:space="preserve">
	//83
	ELSIF InfoIdx = 17 THEN</v>
      </c>
      <c r="AA79" t="str">
        <f ca="1"/>
        <v xml:space="preserve">
	//83
	ELSIF InfoIdx = 17 THEN
		IF InfoKey = 'Idx' THEN</v>
      </c>
      <c r="AB79" t="str">
        <f ca="1"/>
        <v xml:space="preserve">
	//83
	ELSIF InfoIdx = 17 THEN
		IF InfoKey = 'Idx' THEN
			Rt	:= 83;</v>
      </c>
      <c r="AC79" t="str">
        <f ca="1"/>
        <v xml:space="preserve">
	//83
	ELSIF InfoIdx = 17 THEN
		IF InfoKey = 'Idx' THEN
			Rt	:= 83;</v>
      </c>
      <c r="AD79" t="str">
        <f ca="1"/>
        <v xml:space="preserve">
	//83
	ELSIF InfoIdx = 17 THEN
		IF InfoKey = 'Idx' THEN
			Rt	:= 83;</v>
      </c>
      <c r="AE79" t="str">
        <f ca="1"/>
        <v xml:space="preserve">
	//83
	ELSIF InfoIdx = 17 THEN
		IF InfoKey = 'Idx' THEN
			Rt	:= 83;</v>
      </c>
      <c r="AF79" t="str">
        <f ca="1"/>
        <v xml:space="preserve">
	//83
	ELSIF InfoIdx = 17 THEN
		IF InfoKey = 'Idx' THEN
			Rt	:= 83;</v>
      </c>
      <c r="AG79" t="str">
        <f ca="1"/>
        <v xml:space="preserve">
	//83
	ELSIF InfoIdx = 17 THEN
		IF InfoKey = 'Idx' THEN
			Rt	:= 83;</v>
      </c>
      <c r="AH79" t="str">
        <f ca="1"/>
        <v xml:space="preserve">
	//83
	ELSIF InfoIdx = 17 THEN
		IF InfoKey = 'Idx' THEN
			Rt	:= 83;</v>
      </c>
      <c r="AI79" t="str">
        <f ca="1"/>
        <v xml:space="preserve">
	//83
	ELSIF InfoIdx = 17 THEN
		IF InfoKey = 'Idx' THEN
			Rt	:= 83;
		ELSE
			ErrCode	:= 3;
		END_IF;</v>
      </c>
      <c r="AJ79" t="str">
        <f ca="1"/>
        <v xml:space="preserve">
	//83
	ELSIF InfoIdx = 17 THEN
		IF InfoKey = 'Idx' THEN
			Rt	:= 83;
		ELSE
			ErrCode	:= 3;
		END_IF;</v>
      </c>
      <c r="AK79" t="str">
        <f ca="1"/>
        <v xml:space="preserve">
	//83
	ELSIF InfoIdx = 17 THEN
		IF InfoKey = 'Idx' THEN
			Rt	:= 83;
		ELSE
			ErrCode	:= 3;
		END_IF;</v>
      </c>
    </row>
    <row r="80" spans="5:37" x14ac:dyDescent="0.55000000000000004">
      <c r="E80" t="str">
        <f t="shared" si="1"/>
        <v>cylinder</v>
      </c>
      <c r="F80">
        <f>COUNTIF(E$3:E80,E80)</f>
        <v>18</v>
      </c>
      <c r="G80" t="str">
        <v/>
      </c>
      <c r="H80">
        <v>43</v>
      </c>
      <c r="I80">
        <f ca="1"/>
        <v>84</v>
      </c>
      <c r="J80">
        <f ca="1"/>
        <v>84</v>
      </c>
      <c r="X80" t="str">
        <f ca="1"/>
        <v xml:space="preserve">
</v>
      </c>
      <c r="Y80" t="str">
        <f ca="1"/>
        <v xml:space="preserve">
</v>
      </c>
      <c r="Z80" t="str">
        <f ca="1"/>
        <v xml:space="preserve">
	//84
	ELSIF InfoIdx = 18 THEN</v>
      </c>
      <c r="AA80" t="str">
        <f ca="1"/>
        <v xml:space="preserve">
	//84
	ELSIF InfoIdx = 18 THEN
		IF InfoKey = 'Idx' THEN</v>
      </c>
      <c r="AB80" t="str">
        <f ca="1"/>
        <v xml:space="preserve">
	//84
	ELSIF InfoIdx = 18 THEN
		IF InfoKey = 'Idx' THEN
			Rt	:= 84;</v>
      </c>
      <c r="AC80" t="str">
        <f ca="1"/>
        <v xml:space="preserve">
	//84
	ELSIF InfoIdx = 18 THEN
		IF InfoKey = 'Idx' THEN
			Rt	:= 84;</v>
      </c>
      <c r="AD80" t="str">
        <f ca="1"/>
        <v xml:space="preserve">
	//84
	ELSIF InfoIdx = 18 THEN
		IF InfoKey = 'Idx' THEN
			Rt	:= 84;</v>
      </c>
      <c r="AE80" t="str">
        <f ca="1"/>
        <v xml:space="preserve">
	//84
	ELSIF InfoIdx = 18 THEN
		IF InfoKey = 'Idx' THEN
			Rt	:= 84;</v>
      </c>
      <c r="AF80" t="str">
        <f ca="1"/>
        <v xml:space="preserve">
	//84
	ELSIF InfoIdx = 18 THEN
		IF InfoKey = 'Idx' THEN
			Rt	:= 84;</v>
      </c>
      <c r="AG80" t="str">
        <f ca="1"/>
        <v xml:space="preserve">
	//84
	ELSIF InfoIdx = 18 THEN
		IF InfoKey = 'Idx' THEN
			Rt	:= 84;</v>
      </c>
      <c r="AH80" t="str">
        <f ca="1"/>
        <v xml:space="preserve">
	//84
	ELSIF InfoIdx = 18 THEN
		IF InfoKey = 'Idx' THEN
			Rt	:= 84;</v>
      </c>
      <c r="AI80" t="str">
        <f ca="1"/>
        <v xml:space="preserve">
	//84
	ELSIF InfoIdx = 18 THEN
		IF InfoKey = 'Idx' THEN
			Rt	:= 84;
		ELSE
			ErrCode	:= 3;
		END_IF;</v>
      </c>
      <c r="AJ80" t="str">
        <f ca="1"/>
        <v xml:space="preserve">
	//84
	ELSIF InfoIdx = 18 THEN
		IF InfoKey = 'Idx' THEN
			Rt	:= 84;
		ELSE
			ErrCode	:= 3;
		END_IF;</v>
      </c>
      <c r="AK80" t="str">
        <f ca="1"/>
        <v xml:space="preserve">
	//84
	ELSIF InfoIdx = 18 THEN
		IF InfoKey = 'Idx' THEN
			Rt	:= 84;
		ELSE
			ErrCode	:= 3;
		END_IF;</v>
      </c>
    </row>
    <row r="81" spans="5:37" x14ac:dyDescent="0.55000000000000004">
      <c r="E81" t="str">
        <f t="shared" si="1"/>
        <v>cylinder</v>
      </c>
      <c r="F81">
        <f>COUNTIF(E$3:E81,E81)</f>
        <v>19</v>
      </c>
      <c r="G81" t="str">
        <v/>
      </c>
      <c r="H81">
        <v>44</v>
      </c>
      <c r="I81">
        <f ca="1"/>
        <v>85</v>
      </c>
      <c r="J81">
        <f ca="1"/>
        <v>85</v>
      </c>
      <c r="X81" t="str">
        <f ca="1"/>
        <v xml:space="preserve">
</v>
      </c>
      <c r="Y81" t="str">
        <f ca="1"/>
        <v xml:space="preserve">
</v>
      </c>
      <c r="Z81" t="str">
        <f ca="1"/>
        <v xml:space="preserve">
	//85
	ELSIF InfoIdx = 19 THEN</v>
      </c>
      <c r="AA81" t="str">
        <f ca="1"/>
        <v xml:space="preserve">
	//85
	ELSIF InfoIdx = 19 THEN
		IF InfoKey = 'Idx' THEN</v>
      </c>
      <c r="AB81" t="str">
        <f ca="1"/>
        <v xml:space="preserve">
	//85
	ELSIF InfoIdx = 19 THEN
		IF InfoKey = 'Idx' THEN
			Rt	:= 85;</v>
      </c>
      <c r="AC81" t="str">
        <f ca="1"/>
        <v xml:space="preserve">
	//85
	ELSIF InfoIdx = 19 THEN
		IF InfoKey = 'Idx' THEN
			Rt	:= 85;</v>
      </c>
      <c r="AD81" t="str">
        <f ca="1"/>
        <v xml:space="preserve">
	//85
	ELSIF InfoIdx = 19 THEN
		IF InfoKey = 'Idx' THEN
			Rt	:= 85;</v>
      </c>
      <c r="AE81" t="str">
        <f ca="1"/>
        <v xml:space="preserve">
	//85
	ELSIF InfoIdx = 19 THEN
		IF InfoKey = 'Idx' THEN
			Rt	:= 85;</v>
      </c>
      <c r="AF81" t="str">
        <f ca="1"/>
        <v xml:space="preserve">
	//85
	ELSIF InfoIdx = 19 THEN
		IF InfoKey = 'Idx' THEN
			Rt	:= 85;</v>
      </c>
      <c r="AG81" t="str">
        <f ca="1"/>
        <v xml:space="preserve">
	//85
	ELSIF InfoIdx = 19 THEN
		IF InfoKey = 'Idx' THEN
			Rt	:= 85;</v>
      </c>
      <c r="AH81" t="str">
        <f ca="1"/>
        <v xml:space="preserve">
	//85
	ELSIF InfoIdx = 19 THEN
		IF InfoKey = 'Idx' THEN
			Rt	:= 85;</v>
      </c>
      <c r="AI81" t="str">
        <f ca="1"/>
        <v xml:space="preserve">
	//85
	ELSIF InfoIdx = 19 THEN
		IF InfoKey = 'Idx' THEN
			Rt	:= 85;
		ELSE
			ErrCode	:= 3;
		END_IF;</v>
      </c>
      <c r="AJ81" t="str">
        <f ca="1"/>
        <v xml:space="preserve">
	//85
	ELSIF InfoIdx = 19 THEN
		IF InfoKey = 'Idx' THEN
			Rt	:= 85;
		ELSE
			ErrCode	:= 3;
		END_IF;</v>
      </c>
      <c r="AK81" t="str">
        <f ca="1"/>
        <v xml:space="preserve">
	//85
	ELSIF InfoIdx = 19 THEN
		IF InfoKey = 'Idx' THEN
			Rt	:= 85;
		ELSE
			ErrCode	:= 3;
		END_IF;</v>
      </c>
    </row>
    <row r="82" spans="5:37" x14ac:dyDescent="0.55000000000000004">
      <c r="E82" t="str">
        <f t="shared" si="1"/>
        <v>cylinder</v>
      </c>
      <c r="F82">
        <f>COUNTIF(E$3:E82,E82)</f>
        <v>20</v>
      </c>
      <c r="G82" t="str">
        <v/>
      </c>
      <c r="H82">
        <v>45</v>
      </c>
      <c r="I82">
        <f ca="1"/>
        <v>86</v>
      </c>
      <c r="J82">
        <f ca="1"/>
        <v>86</v>
      </c>
      <c r="X82" t="str">
        <f ca="1"/>
        <v xml:space="preserve">
</v>
      </c>
      <c r="Y82" t="str">
        <f ca="1"/>
        <v xml:space="preserve">
</v>
      </c>
      <c r="Z82" t="str">
        <f ca="1"/>
        <v xml:space="preserve">
	//86
	ELSIF InfoIdx = 20 THEN</v>
      </c>
      <c r="AA82" t="str">
        <f ca="1"/>
        <v xml:space="preserve">
	//86
	ELSIF InfoIdx = 20 THEN
		IF InfoKey = 'Idx' THEN</v>
      </c>
      <c r="AB82" t="str">
        <f ca="1"/>
        <v xml:space="preserve">
	//86
	ELSIF InfoIdx = 20 THEN
		IF InfoKey = 'Idx' THEN
			Rt	:= 86;</v>
      </c>
      <c r="AC82" t="str">
        <f ca="1"/>
        <v xml:space="preserve">
	//86
	ELSIF InfoIdx = 20 THEN
		IF InfoKey = 'Idx' THEN
			Rt	:= 86;</v>
      </c>
      <c r="AD82" t="str">
        <f ca="1"/>
        <v xml:space="preserve">
	//86
	ELSIF InfoIdx = 20 THEN
		IF InfoKey = 'Idx' THEN
			Rt	:= 86;</v>
      </c>
      <c r="AE82" t="str">
        <f ca="1"/>
        <v xml:space="preserve">
	//86
	ELSIF InfoIdx = 20 THEN
		IF InfoKey = 'Idx' THEN
			Rt	:= 86;</v>
      </c>
      <c r="AF82" t="str">
        <f ca="1"/>
        <v xml:space="preserve">
	//86
	ELSIF InfoIdx = 20 THEN
		IF InfoKey = 'Idx' THEN
			Rt	:= 86;</v>
      </c>
      <c r="AG82" t="str">
        <f ca="1"/>
        <v xml:space="preserve">
	//86
	ELSIF InfoIdx = 20 THEN
		IF InfoKey = 'Idx' THEN
			Rt	:= 86;</v>
      </c>
      <c r="AH82" t="str">
        <f ca="1"/>
        <v xml:space="preserve">
	//86
	ELSIF InfoIdx = 20 THEN
		IF InfoKey = 'Idx' THEN
			Rt	:= 86;</v>
      </c>
      <c r="AI82" t="str">
        <f ca="1"/>
        <v xml:space="preserve">
	//86
	ELSIF InfoIdx = 20 THEN
		IF InfoKey = 'Idx' THEN
			Rt	:= 86;
		ELSE
			ErrCode	:= 3;
		END_IF;</v>
      </c>
      <c r="AJ82" t="str">
        <f ca="1"/>
        <v xml:space="preserve">
	//86
	ELSIF InfoIdx = 20 THEN
		IF InfoKey = 'Idx' THEN
			Rt	:= 86;
		ELSE
			ErrCode	:= 3;
		END_IF;</v>
      </c>
      <c r="AK82" t="str">
        <f ca="1"/>
        <v xml:space="preserve">
	//86
	ELSIF InfoIdx = 20 THEN
		IF InfoKey = 'Idx' THEN
			Rt	:= 86;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//30
	ELSIF InfoIdx = 9 THEN
		IF InfoKey = 'Idx' THEN
			Rt	:= 30;
		ELSE
			ErrCode	:= 3;
		END_IF;
	//34
	ELSIF InfoIdx = 10 THEN
		IF InfoKey = 'Idx' THEN
			Rt	:= 34;
		ELSE
			ErrCode	:= 3;
		END_IF;
	//35
	ELSIF InfoIdx = 11 THEN
		IF InfoKey = 'Idx' THEN
			Rt	:= 35;
		ELSE
			ErrCode	:= 3;
		END_IF;
	//36
	ELSIF InfoIdx = 12 THEN
		IF InfoKey = 'Idx' THEN
			Rt	:= 36;
		ELSE
			ErrCode	:= 3;
		END_IF;
	//37
	ELSIF InfoIdx = 13 THEN
		IF InfoKey = 'Idx' THEN
			Rt	:= 37;
		ELSE
			ErrCode	:= 3;
		END_IF;
	//41
	ELSIF InfoIdx = 14 THEN
		IF InfoKey = 'Idx' THEN
			Rt	:= 41;
		ELSE
			ErrCode	:= 3;
		END_IF;
	//45
	ELSIF InfoIdx = 15 THEN
		IF InfoKey = 'Idx' THEN
			Rt	:= 45;
		ELSE
			ErrCode	:= 3;
		END_IF;
	//49
	ELSIF InfoIdx = 16 THEN
		IF InfoKey = 'Idx' THEN
			Rt	:= 49;
		ELSE
			ErrCode	:= 3;
		END_IF;
	//54
	ELSIF InfoIdx = 17 THEN
		IF InfoKey = 'Idx' THEN
			Rt	:= 54;
		ELSE
			ErrCode	:= 3;
		END_IF;
	//58
	ELSIF InfoIdx = 18 THEN
		IF InfoKey = 'Idx' THEN
			Rt	:= 58;
		ELSE
			ErrCode	:= 3;
		END_IF;
	//62
	ELSIF InfoIdx = 19 THEN
		IF InfoKey = 'Idx' THEN
			Rt	:= 62;
		ELSE
			ErrCode	:= 3;
		END_IF;
	ELSE
		ErrCode	:= 2;
	END_IF;
//EC
ELSIF InfoType = 'EC' THEN
	//87
	IF InfoIdx = 1 THEN
		IF InfoKey = 'Idx' THEN
			Rt	:= 87;
		ELSE
			ErrCode	:= 3;
		END_IF;
	ELSE
		ErrCode	:= 2;
	END_IF;
//cylinder
ELSIF InfoType = 'cylinder' THEN
	//67
	IF InfoIdx = 1 THEN
		IF InfoKey = 'Idx' THEN
			Rt	:= 67;
		ELSE
			ErrCode	:= 3;
		END_IF;
	//68
	ELSIF InfoIdx = 2 THEN
		IF InfoKey = 'Idx' THEN
			Rt	:= 68;
		ELSE
			ErrCode	:= 3;
		END_IF;
	//69
	ELSIF InfoIdx = 3 THEN
		IF InfoKey = 'Idx' THEN
			Rt	:= 69;
		ELSE
			ErrCode	:= 3;
		END_IF;
	//70
	ELSIF InfoIdx = 4 THEN
		IF InfoKey = 'Idx' THEN
			Rt	:= 70;
		ELSE
			ErrCode	:= 3;
		END_IF;
	//71
	ELSIF InfoIdx = 5 THEN
		IF InfoKey = 'Idx' THEN
			Rt	:= 71;
		ELSE
			ErrCode	:= 3;
		END_IF;
	//72
	ELSIF InfoIdx = 6 THEN
		IF InfoKey = 'Idx' THEN
			Rt	:= 72;
		ELSE
			ErrCode	:= 3;
		END_IF;
	//73
	ELSIF InfoIdx = 7 THEN
		IF InfoKey = 'Idx' THEN
			Rt	:= 73;
		ELSE
			ErrCode	:= 3;
		END_IF;
	//74
	ELSIF InfoIdx = 8 THEN
		IF InfoKey = 'Idx' THEN
			Rt	:= 74;
		ELSE
			ErrCode	:= 3;
		END_IF;
	//75
	ELSIF InfoIdx = 9 THEN
		IF InfoKey = 'Idx' THEN
			Rt	:= 75;
		ELSE
			ErrCode	:= 3;
		END_IF;
	//76
	ELSIF InfoIdx = 10 THEN
		IF InfoKey = 'Idx' THEN
			Rt	:= 76;
		ELSE
			ErrCode	:= 3;
		END_IF;
	//77
	ELSIF InfoIdx = 11 THEN
		IF InfoKey = 'Idx' THEN
			Rt	:= 77;
		ELSE
			ErrCode	:= 3;
		END_IF;
	//78
	ELSIF InfoIdx = 12 THEN
		IF InfoKey = 'Idx' THEN
			Rt	:= 78;
		ELSE
			ErrCode	:= 3;
		END_IF;
	//79
	ELSIF InfoIdx = 13 THEN
		IF InfoKey = 'Idx' THEN
			Rt	:= 79;
		ELSE
			ErrCode	:= 3;
		END_IF;
	//80
	ELSIF InfoIdx = 14 THEN
		IF InfoKey = 'Idx' THEN
			Rt	:= 80;
		ELSE
			ErrCode	:= 3;
		END_IF;
	//81
	ELSIF InfoIdx = 15 THEN
		IF InfoKey = 'Idx' THEN
			Rt	:= 81;
		ELSE
			ErrCode	:= 3;
		END_IF;
	//82
	ELSIF InfoIdx = 16 THEN
		IF InfoKey = 'Idx' THEN
			Rt	:= 82;
		ELSE
			ErrCode	:= 3;
		END_IF;
	//83
	ELSIF InfoIdx = 17 THEN
		IF InfoKey = 'Idx' THEN
			Rt	:= 83;
		ELSE
			ErrCode	:= 3;
		END_IF;
	//84
	ELSIF InfoIdx = 18 THEN
		IF InfoKey = 'Idx' THEN
			Rt	:= 84;
		ELSE
			ErrCode	:= 3;
		END_IF;
	//85
	ELSIF InfoIdx = 19 THEN
		IF InfoKey = 'Idx' THEN
			Rt	:= 85;
		ELSE
			ErrCode	:= 3;
		END_IF;
	//86
	ELSIF InfoIdx = 20 THEN
		IF InfoKey = 'Idx' THEN
			Rt	:= 86;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title</vt:lpstr>
      <vt:lpstr>config</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2026-07-08T05:18:26Z</dcterms:modified>
</cp:coreProperties>
</file>