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3" documentId="8_{1BB64A09-0546-4FEF-943C-A395B76F45F5}" xr6:coauthVersionLast="47" xr6:coauthVersionMax="47" xr10:uidLastSave="{BB56FD22-0427-48DA-B604-749E0086F3A9}"/>
  <bookViews>
    <workbookView xWindow="-120" yWindow="-120" windowWidth="29040" windowHeight="15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E29" i="1"/>
  <c r="D28" i="1"/>
  <c r="C28" i="1"/>
  <c r="E28" i="1"/>
  <c r="C37" i="1"/>
  <c r="D37" i="1" s="1"/>
  <c r="E37" i="1"/>
  <c r="C38" i="1"/>
  <c r="D38" i="1" s="1"/>
  <c r="E38" i="1"/>
  <c r="C36" i="1"/>
  <c r="D36" i="1" s="1"/>
  <c r="E36" i="1"/>
  <c r="C35" i="1"/>
  <c r="D35" i="1" s="1"/>
  <c r="E35" i="1"/>
  <c r="C33" i="1"/>
  <c r="D33" i="1" s="1"/>
  <c r="E33" i="1"/>
  <c r="C32" i="1"/>
  <c r="D32" i="1" s="1"/>
  <c r="C31" i="1"/>
  <c r="D31" i="1" s="1"/>
  <c r="E31" i="1"/>
  <c r="E32" i="1"/>
  <c r="C30" i="1"/>
  <c r="D30" i="1" s="1"/>
  <c r="C27" i="1"/>
  <c r="D27" i="1" s="1"/>
  <c r="E27" i="1"/>
  <c r="C24" i="1"/>
  <c r="B24" i="1"/>
  <c r="E24" i="1" s="1"/>
  <c r="C22" i="1"/>
  <c r="D22" i="1" s="1"/>
  <c r="E22" i="1"/>
  <c r="E23" i="1"/>
  <c r="C21" i="1"/>
  <c r="D21" i="1" s="1"/>
  <c r="E21" i="1"/>
  <c r="E25" i="1"/>
  <c r="E26" i="1"/>
  <c r="E30" i="1"/>
  <c r="C19" i="1"/>
  <c r="D19" i="1" s="1"/>
  <c r="E19" i="1"/>
  <c r="C40" i="1"/>
  <c r="D40" i="1" s="1"/>
  <c r="C39" i="1"/>
  <c r="D39" i="1" s="1"/>
  <c r="C34" i="1"/>
  <c r="D34" i="1" s="1"/>
  <c r="C26" i="1"/>
  <c r="D26" i="1" s="1"/>
  <c r="C25" i="1"/>
  <c r="D25" i="1" s="1"/>
  <c r="C23" i="1"/>
  <c r="D23" i="1" s="1"/>
  <c r="C20" i="1"/>
  <c r="D20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E5" i="1"/>
  <c r="E6" i="1"/>
  <c r="E7" i="1"/>
  <c r="E9" i="1"/>
  <c r="E12" i="1"/>
  <c r="E13" i="1"/>
  <c r="E14" i="1"/>
  <c r="E16" i="1"/>
  <c r="E17" i="1"/>
  <c r="E18" i="1"/>
  <c r="E34" i="1"/>
  <c r="E39" i="1"/>
  <c r="E40" i="1"/>
  <c r="C4" i="1"/>
  <c r="D4" i="1" s="1"/>
  <c r="C3" i="1"/>
  <c r="D3" i="1" s="1"/>
  <c r="C2" i="1"/>
  <c r="D2" i="1" s="1"/>
  <c r="A3" i="1"/>
  <c r="A4" i="1" s="1"/>
  <c r="E2" i="1"/>
  <c r="D24" i="1" l="1"/>
  <c r="E3" i="1"/>
  <c r="A8" i="1"/>
  <c r="E4" i="1"/>
  <c r="A10" i="1" l="1"/>
  <c r="E8" i="1"/>
  <c r="A11" i="1" l="1"/>
  <c r="E10" i="1"/>
  <c r="A15" i="1" l="1"/>
  <c r="E11" i="1"/>
  <c r="A20" i="1" l="1"/>
  <c r="E20" i="1" s="1"/>
  <c r="E15" i="1"/>
</calcChain>
</file>

<file path=xl/sharedStrings.xml><?xml version="1.0" encoding="utf-8"?>
<sst xmlns="http://schemas.openxmlformats.org/spreadsheetml/2006/main" count="5" uniqueCount="5">
  <si>
    <r>
      <t>R</t>
    </r>
    <r>
      <rPr>
        <vertAlign val="subscript"/>
        <sz val="14"/>
        <color rgb="FF000000"/>
        <rFont val="Times New Roman"/>
        <family val="1"/>
        <charset val="204"/>
      </rPr>
      <t>Н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Ом</t>
    </r>
  </si>
  <si>
    <r>
      <t>U</t>
    </r>
    <r>
      <rPr>
        <vertAlign val="subscript"/>
        <sz val="14"/>
        <color rgb="FF000000"/>
        <rFont val="Times New Roman"/>
        <family val="1"/>
        <charset val="204"/>
      </rPr>
      <t>вых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В</t>
    </r>
  </si>
  <si>
    <r>
      <t>U</t>
    </r>
    <r>
      <rPr>
        <vertAlign val="subscript"/>
        <sz val="14"/>
        <color rgb="FF000000"/>
        <rFont val="Times New Roman"/>
        <family val="1"/>
        <charset val="204"/>
      </rPr>
      <t>п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В</t>
    </r>
  </si>
  <si>
    <r>
      <t>K</t>
    </r>
    <r>
      <rPr>
        <vertAlign val="subscript"/>
        <sz val="14"/>
        <color rgb="FF000000"/>
        <rFont val="Times New Roman"/>
        <family val="1"/>
        <charset val="204"/>
      </rPr>
      <t>п</t>
    </r>
    <r>
      <rPr>
        <sz val="14"/>
        <color rgb="FF000000"/>
        <rFont val="Times New Roman"/>
        <family val="1"/>
        <charset val="204"/>
      </rPr>
      <t>, %</t>
    </r>
  </si>
  <si>
    <r>
      <t>I</t>
    </r>
    <r>
      <rPr>
        <vertAlign val="subscript"/>
        <sz val="14"/>
        <color rgb="FF000000"/>
        <rFont val="Times New Roman"/>
        <family val="1"/>
        <charset val="204"/>
      </rPr>
      <t>вых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</si>
</sst>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#,##0.0000"/>
    <numFmt numFmtId="169" formatCode="0.000000"/>
  </numFmts>
  <fonts count="4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64260717410316E-2"/>
          <c:y val="5.0925925925925923E-2"/>
          <c:w val="0.89822462817147863"/>
          <c:h val="0.849984689413823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Аркуш1!$E$2:$E$40</c:f>
              <c:numCache>
                <c:formatCode>General</c:formatCode>
                <c:ptCount val="39"/>
                <c:pt idx="0">
                  <c:v>6.1631944444444444E-6</c:v>
                </c:pt>
                <c:pt idx="1">
                  <c:v>1.2326388888888889E-5</c:v>
                </c:pt>
                <c:pt idx="2">
                  <c:v>2.4583333333333332E-5</c:v>
                </c:pt>
                <c:pt idx="3">
                  <c:v>3.54E-5</c:v>
                </c:pt>
                <c:pt idx="4">
                  <c:v>5.0428571428571425E-5</c:v>
                </c:pt>
                <c:pt idx="5">
                  <c:v>7.0599999999999995E-5</c:v>
                </c:pt>
                <c:pt idx="6">
                  <c:v>1.4080000000000001E-4</c:v>
                </c:pt>
                <c:pt idx="7">
                  <c:v>3.5100000000000002E-4</c:v>
                </c:pt>
                <c:pt idx="8">
                  <c:v>6.9999999999999999E-4</c:v>
                </c:pt>
                <c:pt idx="9">
                  <c:v>1.4E-3</c:v>
                </c:pt>
                <c:pt idx="10">
                  <c:v>3.4799999999999996E-3</c:v>
                </c:pt>
                <c:pt idx="11">
                  <c:v>4.9571428571428579E-3</c:v>
                </c:pt>
                <c:pt idx="12">
                  <c:v>6.9199999999999999E-3</c:v>
                </c:pt>
                <c:pt idx="13">
                  <c:v>1.372E-2</c:v>
                </c:pt>
                <c:pt idx="14">
                  <c:v>3.3399999999999999E-2</c:v>
                </c:pt>
                <c:pt idx="15">
                  <c:v>4.6857142857142854E-2</c:v>
                </c:pt>
                <c:pt idx="16">
                  <c:v>6.4200000000000007E-2</c:v>
                </c:pt>
                <c:pt idx="17">
                  <c:v>8.3733333333333326E-2</c:v>
                </c:pt>
                <c:pt idx="18">
                  <c:v>0.12040000000000001</c:v>
                </c:pt>
                <c:pt idx="19">
                  <c:v>0.16457142857142856</c:v>
                </c:pt>
                <c:pt idx="20">
                  <c:v>0.20518518518518519</c:v>
                </c:pt>
                <c:pt idx="21">
                  <c:v>0.26400000000000001</c:v>
                </c:pt>
                <c:pt idx="22">
                  <c:v>0.3023529411764706</c:v>
                </c:pt>
                <c:pt idx="23">
                  <c:v>0.35428571428571431</c:v>
                </c:pt>
                <c:pt idx="24">
                  <c:v>0.46799999999999997</c:v>
                </c:pt>
                <c:pt idx="25">
                  <c:v>0.56500000000000006</c:v>
                </c:pt>
                <c:pt idx="26">
                  <c:v>0.66666666666666663</c:v>
                </c:pt>
                <c:pt idx="27">
                  <c:v>0.77142857142857146</c:v>
                </c:pt>
                <c:pt idx="28">
                  <c:v>0.85599999999999998</c:v>
                </c:pt>
                <c:pt idx="29">
                  <c:v>1.06</c:v>
                </c:pt>
                <c:pt idx="30">
                  <c:v>1.4133333333333333</c:v>
                </c:pt>
                <c:pt idx="31">
                  <c:v>1.6230769230769231</c:v>
                </c:pt>
                <c:pt idx="32">
                  <c:v>1.8315972222222223</c:v>
                </c:pt>
                <c:pt idx="33">
                  <c:v>2.1100000000000003</c:v>
                </c:pt>
                <c:pt idx="34">
                  <c:v>2.6375000000000002</c:v>
                </c:pt>
                <c:pt idx="35">
                  <c:v>3.0142857142857147</c:v>
                </c:pt>
                <c:pt idx="36">
                  <c:v>3.5</c:v>
                </c:pt>
                <c:pt idx="37">
                  <c:v>3.6458333333333335</c:v>
                </c:pt>
                <c:pt idx="38">
                  <c:v>10.45</c:v>
                </c:pt>
              </c:numCache>
            </c:numRef>
          </c:xVal>
          <c:yVal>
            <c:numRef>
              <c:f>Аркуш1!$B$2:$B$40</c:f>
              <c:numCache>
                <c:formatCode>General</c:formatCode>
                <c:ptCount val="39"/>
                <c:pt idx="0">
                  <c:v>35.5</c:v>
                </c:pt>
                <c:pt idx="1">
                  <c:v>35.5</c:v>
                </c:pt>
                <c:pt idx="2">
                  <c:v>35.4</c:v>
                </c:pt>
                <c:pt idx="3">
                  <c:v>35.4</c:v>
                </c:pt>
                <c:pt idx="4">
                  <c:v>35.299999999999997</c:v>
                </c:pt>
                <c:pt idx="5">
                  <c:v>35.299999999999997</c:v>
                </c:pt>
                <c:pt idx="6">
                  <c:v>35.200000000000003</c:v>
                </c:pt>
                <c:pt idx="7">
                  <c:v>35.1</c:v>
                </c:pt>
                <c:pt idx="8">
                  <c:v>35</c:v>
                </c:pt>
                <c:pt idx="9">
                  <c:v>35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34.6</c:v>
                </c:pt>
                <c:pt idx="13">
                  <c:v>34.299999999999997</c:v>
                </c:pt>
                <c:pt idx="14">
                  <c:v>33.4</c:v>
                </c:pt>
                <c:pt idx="15">
                  <c:v>32.799999999999997</c:v>
                </c:pt>
                <c:pt idx="16">
                  <c:v>32.1</c:v>
                </c:pt>
                <c:pt idx="17">
                  <c:v>31.4</c:v>
                </c:pt>
                <c:pt idx="18">
                  <c:v>30.1</c:v>
                </c:pt>
                <c:pt idx="19">
                  <c:v>28.8</c:v>
                </c:pt>
                <c:pt idx="20">
                  <c:v>27.7</c:v>
                </c:pt>
                <c:pt idx="21">
                  <c:v>26.4</c:v>
                </c:pt>
                <c:pt idx="22">
                  <c:v>25.7</c:v>
                </c:pt>
                <c:pt idx="23">
                  <c:v>24.8</c:v>
                </c:pt>
                <c:pt idx="24">
                  <c:v>23.4</c:v>
                </c:pt>
                <c:pt idx="25">
                  <c:v>22.6</c:v>
                </c:pt>
                <c:pt idx="26">
                  <c:v>22</c:v>
                </c:pt>
                <c:pt idx="27">
                  <c:v>21.6</c:v>
                </c:pt>
                <c:pt idx="28">
                  <c:v>21.4</c:v>
                </c:pt>
                <c:pt idx="29">
                  <c:v>21.2</c:v>
                </c:pt>
                <c:pt idx="30">
                  <c:v>21.2</c:v>
                </c:pt>
                <c:pt idx="31">
                  <c:v>21.1</c:v>
                </c:pt>
                <c:pt idx="32">
                  <c:v>21.1</c:v>
                </c:pt>
                <c:pt idx="33">
                  <c:v>21.1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B-4697-8CCF-B9DAB4C73B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Аркуш1!$S$2:$S$3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xVal>
          <c:yVal>
            <c:numRef>
              <c:f>Аркуш1!$R$2:$R$3</c:f>
              <c:numCache>
                <c:formatCode>General</c:formatCode>
                <c:ptCount val="2"/>
                <c:pt idx="0">
                  <c:v>-1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B-4697-8CCF-B9DAB4C7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3631"/>
        <c:axId val="507200751"/>
      </c:scatterChart>
      <c:valAx>
        <c:axId val="50720363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А</a:t>
                </a:r>
              </a:p>
            </c:rich>
          </c:tx>
          <c:layout>
            <c:manualLayout>
              <c:xMode val="edge"/>
              <c:yMode val="edge"/>
              <c:x val="0.86699868766404198"/>
              <c:y val="0.762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00751"/>
        <c:crosses val="autoZero"/>
        <c:crossBetween val="midCat"/>
      </c:valAx>
      <c:valAx>
        <c:axId val="507200751"/>
        <c:scaling>
          <c:orientation val="minMax"/>
          <c:max val="3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5.5539448462451957E-2"/>
              <c:y val="7.851049868766404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0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94925634295715E-2"/>
          <c:y val="5.0925925925925923E-2"/>
          <c:w val="0.90740507436570428"/>
          <c:h val="0.864822834645669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Аркуш1!$E$2:$E$40</c:f>
              <c:numCache>
                <c:formatCode>General</c:formatCode>
                <c:ptCount val="39"/>
                <c:pt idx="0">
                  <c:v>6.1631944444444444E-6</c:v>
                </c:pt>
                <c:pt idx="1">
                  <c:v>1.2326388888888889E-5</c:v>
                </c:pt>
                <c:pt idx="2">
                  <c:v>2.4583333333333332E-5</c:v>
                </c:pt>
                <c:pt idx="3">
                  <c:v>3.54E-5</c:v>
                </c:pt>
                <c:pt idx="4">
                  <c:v>5.0428571428571425E-5</c:v>
                </c:pt>
                <c:pt idx="5">
                  <c:v>7.0599999999999995E-5</c:v>
                </c:pt>
                <c:pt idx="6">
                  <c:v>1.4080000000000001E-4</c:v>
                </c:pt>
                <c:pt idx="7">
                  <c:v>3.5100000000000002E-4</c:v>
                </c:pt>
                <c:pt idx="8">
                  <c:v>6.9999999999999999E-4</c:v>
                </c:pt>
                <c:pt idx="9">
                  <c:v>1.4E-3</c:v>
                </c:pt>
                <c:pt idx="10">
                  <c:v>3.4799999999999996E-3</c:v>
                </c:pt>
                <c:pt idx="11">
                  <c:v>4.9571428571428579E-3</c:v>
                </c:pt>
                <c:pt idx="12">
                  <c:v>6.9199999999999999E-3</c:v>
                </c:pt>
                <c:pt idx="13">
                  <c:v>1.372E-2</c:v>
                </c:pt>
                <c:pt idx="14">
                  <c:v>3.3399999999999999E-2</c:v>
                </c:pt>
                <c:pt idx="15">
                  <c:v>4.6857142857142854E-2</c:v>
                </c:pt>
                <c:pt idx="16">
                  <c:v>6.4200000000000007E-2</c:v>
                </c:pt>
                <c:pt idx="17">
                  <c:v>8.3733333333333326E-2</c:v>
                </c:pt>
                <c:pt idx="18">
                  <c:v>0.12040000000000001</c:v>
                </c:pt>
                <c:pt idx="19">
                  <c:v>0.16457142857142856</c:v>
                </c:pt>
                <c:pt idx="20">
                  <c:v>0.20518518518518519</c:v>
                </c:pt>
                <c:pt idx="21">
                  <c:v>0.26400000000000001</c:v>
                </c:pt>
                <c:pt idx="22">
                  <c:v>0.3023529411764706</c:v>
                </c:pt>
                <c:pt idx="23">
                  <c:v>0.35428571428571431</c:v>
                </c:pt>
                <c:pt idx="24">
                  <c:v>0.46799999999999997</c:v>
                </c:pt>
                <c:pt idx="25">
                  <c:v>0.56500000000000006</c:v>
                </c:pt>
                <c:pt idx="26">
                  <c:v>0.66666666666666663</c:v>
                </c:pt>
                <c:pt idx="27">
                  <c:v>0.77142857142857146</c:v>
                </c:pt>
                <c:pt idx="28">
                  <c:v>0.85599999999999998</c:v>
                </c:pt>
                <c:pt idx="29">
                  <c:v>1.06</c:v>
                </c:pt>
                <c:pt idx="30">
                  <c:v>1.4133333333333333</c:v>
                </c:pt>
                <c:pt idx="31">
                  <c:v>1.6230769230769231</c:v>
                </c:pt>
                <c:pt idx="32">
                  <c:v>1.8315972222222223</c:v>
                </c:pt>
                <c:pt idx="33">
                  <c:v>2.1100000000000003</c:v>
                </c:pt>
                <c:pt idx="34">
                  <c:v>2.6375000000000002</c:v>
                </c:pt>
                <c:pt idx="35">
                  <c:v>3.0142857142857147</c:v>
                </c:pt>
                <c:pt idx="36">
                  <c:v>3.5</c:v>
                </c:pt>
                <c:pt idx="37">
                  <c:v>3.6458333333333335</c:v>
                </c:pt>
                <c:pt idx="38">
                  <c:v>10.45</c:v>
                </c:pt>
              </c:numCache>
            </c:numRef>
          </c:xVal>
          <c:yVal>
            <c:numRef>
              <c:f>Аркуш1!$D$2:$D$40</c:f>
              <c:numCache>
                <c:formatCode>General</c:formatCode>
                <c:ptCount val="39"/>
                <c:pt idx="0">
                  <c:v>5.0704225352112674E-3</c:v>
                </c:pt>
                <c:pt idx="1">
                  <c:v>4.9859154929577463E-3</c:v>
                </c:pt>
                <c:pt idx="2">
                  <c:v>4.9717514124293788E-3</c:v>
                </c:pt>
                <c:pt idx="3">
                  <c:v>4.9435028248587575E-3</c:v>
                </c:pt>
                <c:pt idx="4">
                  <c:v>5.1274787535410772E-3</c:v>
                </c:pt>
                <c:pt idx="5">
                  <c:v>4.9008498583569416E-3</c:v>
                </c:pt>
                <c:pt idx="6">
                  <c:v>5.1704545454545449E-3</c:v>
                </c:pt>
                <c:pt idx="7">
                  <c:v>5.8974358974358968E-3</c:v>
                </c:pt>
                <c:pt idx="8">
                  <c:v>7.8285714285714295E-3</c:v>
                </c:pt>
                <c:pt idx="9">
                  <c:v>1.3000000000000001E-2</c:v>
                </c:pt>
                <c:pt idx="10">
                  <c:v>3.0459770114942528E-2</c:v>
                </c:pt>
                <c:pt idx="11">
                  <c:v>4.3227665706051868E-2</c:v>
                </c:pt>
                <c:pt idx="12">
                  <c:v>6.0404624277456638E-2</c:v>
                </c:pt>
                <c:pt idx="13">
                  <c:v>0.11953352769679303</c:v>
                </c:pt>
                <c:pt idx="14">
                  <c:v>0.29491017964071858</c:v>
                </c:pt>
                <c:pt idx="15">
                  <c:v>0.41463414634146351</c:v>
                </c:pt>
                <c:pt idx="16">
                  <c:v>0.57009345794392519</c:v>
                </c:pt>
                <c:pt idx="17">
                  <c:v>0.74203821656050961</c:v>
                </c:pt>
                <c:pt idx="18">
                  <c:v>1.0730897009966778</c:v>
                </c:pt>
                <c:pt idx="19">
                  <c:v>1.4583333333333333</c:v>
                </c:pt>
                <c:pt idx="20">
                  <c:v>1.8086642599277978</c:v>
                </c:pt>
                <c:pt idx="21">
                  <c:v>2.2803030303030303</c:v>
                </c:pt>
                <c:pt idx="22">
                  <c:v>2.5603112840466928</c:v>
                </c:pt>
                <c:pt idx="23">
                  <c:v>2.919354838709677</c:v>
                </c:pt>
                <c:pt idx="24">
                  <c:v>3.5299145299145303</c:v>
                </c:pt>
                <c:pt idx="25">
                  <c:v>3.889380530973451</c:v>
                </c:pt>
                <c:pt idx="26">
                  <c:v>4.127272727272727</c:v>
                </c:pt>
                <c:pt idx="27">
                  <c:v>4.2037037037037033</c:v>
                </c:pt>
                <c:pt idx="28">
                  <c:v>4.1495327102803747</c:v>
                </c:pt>
                <c:pt idx="29">
                  <c:v>3.8301886792452833</c:v>
                </c:pt>
                <c:pt idx="30">
                  <c:v>3.2783018867924527</c:v>
                </c:pt>
                <c:pt idx="31">
                  <c:v>3.0047393364928907</c:v>
                </c:pt>
                <c:pt idx="32">
                  <c:v>2.7630331753554498</c:v>
                </c:pt>
                <c:pt idx="33">
                  <c:v>2.4834123222748814</c:v>
                </c:pt>
                <c:pt idx="34">
                  <c:v>2.0758293838862558</c:v>
                </c:pt>
                <c:pt idx="35">
                  <c:v>1.8483412322274881</c:v>
                </c:pt>
                <c:pt idx="36">
                  <c:v>1.6190476190476193</c:v>
                </c:pt>
                <c:pt idx="37">
                  <c:v>1.5619047619047619</c:v>
                </c:pt>
                <c:pt idx="38">
                  <c:v>0.56937799043062209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D-47EE-9AC1-9728A85C82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Аркуш1!$S$2:$S$3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xVal>
          <c:yVal>
            <c:numRef>
              <c:f>Аркуш1!$R$2:$R$3</c:f>
              <c:numCache>
                <c:formatCode>General</c:formatCode>
                <c:ptCount val="2"/>
                <c:pt idx="0">
                  <c:v>-1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D-47EE-9AC1-9728A85C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11551"/>
        <c:axId val="562736511"/>
      </c:scatterChart>
      <c:valAx>
        <c:axId val="56271155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Кп, %</a:t>
                </a:r>
              </a:p>
            </c:rich>
          </c:tx>
          <c:layout>
            <c:manualLayout>
              <c:xMode val="edge"/>
              <c:yMode val="edge"/>
              <c:x val="6.2825240594925641E-2"/>
              <c:y val="4.5347039953339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736511"/>
        <c:crosses val="autoZero"/>
        <c:crossBetween val="midCat"/>
      </c:valAx>
      <c:valAx>
        <c:axId val="562736511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А</a:t>
                </a:r>
              </a:p>
            </c:rich>
          </c:tx>
          <c:layout>
            <c:manualLayout>
              <c:xMode val="edge"/>
              <c:yMode val="edge"/>
              <c:x val="0.87777777777777788"/>
              <c:y val="0.83655475357247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7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71437</xdr:rowOff>
    </xdr:from>
    <xdr:to>
      <xdr:col>14</xdr:col>
      <xdr:colOff>428625</xdr:colOff>
      <xdr:row>16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CE9B4E-84D2-CF08-8224-CC7C393D8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18</xdr:row>
      <xdr:rowOff>33337</xdr:rowOff>
    </xdr:from>
    <xdr:to>
      <xdr:col>14</xdr:col>
      <xdr:colOff>466725</xdr:colOff>
      <xdr:row>34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C320A0-723D-40BB-C166-5F5E3B332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A7" zoomScaleNormal="100" workbookViewId="0">
      <selection activeCell="P21" sqref="P21"/>
    </sheetView>
  </sheetViews>
  <sheetFormatPr defaultRowHeight="15" x14ac:dyDescent="0.25"/>
  <cols>
    <col min="1" max="1" width="15.42578125" customWidth="1"/>
    <col min="2" max="3" width="13.42578125" customWidth="1"/>
    <col min="4" max="4" width="13.5703125" customWidth="1"/>
    <col min="5" max="5" width="14.85546875" customWidth="1"/>
    <col min="9" max="9" width="12" customWidth="1"/>
    <col min="11" max="11" width="10" bestFit="1" customWidth="1"/>
    <col min="16" max="16" width="14.5703125" customWidth="1"/>
  </cols>
  <sheetData>
    <row r="1" spans="1:19" ht="2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8"/>
      <c r="M1" s="8"/>
      <c r="N1" s="8"/>
      <c r="P1" s="10"/>
    </row>
    <row r="2" spans="1:19" x14ac:dyDescent="0.25">
      <c r="A2" s="4">
        <v>5760000</v>
      </c>
      <c r="B2">
        <v>35.5</v>
      </c>
      <c r="C2">
        <f>1.8/1000</f>
        <v>1.8E-3</v>
      </c>
      <c r="D2">
        <f>(C2/B2)*100</f>
        <v>5.0704225352112674E-3</v>
      </c>
      <c r="E2">
        <f>B2/A2</f>
        <v>6.1631944444444444E-6</v>
      </c>
      <c r="L2" s="8"/>
      <c r="M2" s="8"/>
      <c r="N2" s="8"/>
      <c r="R2">
        <v>-1</v>
      </c>
      <c r="S2">
        <v>0.42</v>
      </c>
    </row>
    <row r="3" spans="1:19" x14ac:dyDescent="0.25">
      <c r="A3" s="4">
        <f>A2/2</f>
        <v>2880000</v>
      </c>
      <c r="B3">
        <v>35.5</v>
      </c>
      <c r="C3">
        <f>1.77/1000</f>
        <v>1.7700000000000001E-3</v>
      </c>
      <c r="D3">
        <f t="shared" ref="D3:D40" si="0">(C3/B3)*100</f>
        <v>4.9859154929577463E-3</v>
      </c>
      <c r="E3">
        <f t="shared" ref="E3:E40" si="1">B3/A3</f>
        <v>1.2326388888888889E-5</v>
      </c>
      <c r="L3" s="8"/>
      <c r="M3" s="8"/>
      <c r="N3" s="8"/>
      <c r="R3">
        <v>2000</v>
      </c>
      <c r="S3">
        <v>0.42</v>
      </c>
    </row>
    <row r="4" spans="1:19" x14ac:dyDescent="0.25">
      <c r="A4" s="4">
        <f t="shared" ref="A4:A15" si="2">A3/2</f>
        <v>1440000</v>
      </c>
      <c r="B4">
        <v>35.4</v>
      </c>
      <c r="C4">
        <f>1.76/1000</f>
        <v>1.7600000000000001E-3</v>
      </c>
      <c r="D4">
        <f t="shared" si="0"/>
        <v>4.9717514124293788E-3</v>
      </c>
      <c r="E4">
        <f t="shared" si="1"/>
        <v>2.4583333333333332E-5</v>
      </c>
      <c r="L4" s="9"/>
      <c r="M4" s="9"/>
      <c r="N4" s="8"/>
    </row>
    <row r="5" spans="1:19" x14ac:dyDescent="0.25">
      <c r="A5" s="4">
        <v>1000000</v>
      </c>
      <c r="B5">
        <v>35.4</v>
      </c>
      <c r="C5">
        <f>1.75/1000</f>
        <v>1.75E-3</v>
      </c>
      <c r="D5">
        <f t="shared" si="0"/>
        <v>4.9435028248587575E-3</v>
      </c>
      <c r="E5">
        <f t="shared" si="1"/>
        <v>3.54E-5</v>
      </c>
      <c r="L5" s="8"/>
      <c r="M5" s="8"/>
      <c r="N5" s="8"/>
    </row>
    <row r="6" spans="1:19" x14ac:dyDescent="0.25">
      <c r="A6" s="4">
        <v>700000</v>
      </c>
      <c r="B6">
        <v>35.299999999999997</v>
      </c>
      <c r="C6">
        <f>1.81/1000</f>
        <v>1.81E-3</v>
      </c>
      <c r="D6">
        <f t="shared" si="0"/>
        <v>5.1274787535410772E-3</v>
      </c>
      <c r="E6">
        <f t="shared" si="1"/>
        <v>5.0428571428571425E-5</v>
      </c>
      <c r="L6" s="8"/>
      <c r="M6" s="8"/>
      <c r="N6" s="8"/>
      <c r="O6" s="8"/>
      <c r="P6" s="8"/>
    </row>
    <row r="7" spans="1:19" x14ac:dyDescent="0.25">
      <c r="A7" s="4">
        <v>500000</v>
      </c>
      <c r="B7">
        <v>35.299999999999997</v>
      </c>
      <c r="C7">
        <f>1.73/1000</f>
        <v>1.73E-3</v>
      </c>
      <c r="D7">
        <f t="shared" si="0"/>
        <v>4.9008498583569416E-3</v>
      </c>
      <c r="E7">
        <f t="shared" si="1"/>
        <v>7.0599999999999995E-5</v>
      </c>
    </row>
    <row r="8" spans="1:19" x14ac:dyDescent="0.25">
      <c r="A8" s="4">
        <f t="shared" si="2"/>
        <v>250000</v>
      </c>
      <c r="B8">
        <v>35.200000000000003</v>
      </c>
      <c r="C8">
        <f>1.82/1000</f>
        <v>1.82E-3</v>
      </c>
      <c r="D8">
        <f t="shared" si="0"/>
        <v>5.1704545454545449E-3</v>
      </c>
      <c r="E8">
        <f t="shared" si="1"/>
        <v>1.4080000000000001E-4</v>
      </c>
    </row>
    <row r="9" spans="1:19" x14ac:dyDescent="0.25">
      <c r="A9" s="4">
        <v>100000</v>
      </c>
      <c r="B9">
        <v>35.1</v>
      </c>
      <c r="C9">
        <f>2.07/1000</f>
        <v>2.0699999999999998E-3</v>
      </c>
      <c r="D9">
        <f t="shared" si="0"/>
        <v>5.8974358974358968E-3</v>
      </c>
      <c r="E9">
        <f t="shared" si="1"/>
        <v>3.5100000000000002E-4</v>
      </c>
    </row>
    <row r="10" spans="1:19" x14ac:dyDescent="0.25">
      <c r="A10" s="4">
        <f t="shared" si="2"/>
        <v>50000</v>
      </c>
      <c r="B10">
        <v>35</v>
      </c>
      <c r="C10">
        <f>2.74/1000</f>
        <v>2.7400000000000002E-3</v>
      </c>
      <c r="D10">
        <f t="shared" si="0"/>
        <v>7.8285714285714295E-3</v>
      </c>
      <c r="E10">
        <f t="shared" si="1"/>
        <v>6.9999999999999999E-4</v>
      </c>
    </row>
    <row r="11" spans="1:19" x14ac:dyDescent="0.25">
      <c r="A11" s="4">
        <f t="shared" si="2"/>
        <v>25000</v>
      </c>
      <c r="B11">
        <v>35</v>
      </c>
      <c r="C11">
        <f>4.55/1000</f>
        <v>4.5500000000000002E-3</v>
      </c>
      <c r="D11">
        <f t="shared" si="0"/>
        <v>1.3000000000000001E-2</v>
      </c>
      <c r="E11">
        <f t="shared" si="1"/>
        <v>1.4E-3</v>
      </c>
    </row>
    <row r="12" spans="1:19" x14ac:dyDescent="0.25">
      <c r="A12" s="4">
        <v>10000</v>
      </c>
      <c r="B12">
        <v>34.799999999999997</v>
      </c>
      <c r="C12">
        <f>10.6/1000</f>
        <v>1.06E-2</v>
      </c>
      <c r="D12">
        <f t="shared" si="0"/>
        <v>3.0459770114942528E-2</v>
      </c>
      <c r="E12">
        <f t="shared" si="1"/>
        <v>3.4799999999999996E-3</v>
      </c>
    </row>
    <row r="13" spans="1:19" x14ac:dyDescent="0.25">
      <c r="A13" s="4">
        <v>7000</v>
      </c>
      <c r="B13">
        <v>34.700000000000003</v>
      </c>
      <c r="C13">
        <f>15/1000</f>
        <v>1.4999999999999999E-2</v>
      </c>
      <c r="D13">
        <f t="shared" si="0"/>
        <v>4.3227665706051868E-2</v>
      </c>
      <c r="E13">
        <f t="shared" si="1"/>
        <v>4.9571428571428579E-3</v>
      </c>
    </row>
    <row r="14" spans="1:19" x14ac:dyDescent="0.25">
      <c r="A14" s="4">
        <v>5000</v>
      </c>
      <c r="B14">
        <v>34.6</v>
      </c>
      <c r="C14">
        <f>20.9/1000</f>
        <v>2.0899999999999998E-2</v>
      </c>
      <c r="D14">
        <f t="shared" si="0"/>
        <v>6.0404624277456638E-2</v>
      </c>
      <c r="E14">
        <f t="shared" si="1"/>
        <v>6.9199999999999999E-3</v>
      </c>
    </row>
    <row r="15" spans="1:19" x14ac:dyDescent="0.25">
      <c r="A15" s="4">
        <f t="shared" si="2"/>
        <v>2500</v>
      </c>
      <c r="B15">
        <v>34.299999999999997</v>
      </c>
      <c r="C15">
        <f>41/1000</f>
        <v>4.1000000000000002E-2</v>
      </c>
      <c r="D15">
        <f t="shared" si="0"/>
        <v>0.11953352769679303</v>
      </c>
      <c r="E15">
        <f t="shared" si="1"/>
        <v>1.372E-2</v>
      </c>
    </row>
    <row r="16" spans="1:19" x14ac:dyDescent="0.25">
      <c r="A16" s="4">
        <v>1000</v>
      </c>
      <c r="B16">
        <v>33.4</v>
      </c>
      <c r="C16">
        <f>98.5/1000</f>
        <v>9.8500000000000004E-2</v>
      </c>
      <c r="D16">
        <f t="shared" si="0"/>
        <v>0.29491017964071858</v>
      </c>
      <c r="E16">
        <f t="shared" si="1"/>
        <v>3.3399999999999999E-2</v>
      </c>
    </row>
    <row r="17" spans="1:5" x14ac:dyDescent="0.25">
      <c r="A17" s="4">
        <v>700</v>
      </c>
      <c r="B17">
        <v>32.799999999999997</v>
      </c>
      <c r="C17">
        <f>136/1000</f>
        <v>0.13600000000000001</v>
      </c>
      <c r="D17">
        <f t="shared" si="0"/>
        <v>0.41463414634146351</v>
      </c>
      <c r="E17">
        <f t="shared" si="1"/>
        <v>4.6857142857142854E-2</v>
      </c>
    </row>
    <row r="18" spans="1:5" x14ac:dyDescent="0.25">
      <c r="A18" s="4">
        <v>500</v>
      </c>
      <c r="B18">
        <v>32.1</v>
      </c>
      <c r="C18">
        <f>183/1000</f>
        <v>0.183</v>
      </c>
      <c r="D18">
        <f t="shared" si="0"/>
        <v>0.57009345794392519</v>
      </c>
      <c r="E18">
        <f t="shared" si="1"/>
        <v>6.4200000000000007E-2</v>
      </c>
    </row>
    <row r="19" spans="1:5" x14ac:dyDescent="0.25">
      <c r="A19" s="4">
        <v>375</v>
      </c>
      <c r="B19">
        <v>31.4</v>
      </c>
      <c r="C19">
        <f>233/1000</f>
        <v>0.23300000000000001</v>
      </c>
      <c r="D19">
        <f t="shared" si="0"/>
        <v>0.74203821656050961</v>
      </c>
      <c r="E19">
        <f t="shared" si="1"/>
        <v>8.3733333333333326E-2</v>
      </c>
    </row>
    <row r="20" spans="1:5" x14ac:dyDescent="0.25">
      <c r="A20" s="4">
        <f>A18/2</f>
        <v>250</v>
      </c>
      <c r="B20">
        <v>30.1</v>
      </c>
      <c r="C20">
        <f>323/1000</f>
        <v>0.32300000000000001</v>
      </c>
      <c r="D20">
        <f t="shared" si="0"/>
        <v>1.0730897009966778</v>
      </c>
      <c r="E20">
        <f t="shared" si="1"/>
        <v>0.12040000000000001</v>
      </c>
    </row>
    <row r="21" spans="1:5" x14ac:dyDescent="0.25">
      <c r="A21" s="4">
        <v>175</v>
      </c>
      <c r="B21">
        <v>28.8</v>
      </c>
      <c r="C21">
        <f>420/1000</f>
        <v>0.42</v>
      </c>
      <c r="D21">
        <f t="shared" si="0"/>
        <v>1.4583333333333333</v>
      </c>
      <c r="E21">
        <f t="shared" si="1"/>
        <v>0.16457142857142856</v>
      </c>
    </row>
    <row r="22" spans="1:5" x14ac:dyDescent="0.25">
      <c r="A22" s="4">
        <v>135</v>
      </c>
      <c r="B22">
        <v>27.7</v>
      </c>
      <c r="C22">
        <f>501/1000</f>
        <v>0.501</v>
      </c>
      <c r="D22">
        <f t="shared" si="0"/>
        <v>1.8086642599277978</v>
      </c>
      <c r="E22">
        <f t="shared" si="1"/>
        <v>0.20518518518518519</v>
      </c>
    </row>
    <row r="23" spans="1:5" x14ac:dyDescent="0.25">
      <c r="A23" s="4">
        <v>100</v>
      </c>
      <c r="B23">
        <v>26.4</v>
      </c>
      <c r="C23">
        <f>602/1000</f>
        <v>0.60199999999999998</v>
      </c>
      <c r="D23">
        <f t="shared" si="0"/>
        <v>2.2803030303030303</v>
      </c>
      <c r="E23">
        <f t="shared" si="1"/>
        <v>0.26400000000000001</v>
      </c>
    </row>
    <row r="24" spans="1:5" x14ac:dyDescent="0.25">
      <c r="A24" s="4">
        <v>85</v>
      </c>
      <c r="B24">
        <f>25.7</f>
        <v>25.7</v>
      </c>
      <c r="C24">
        <f>658/1000</f>
        <v>0.65800000000000003</v>
      </c>
      <c r="D24">
        <f t="shared" si="0"/>
        <v>2.5603112840466928</v>
      </c>
      <c r="E24">
        <f t="shared" si="1"/>
        <v>0.3023529411764706</v>
      </c>
    </row>
    <row r="25" spans="1:5" x14ac:dyDescent="0.25">
      <c r="A25" s="4">
        <v>70</v>
      </c>
      <c r="B25">
        <v>24.8</v>
      </c>
      <c r="C25">
        <f>724/1000</f>
        <v>0.72399999999999998</v>
      </c>
      <c r="D25">
        <f t="shared" si="0"/>
        <v>2.919354838709677</v>
      </c>
      <c r="E25">
        <f t="shared" si="1"/>
        <v>0.35428571428571431</v>
      </c>
    </row>
    <row r="26" spans="1:5" x14ac:dyDescent="0.25">
      <c r="A26" s="4">
        <v>50</v>
      </c>
      <c r="B26">
        <v>23.4</v>
      </c>
      <c r="C26">
        <f>826/1000</f>
        <v>0.82599999999999996</v>
      </c>
      <c r="D26">
        <f t="shared" si="0"/>
        <v>3.5299145299145303</v>
      </c>
      <c r="E26">
        <f t="shared" si="1"/>
        <v>0.46799999999999997</v>
      </c>
    </row>
    <row r="27" spans="1:5" x14ac:dyDescent="0.25">
      <c r="A27" s="4">
        <v>40</v>
      </c>
      <c r="B27">
        <v>22.6</v>
      </c>
      <c r="C27">
        <f>879/1000</f>
        <v>0.879</v>
      </c>
      <c r="D27">
        <f t="shared" si="0"/>
        <v>3.889380530973451</v>
      </c>
      <c r="E27">
        <f t="shared" si="1"/>
        <v>0.56500000000000006</v>
      </c>
    </row>
    <row r="28" spans="1:5" x14ac:dyDescent="0.25">
      <c r="A28" s="4">
        <v>33</v>
      </c>
      <c r="B28">
        <v>22</v>
      </c>
      <c r="C28">
        <f>908/1000</f>
        <v>0.90800000000000003</v>
      </c>
      <c r="D28">
        <f t="shared" si="0"/>
        <v>4.127272727272727</v>
      </c>
      <c r="E28">
        <f t="shared" si="1"/>
        <v>0.66666666666666663</v>
      </c>
    </row>
    <row r="29" spans="1:5" x14ac:dyDescent="0.25">
      <c r="A29" s="4">
        <v>28</v>
      </c>
      <c r="B29">
        <v>21.6</v>
      </c>
      <c r="C29">
        <f>0.908</f>
        <v>0.90800000000000003</v>
      </c>
      <c r="D29">
        <f t="shared" si="0"/>
        <v>4.2037037037037033</v>
      </c>
      <c r="E29">
        <f t="shared" si="1"/>
        <v>0.77142857142857146</v>
      </c>
    </row>
    <row r="30" spans="1:5" x14ac:dyDescent="0.25">
      <c r="A30" s="4">
        <v>25</v>
      </c>
      <c r="B30">
        <v>21.4</v>
      </c>
      <c r="C30">
        <f>888/1000</f>
        <v>0.88800000000000001</v>
      </c>
      <c r="D30">
        <f t="shared" si="0"/>
        <v>4.1495327102803747</v>
      </c>
      <c r="E30">
        <f t="shared" si="1"/>
        <v>0.85599999999999998</v>
      </c>
    </row>
    <row r="31" spans="1:5" x14ac:dyDescent="0.25">
      <c r="A31" s="4">
        <v>20</v>
      </c>
      <c r="B31">
        <v>21.2</v>
      </c>
      <c r="C31">
        <f>812/1000</f>
        <v>0.81200000000000006</v>
      </c>
      <c r="D31">
        <f t="shared" si="0"/>
        <v>3.8301886792452833</v>
      </c>
      <c r="E31">
        <f t="shared" si="1"/>
        <v>1.06</v>
      </c>
    </row>
    <row r="32" spans="1:5" x14ac:dyDescent="0.25">
      <c r="A32" s="4">
        <v>15</v>
      </c>
      <c r="B32">
        <v>21.2</v>
      </c>
      <c r="C32">
        <f>695/1000</f>
        <v>0.69499999999999995</v>
      </c>
      <c r="D32">
        <f t="shared" si="0"/>
        <v>3.2783018867924527</v>
      </c>
      <c r="E32">
        <f t="shared" si="1"/>
        <v>1.4133333333333333</v>
      </c>
    </row>
    <row r="33" spans="1:5" x14ac:dyDescent="0.25">
      <c r="A33" s="4">
        <v>13</v>
      </c>
      <c r="B33">
        <v>21.1</v>
      </c>
      <c r="C33">
        <f>634/1000</f>
        <v>0.63400000000000001</v>
      </c>
      <c r="D33">
        <f t="shared" si="0"/>
        <v>3.0047393364928907</v>
      </c>
      <c r="E33">
        <f t="shared" si="1"/>
        <v>1.6230769230769231</v>
      </c>
    </row>
    <row r="34" spans="1:5" x14ac:dyDescent="0.25">
      <c r="A34" s="4">
        <v>11.52</v>
      </c>
      <c r="B34">
        <v>21.1</v>
      </c>
      <c r="C34">
        <f>583/1000</f>
        <v>0.58299999999999996</v>
      </c>
      <c r="D34">
        <f t="shared" si="0"/>
        <v>2.7630331753554498</v>
      </c>
      <c r="E34">
        <f t="shared" si="1"/>
        <v>1.8315972222222223</v>
      </c>
    </row>
    <row r="35" spans="1:5" x14ac:dyDescent="0.25">
      <c r="A35" s="4">
        <v>10</v>
      </c>
      <c r="B35">
        <v>21.1</v>
      </c>
      <c r="C35">
        <f>524/1000</f>
        <v>0.52400000000000002</v>
      </c>
      <c r="D35">
        <f t="shared" si="0"/>
        <v>2.4834123222748814</v>
      </c>
      <c r="E35">
        <f t="shared" si="1"/>
        <v>2.1100000000000003</v>
      </c>
    </row>
    <row r="36" spans="1:5" x14ac:dyDescent="0.25">
      <c r="A36" s="4">
        <v>8</v>
      </c>
      <c r="B36">
        <v>21.1</v>
      </c>
      <c r="C36">
        <f>438/1000</f>
        <v>0.438</v>
      </c>
      <c r="D36">
        <f>(C36/B36)*100</f>
        <v>2.0758293838862558</v>
      </c>
      <c r="E36">
        <f t="shared" si="1"/>
        <v>2.6375000000000002</v>
      </c>
    </row>
    <row r="37" spans="1:5" x14ac:dyDescent="0.25">
      <c r="A37" s="4">
        <v>7</v>
      </c>
      <c r="B37">
        <v>21.1</v>
      </c>
      <c r="C37">
        <f>390/1000</f>
        <v>0.39</v>
      </c>
      <c r="D37">
        <f>(C37/B37)*100</f>
        <v>1.8483412322274881</v>
      </c>
      <c r="E37">
        <f t="shared" si="1"/>
        <v>3.0142857142857147</v>
      </c>
    </row>
    <row r="38" spans="1:5" x14ac:dyDescent="0.25">
      <c r="A38" s="4">
        <v>6</v>
      </c>
      <c r="B38">
        <v>21</v>
      </c>
      <c r="C38">
        <f>340/1000</f>
        <v>0.34</v>
      </c>
      <c r="D38">
        <f t="shared" si="0"/>
        <v>1.6190476190476193</v>
      </c>
      <c r="E38">
        <f t="shared" si="1"/>
        <v>3.5</v>
      </c>
    </row>
    <row r="39" spans="1:5" x14ac:dyDescent="0.25">
      <c r="A39" s="4">
        <v>5.76</v>
      </c>
      <c r="B39">
        <v>21</v>
      </c>
      <c r="C39">
        <f>328/1000</f>
        <v>0.32800000000000001</v>
      </c>
      <c r="D39">
        <f t="shared" si="0"/>
        <v>1.5619047619047619</v>
      </c>
      <c r="E39">
        <f t="shared" si="1"/>
        <v>3.6458333333333335</v>
      </c>
    </row>
    <row r="40" spans="1:5" x14ac:dyDescent="0.25">
      <c r="A40" s="4">
        <v>2</v>
      </c>
      <c r="B40">
        <v>20.9</v>
      </c>
      <c r="C40">
        <f>119/1000</f>
        <v>0.11899999999999999</v>
      </c>
      <c r="D40">
        <f t="shared" si="0"/>
        <v>0.56937799043062209</v>
      </c>
      <c r="E40">
        <f t="shared" si="1"/>
        <v>10.45</v>
      </c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3"/>
    </row>
    <row r="47" spans="1:5" x14ac:dyDescent="0.25">
      <c r="A47" s="4"/>
    </row>
    <row r="48" spans="1:5" x14ac:dyDescent="0.25">
      <c r="A48" s="4"/>
    </row>
    <row r="49" spans="1:2" x14ac:dyDescent="0.25">
      <c r="A49" s="4"/>
    </row>
    <row r="50" spans="1:2" x14ac:dyDescent="0.25">
      <c r="A50" s="4"/>
    </row>
    <row r="51" spans="1:2" x14ac:dyDescent="0.25">
      <c r="A51" s="4"/>
    </row>
    <row r="52" spans="1:2" x14ac:dyDescent="0.25">
      <c r="A52" s="4"/>
    </row>
    <row r="53" spans="1:2" x14ac:dyDescent="0.25">
      <c r="A53" s="4"/>
    </row>
    <row r="54" spans="1:2" x14ac:dyDescent="0.25">
      <c r="A54" s="4"/>
    </row>
    <row r="55" spans="1:2" x14ac:dyDescent="0.25">
      <c r="A55" s="7"/>
    </row>
    <row r="56" spans="1:2" x14ac:dyDescent="0.25">
      <c r="A56" s="7"/>
    </row>
    <row r="57" spans="1:2" x14ac:dyDescent="0.25">
      <c r="A57" s="5"/>
      <c r="B5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2024-03-17T18:11:34Z</dcterms:modified>
</cp:coreProperties>
</file>