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6" documentId="8_{1BB64A09-0546-4FEF-943C-A395B76F45F5}" xr6:coauthVersionLast="47" xr6:coauthVersionMax="47" xr10:uidLastSave="{424B6A15-A236-4D82-A532-EA18D557383C}"/>
  <bookViews>
    <workbookView xWindow="-120" yWindow="-120" windowWidth="29040" windowHeight="1572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4" i="1"/>
  <c r="D24" i="1" s="1"/>
  <c r="C25" i="1"/>
  <c r="D25" i="1"/>
  <c r="C26" i="1"/>
  <c r="D26" i="1"/>
  <c r="C21" i="1"/>
  <c r="C22" i="1"/>
  <c r="D21" i="1"/>
  <c r="D31" i="1"/>
  <c r="C31" i="1"/>
  <c r="E31" i="1"/>
  <c r="C29" i="1"/>
  <c r="D29" i="1" s="1"/>
  <c r="E29" i="1"/>
  <c r="C34" i="1"/>
  <c r="C33" i="1"/>
  <c r="D33" i="1" s="1"/>
  <c r="C32" i="1"/>
  <c r="D32" i="1" s="1"/>
  <c r="C30" i="1"/>
  <c r="D30" i="1" s="1"/>
  <c r="C28" i="1"/>
  <c r="D28" i="1" s="1"/>
  <c r="C27" i="1"/>
  <c r="D27" i="1" s="1"/>
  <c r="D23" i="1"/>
  <c r="D22" i="1"/>
  <c r="C20" i="1"/>
  <c r="D20" i="1" s="1"/>
  <c r="C19" i="1"/>
  <c r="D19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E9" i="1"/>
  <c r="C8" i="1"/>
  <c r="D8" i="1" s="1"/>
  <c r="C7" i="1"/>
  <c r="D7" i="1" s="1"/>
  <c r="E3" i="1"/>
  <c r="E4" i="1"/>
  <c r="E5" i="1"/>
  <c r="C5" i="1"/>
  <c r="D5" i="1" s="1"/>
  <c r="C4" i="1"/>
  <c r="D4" i="1" s="1"/>
  <c r="C3" i="1"/>
  <c r="D3" i="1" s="1"/>
  <c r="C6" i="1"/>
  <c r="D6" i="1" s="1"/>
  <c r="C2" i="1"/>
  <c r="D2" i="1" s="1"/>
  <c r="E20" i="1"/>
  <c r="E30" i="1"/>
  <c r="D34" i="1"/>
  <c r="E34" i="1"/>
  <c r="E32" i="1"/>
  <c r="E28" i="1"/>
  <c r="E27" i="1"/>
  <c r="E25" i="1"/>
  <c r="E24" i="1"/>
  <c r="E23" i="1"/>
  <c r="E22" i="1"/>
  <c r="E33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1" i="1"/>
  <c r="E26" i="1"/>
  <c r="E2" i="1"/>
  <c r="D17" i="1"/>
  <c r="D18" i="1"/>
</calcChain>
</file>

<file path=xl/sharedStrings.xml><?xml version="1.0" encoding="utf-8"?>
<sst xmlns="http://schemas.openxmlformats.org/spreadsheetml/2006/main" count="5" uniqueCount="5">
  <si>
    <r>
      <t>R</t>
    </r>
    <r>
      <rPr>
        <vertAlign val="subscript"/>
        <sz val="14"/>
        <color rgb="FF000000"/>
        <rFont val="Times New Roman"/>
        <family val="1"/>
        <charset val="204"/>
      </rPr>
      <t>Н</t>
    </r>
    <r>
      <rPr>
        <sz val="14"/>
        <color rgb="FF000000"/>
        <rFont val="Times New Roman"/>
        <family val="1"/>
        <charset val="204"/>
      </rPr>
      <t xml:space="preserve">, </t>
    </r>
    <r>
      <rPr>
        <i/>
        <sz val="14"/>
        <color rgb="FF000000"/>
        <rFont val="Times New Roman"/>
        <family val="1"/>
        <charset val="204"/>
      </rPr>
      <t>Ом</t>
    </r>
  </si>
  <si>
    <r>
      <t>U</t>
    </r>
    <r>
      <rPr>
        <vertAlign val="subscript"/>
        <sz val="14"/>
        <color rgb="FF000000"/>
        <rFont val="Times New Roman"/>
        <family val="1"/>
        <charset val="204"/>
      </rPr>
      <t>вых</t>
    </r>
    <r>
      <rPr>
        <sz val="14"/>
        <color rgb="FF000000"/>
        <rFont val="Times New Roman"/>
        <family val="1"/>
        <charset val="204"/>
      </rPr>
      <t xml:space="preserve">, </t>
    </r>
    <r>
      <rPr>
        <i/>
        <sz val="14"/>
        <color rgb="FF000000"/>
        <rFont val="Times New Roman"/>
        <family val="1"/>
        <charset val="204"/>
      </rPr>
      <t>В</t>
    </r>
  </si>
  <si>
    <r>
      <t>U</t>
    </r>
    <r>
      <rPr>
        <vertAlign val="subscript"/>
        <sz val="14"/>
        <color rgb="FF000000"/>
        <rFont val="Times New Roman"/>
        <family val="1"/>
        <charset val="204"/>
      </rPr>
      <t>п</t>
    </r>
    <r>
      <rPr>
        <sz val="14"/>
        <color rgb="FF000000"/>
        <rFont val="Times New Roman"/>
        <family val="1"/>
        <charset val="204"/>
      </rPr>
      <t xml:space="preserve">, </t>
    </r>
    <r>
      <rPr>
        <i/>
        <sz val="14"/>
        <color rgb="FF000000"/>
        <rFont val="Times New Roman"/>
        <family val="1"/>
        <charset val="204"/>
      </rPr>
      <t>В</t>
    </r>
  </si>
  <si>
    <r>
      <t>K</t>
    </r>
    <r>
      <rPr>
        <vertAlign val="subscript"/>
        <sz val="14"/>
        <color rgb="FF000000"/>
        <rFont val="Times New Roman"/>
        <family val="1"/>
        <charset val="204"/>
      </rPr>
      <t>п</t>
    </r>
    <r>
      <rPr>
        <sz val="14"/>
        <color rgb="FF000000"/>
        <rFont val="Times New Roman"/>
        <family val="1"/>
        <charset val="204"/>
      </rPr>
      <t>, %</t>
    </r>
  </si>
  <si>
    <r>
      <t>I</t>
    </r>
    <r>
      <rPr>
        <vertAlign val="subscript"/>
        <sz val="14"/>
        <color rgb="FF000000"/>
        <rFont val="Times New Roman"/>
        <family val="1"/>
        <charset val="204"/>
      </rPr>
      <t>вых</t>
    </r>
    <r>
      <rPr>
        <sz val="14"/>
        <color rgb="FF000000"/>
        <rFont val="Times New Roman"/>
        <family val="1"/>
        <charset val="204"/>
      </rPr>
      <t xml:space="preserve">, </t>
    </r>
    <r>
      <rPr>
        <i/>
        <sz val="14"/>
        <color rgb="FF000000"/>
        <rFont val="Times New Roman"/>
        <family val="1"/>
        <charset val="204"/>
      </rPr>
      <t>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</si>
</sst>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#,##0.0"/>
    <numFmt numFmtId="166" formatCode="#,##0.0000"/>
    <numFmt numFmtId="167" formatCode="0.00000000"/>
    <numFmt numFmtId="168" formatCode="0.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3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78937007874015E-2"/>
          <c:y val="5.0925925925925923E-2"/>
          <c:w val="0.90154396325459307"/>
          <c:h val="0.8648228346456693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Аркуш1!$E$2:$E$34</c:f>
              <c:numCache>
                <c:formatCode>General</c:formatCode>
                <c:ptCount val="33"/>
                <c:pt idx="0">
                  <c:v>8.9629629629629629E-4</c:v>
                </c:pt>
                <c:pt idx="1">
                  <c:v>1.9866666666666665E-3</c:v>
                </c:pt>
                <c:pt idx="2">
                  <c:v>2.9249999999999996E-3</c:v>
                </c:pt>
                <c:pt idx="3">
                  <c:v>5.7599999999999995E-3</c:v>
                </c:pt>
                <c:pt idx="4">
                  <c:v>1.1339999999999999E-2</c:v>
                </c:pt>
                <c:pt idx="5">
                  <c:v>2.785E-2</c:v>
                </c:pt>
                <c:pt idx="6">
                  <c:v>5.5E-2</c:v>
                </c:pt>
                <c:pt idx="7">
                  <c:v>0.1084</c:v>
                </c:pt>
                <c:pt idx="8">
                  <c:v>0.17899999999999999</c:v>
                </c:pt>
                <c:pt idx="9">
                  <c:v>0.26600000000000001</c:v>
                </c:pt>
                <c:pt idx="10">
                  <c:v>0.52500000000000002</c:v>
                </c:pt>
                <c:pt idx="11">
                  <c:v>1.028</c:v>
                </c:pt>
                <c:pt idx="12">
                  <c:v>1.6866666666666665</c:v>
                </c:pt>
                <c:pt idx="13">
                  <c:v>2.4900000000000002</c:v>
                </c:pt>
                <c:pt idx="14">
                  <c:v>4.8600000000000003</c:v>
                </c:pt>
                <c:pt idx="15">
                  <c:v>9.52</c:v>
                </c:pt>
                <c:pt idx="16">
                  <c:v>15.633333333333335</c:v>
                </c:pt>
                <c:pt idx="17">
                  <c:v>23.199999999999996</c:v>
                </c:pt>
                <c:pt idx="18">
                  <c:v>30.666666666666664</c:v>
                </c:pt>
                <c:pt idx="19">
                  <c:v>45.499999999999993</c:v>
                </c:pt>
                <c:pt idx="20">
                  <c:v>50.44444444444445</c:v>
                </c:pt>
                <c:pt idx="21">
                  <c:v>56.499999999999993</c:v>
                </c:pt>
                <c:pt idx="22">
                  <c:v>64.285714285714278</c:v>
                </c:pt>
                <c:pt idx="23">
                  <c:v>66.666666666666657</c:v>
                </c:pt>
                <c:pt idx="24">
                  <c:v>89</c:v>
                </c:pt>
                <c:pt idx="25">
                  <c:v>110.5</c:v>
                </c:pt>
                <c:pt idx="26">
                  <c:v>145.66666666666669</c:v>
                </c:pt>
                <c:pt idx="27">
                  <c:v>173.6</c:v>
                </c:pt>
                <c:pt idx="28">
                  <c:v>214.5</c:v>
                </c:pt>
                <c:pt idx="29">
                  <c:v>249.99999999999997</c:v>
                </c:pt>
                <c:pt idx="30">
                  <c:v>281.33333333333331</c:v>
                </c:pt>
                <c:pt idx="31">
                  <c:v>310.37037037037038</c:v>
                </c:pt>
                <c:pt idx="32">
                  <c:v>588.14814814814815</c:v>
                </c:pt>
              </c:numCache>
            </c:numRef>
          </c:xVal>
          <c:yVal>
            <c:numRef>
              <c:f>Аркуш1!$B$2:$B$34</c:f>
              <c:numCache>
                <c:formatCode>General</c:formatCode>
                <c:ptCount val="33"/>
                <c:pt idx="0">
                  <c:v>6.05</c:v>
                </c:pt>
                <c:pt idx="1">
                  <c:v>5.96</c:v>
                </c:pt>
                <c:pt idx="2">
                  <c:v>5.85</c:v>
                </c:pt>
                <c:pt idx="3">
                  <c:v>5.76</c:v>
                </c:pt>
                <c:pt idx="4">
                  <c:v>5.67</c:v>
                </c:pt>
                <c:pt idx="5">
                  <c:v>5.57</c:v>
                </c:pt>
                <c:pt idx="6">
                  <c:v>5.5</c:v>
                </c:pt>
                <c:pt idx="7">
                  <c:v>5.42</c:v>
                </c:pt>
                <c:pt idx="8">
                  <c:v>5.37</c:v>
                </c:pt>
                <c:pt idx="9">
                  <c:v>5.32</c:v>
                </c:pt>
                <c:pt idx="10">
                  <c:v>5.25</c:v>
                </c:pt>
                <c:pt idx="11">
                  <c:v>5.14</c:v>
                </c:pt>
                <c:pt idx="12">
                  <c:v>5.0599999999999996</c:v>
                </c:pt>
                <c:pt idx="13">
                  <c:v>4.9800000000000004</c:v>
                </c:pt>
                <c:pt idx="14">
                  <c:v>4.8600000000000003</c:v>
                </c:pt>
                <c:pt idx="15">
                  <c:v>4.76</c:v>
                </c:pt>
                <c:pt idx="16">
                  <c:v>4.6900000000000004</c:v>
                </c:pt>
                <c:pt idx="17">
                  <c:v>4.6399999999999997</c:v>
                </c:pt>
                <c:pt idx="18">
                  <c:v>4.5999999999999996</c:v>
                </c:pt>
                <c:pt idx="19">
                  <c:v>4.55</c:v>
                </c:pt>
                <c:pt idx="20">
                  <c:v>4.54</c:v>
                </c:pt>
                <c:pt idx="21">
                  <c:v>4.5199999999999996</c:v>
                </c:pt>
                <c:pt idx="22">
                  <c:v>4.5</c:v>
                </c:pt>
                <c:pt idx="23">
                  <c:v>4.5</c:v>
                </c:pt>
                <c:pt idx="24">
                  <c:v>4.45</c:v>
                </c:pt>
                <c:pt idx="25">
                  <c:v>4.42</c:v>
                </c:pt>
                <c:pt idx="26">
                  <c:v>4.37</c:v>
                </c:pt>
                <c:pt idx="27">
                  <c:v>4.34</c:v>
                </c:pt>
                <c:pt idx="28">
                  <c:v>4.29</c:v>
                </c:pt>
                <c:pt idx="29">
                  <c:v>4.25</c:v>
                </c:pt>
                <c:pt idx="30">
                  <c:v>4.22</c:v>
                </c:pt>
                <c:pt idx="31" formatCode="0.00">
                  <c:v>4.1900000000000004</c:v>
                </c:pt>
                <c:pt idx="32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5-44AE-8E17-523EC060CE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Аркуш1!$Q$3:$Q$4</c:f>
              <c:numCache>
                <c:formatCode>General</c:formatCode>
                <c:ptCount val="2"/>
                <c:pt idx="0">
                  <c:v>66.7</c:v>
                </c:pt>
                <c:pt idx="1">
                  <c:v>66.7</c:v>
                </c:pt>
              </c:numCache>
            </c:numRef>
          </c:xVal>
          <c:yVal>
            <c:numRef>
              <c:f>Аркуш1!$P$3:$P$4</c:f>
              <c:numCache>
                <c:formatCode>0.0000000000</c:formatCode>
                <c:ptCount val="2"/>
                <c:pt idx="0">
                  <c:v>-1</c:v>
                </c:pt>
                <c:pt idx="1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5-44AE-8E17-523EC060C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346048"/>
        <c:axId val="1407348448"/>
      </c:scatterChart>
      <c:valAx>
        <c:axId val="1407346048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</a:t>
                </a: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А</a:t>
                </a:r>
              </a:p>
            </c:rich>
          </c:tx>
          <c:layout>
            <c:manualLayout>
              <c:xMode val="edge"/>
              <c:yMode val="edge"/>
              <c:x val="0.86656124234470688"/>
              <c:y val="0.85553222513852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7348448"/>
        <c:crosses val="autoZero"/>
        <c:crossBetween val="midCat"/>
      </c:valAx>
      <c:valAx>
        <c:axId val="1407348448"/>
        <c:scaling>
          <c:orientation val="minMax"/>
          <c:max val="6.5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6.3888888888888884E-2"/>
              <c:y val="3.56288276465441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734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31714785651794E-2"/>
          <c:y val="5.0925925925925923E-2"/>
          <c:w val="0.88723840769903772"/>
          <c:h val="0.854614319043452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Аркуш1!$E$2:$E$34</c:f>
              <c:numCache>
                <c:formatCode>General</c:formatCode>
                <c:ptCount val="33"/>
                <c:pt idx="0">
                  <c:v>8.9629629629629629E-4</c:v>
                </c:pt>
                <c:pt idx="1">
                  <c:v>1.9866666666666665E-3</c:v>
                </c:pt>
                <c:pt idx="2">
                  <c:v>2.9249999999999996E-3</c:v>
                </c:pt>
                <c:pt idx="3">
                  <c:v>5.7599999999999995E-3</c:v>
                </c:pt>
                <c:pt idx="4">
                  <c:v>1.1339999999999999E-2</c:v>
                </c:pt>
                <c:pt idx="5">
                  <c:v>2.785E-2</c:v>
                </c:pt>
                <c:pt idx="6">
                  <c:v>5.5E-2</c:v>
                </c:pt>
                <c:pt idx="7">
                  <c:v>0.1084</c:v>
                </c:pt>
                <c:pt idx="8">
                  <c:v>0.17899999999999999</c:v>
                </c:pt>
                <c:pt idx="9">
                  <c:v>0.26600000000000001</c:v>
                </c:pt>
                <c:pt idx="10">
                  <c:v>0.52500000000000002</c:v>
                </c:pt>
                <c:pt idx="11">
                  <c:v>1.028</c:v>
                </c:pt>
                <c:pt idx="12">
                  <c:v>1.6866666666666665</c:v>
                </c:pt>
                <c:pt idx="13">
                  <c:v>2.4900000000000002</c:v>
                </c:pt>
                <c:pt idx="14">
                  <c:v>4.8600000000000003</c:v>
                </c:pt>
                <c:pt idx="15">
                  <c:v>9.52</c:v>
                </c:pt>
                <c:pt idx="16">
                  <c:v>15.633333333333335</c:v>
                </c:pt>
                <c:pt idx="17">
                  <c:v>23.199999999999996</c:v>
                </c:pt>
                <c:pt idx="18">
                  <c:v>30.666666666666664</c:v>
                </c:pt>
                <c:pt idx="19">
                  <c:v>45.499999999999993</c:v>
                </c:pt>
                <c:pt idx="20">
                  <c:v>50.44444444444445</c:v>
                </c:pt>
                <c:pt idx="21">
                  <c:v>56.499999999999993</c:v>
                </c:pt>
                <c:pt idx="22">
                  <c:v>64.285714285714278</c:v>
                </c:pt>
                <c:pt idx="23">
                  <c:v>66.666666666666657</c:v>
                </c:pt>
                <c:pt idx="24">
                  <c:v>89</c:v>
                </c:pt>
                <c:pt idx="25">
                  <c:v>110.5</c:v>
                </c:pt>
                <c:pt idx="26">
                  <c:v>145.66666666666669</c:v>
                </c:pt>
                <c:pt idx="27">
                  <c:v>173.6</c:v>
                </c:pt>
                <c:pt idx="28">
                  <c:v>214.5</c:v>
                </c:pt>
                <c:pt idx="29">
                  <c:v>249.99999999999997</c:v>
                </c:pt>
                <c:pt idx="30">
                  <c:v>281.33333333333331</c:v>
                </c:pt>
                <c:pt idx="31">
                  <c:v>310.37037037037038</c:v>
                </c:pt>
                <c:pt idx="32">
                  <c:v>588.14814814814815</c:v>
                </c:pt>
              </c:numCache>
            </c:numRef>
          </c:xVal>
          <c:yVal>
            <c:numRef>
              <c:f>Аркуш1!$D$2:$D$34</c:f>
              <c:numCache>
                <c:formatCode>General</c:formatCode>
                <c:ptCount val="33"/>
                <c:pt idx="0">
                  <c:v>3.3057851239669424E-4</c:v>
                </c:pt>
                <c:pt idx="1">
                  <c:v>5.8724832214765103E-3</c:v>
                </c:pt>
                <c:pt idx="2">
                  <c:v>3.4188034188034192E-3</c:v>
                </c:pt>
                <c:pt idx="3">
                  <c:v>6.9444444444444441E-3</c:v>
                </c:pt>
                <c:pt idx="4">
                  <c:v>1.146384479717813E-2</c:v>
                </c:pt>
                <c:pt idx="5">
                  <c:v>3.0520646319569113E-2</c:v>
                </c:pt>
                <c:pt idx="6">
                  <c:v>6.1818181818181821E-2</c:v>
                </c:pt>
                <c:pt idx="7">
                  <c:v>0.12250922509225093</c:v>
                </c:pt>
                <c:pt idx="8">
                  <c:v>0.20297951582867782</c:v>
                </c:pt>
                <c:pt idx="9">
                  <c:v>0.30263157894736836</c:v>
                </c:pt>
                <c:pt idx="10">
                  <c:v>0.5752380952380951</c:v>
                </c:pt>
                <c:pt idx="11">
                  <c:v>1.0447470817120623</c:v>
                </c:pt>
                <c:pt idx="12">
                  <c:v>1.4367588932806326</c:v>
                </c:pt>
                <c:pt idx="13">
                  <c:v>1.8634538152610438</c:v>
                </c:pt>
                <c:pt idx="14">
                  <c:v>2.3045267489711931</c:v>
                </c:pt>
                <c:pt idx="15">
                  <c:v>2.3739495798319332</c:v>
                </c:pt>
                <c:pt idx="16">
                  <c:v>2.2814498933901914</c:v>
                </c:pt>
                <c:pt idx="17">
                  <c:v>2.1379310344827585</c:v>
                </c:pt>
                <c:pt idx="18">
                  <c:v>1.9608695652173915</c:v>
                </c:pt>
                <c:pt idx="19">
                  <c:v>1.7582417582417582</c:v>
                </c:pt>
                <c:pt idx="20">
                  <c:v>1.7070484581497798</c:v>
                </c:pt>
                <c:pt idx="21">
                  <c:v>1.6039823008849559</c:v>
                </c:pt>
                <c:pt idx="22">
                  <c:v>1.5111111111111111</c:v>
                </c:pt>
                <c:pt idx="23">
                  <c:v>1.4933333333333334</c:v>
                </c:pt>
                <c:pt idx="24">
                  <c:v>1.3078651685393259</c:v>
                </c:pt>
                <c:pt idx="25">
                  <c:v>1.1402714932126696</c:v>
                </c:pt>
                <c:pt idx="26">
                  <c:v>0.95423340961098402</c:v>
                </c:pt>
                <c:pt idx="27">
                  <c:v>0.85253456221198154</c:v>
                </c:pt>
                <c:pt idx="28">
                  <c:v>0.72960372960372966</c:v>
                </c:pt>
                <c:pt idx="29">
                  <c:v>0.60705882352941176</c:v>
                </c:pt>
                <c:pt idx="30">
                  <c:v>0.54265402843601895</c:v>
                </c:pt>
                <c:pt idx="31">
                  <c:v>0.50119331742243434</c:v>
                </c:pt>
                <c:pt idx="32">
                  <c:v>0.2896725440806045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16-46CF-89B8-9C8D7BF1D8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Аркуш1!$Q$3:$Q$4</c:f>
              <c:numCache>
                <c:formatCode>General</c:formatCode>
                <c:ptCount val="2"/>
                <c:pt idx="0">
                  <c:v>66.7</c:v>
                </c:pt>
                <c:pt idx="1">
                  <c:v>66.7</c:v>
                </c:pt>
              </c:numCache>
            </c:numRef>
          </c:xVal>
          <c:yVal>
            <c:numRef>
              <c:f>Аркуш1!$P$3:$P$4</c:f>
              <c:numCache>
                <c:formatCode>General</c:formatCode>
                <c:ptCount val="2"/>
                <c:pt idx="0">
                  <c:v>-1</c:v>
                </c:pt>
                <c:pt idx="1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16-46CF-89B8-9C8D7BF1D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351808"/>
        <c:axId val="1407347968"/>
      </c:scatterChart>
      <c:valAx>
        <c:axId val="1407351808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</a:t>
                </a: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А</a:t>
                </a:r>
              </a:p>
            </c:rich>
          </c:tx>
          <c:layout>
            <c:manualLayout>
              <c:xMode val="edge"/>
              <c:yMode val="edge"/>
              <c:x val="0.86399190726159225"/>
              <c:y val="0.82775444736074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7347968"/>
        <c:crosses val="autoZero"/>
        <c:crossBetween val="midCat"/>
      </c:valAx>
      <c:valAx>
        <c:axId val="140734796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Кп, %</a:t>
                </a:r>
              </a:p>
            </c:rich>
          </c:tx>
          <c:layout>
            <c:manualLayout>
              <c:xMode val="edge"/>
              <c:yMode val="edge"/>
              <c:x val="7.7777777777777779E-2"/>
              <c:y val="1.71103091280256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735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261937</xdr:rowOff>
    </xdr:from>
    <xdr:to>
      <xdr:col>13</xdr:col>
      <xdr:colOff>590550</xdr:colOff>
      <xdr:row>15</xdr:row>
      <xdr:rowOff>71437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B66CA67-8A93-053A-A0B3-E77601218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595312</xdr:colOff>
      <xdr:row>16</xdr:row>
      <xdr:rowOff>14287</xdr:rowOff>
    </xdr:from>
    <xdr:to>
      <xdr:col>13</xdr:col>
      <xdr:colOff>557212</xdr:colOff>
      <xdr:row>30</xdr:row>
      <xdr:rowOff>90487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5B3049B-25E4-17CC-6740-D52A2A9F8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workbookViewId="0">
      <selection activeCell="A34" sqref="A34:E34"/>
    </sheetView>
  </sheetViews>
  <sheetFormatPr defaultRowHeight="15" x14ac:dyDescent="0.25"/>
  <cols>
    <col min="1" max="1" width="15.42578125" customWidth="1"/>
    <col min="2" max="3" width="13.42578125" customWidth="1"/>
    <col min="4" max="4" width="13.5703125" customWidth="1"/>
    <col min="5" max="5" width="14.85546875" customWidth="1"/>
    <col min="9" max="9" width="12" customWidth="1"/>
    <col min="11" max="11" width="10" bestFit="1" customWidth="1"/>
    <col min="13" max="13" width="10.5703125" bestFit="1" customWidth="1"/>
    <col min="16" max="16" width="15.7109375" bestFit="1" customWidth="1"/>
  </cols>
  <sheetData>
    <row r="1" spans="1:17" ht="2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L1" s="9"/>
      <c r="M1" s="9"/>
      <c r="N1" s="9"/>
      <c r="O1" s="9"/>
      <c r="P1" s="10"/>
    </row>
    <row r="2" spans="1:17" x14ac:dyDescent="0.25">
      <c r="A2" s="3">
        <v>6750</v>
      </c>
      <c r="B2">
        <v>6.05</v>
      </c>
      <c r="C2">
        <f>0.02/1000</f>
        <v>2.0000000000000002E-5</v>
      </c>
      <c r="D2">
        <f>(C2/B2)*100</f>
        <v>3.3057851239669424E-4</v>
      </c>
      <c r="E2">
        <f>B2/A2</f>
        <v>8.9629629629629629E-4</v>
      </c>
      <c r="L2" s="9"/>
      <c r="M2" s="10"/>
      <c r="N2" s="9"/>
      <c r="O2" s="9"/>
      <c r="P2" s="11"/>
    </row>
    <row r="3" spans="1:17" x14ac:dyDescent="0.25">
      <c r="A3" s="3">
        <v>3000</v>
      </c>
      <c r="B3">
        <v>5.96</v>
      </c>
      <c r="C3">
        <f>0.35/1000</f>
        <v>3.5E-4</v>
      </c>
      <c r="D3">
        <f t="shared" ref="D3:D5" si="0">(C3/B3)*100</f>
        <v>5.8724832214765103E-3</v>
      </c>
      <c r="E3">
        <f t="shared" ref="E3:E5" si="1">B3/A3</f>
        <v>1.9866666666666665E-3</v>
      </c>
      <c r="L3" s="9"/>
      <c r="M3" s="10"/>
      <c r="N3" s="9"/>
      <c r="O3" s="9"/>
      <c r="P3" s="11">
        <v>-1</v>
      </c>
      <c r="Q3">
        <v>66.7</v>
      </c>
    </row>
    <row r="4" spans="1:17" x14ac:dyDescent="0.25">
      <c r="A4" s="3">
        <v>2000</v>
      </c>
      <c r="B4">
        <v>5.85</v>
      </c>
      <c r="C4">
        <f>0.2/1000</f>
        <v>2.0000000000000001E-4</v>
      </c>
      <c r="D4">
        <f t="shared" si="0"/>
        <v>3.4188034188034192E-3</v>
      </c>
      <c r="E4">
        <f t="shared" si="1"/>
        <v>2.9249999999999996E-3</v>
      </c>
      <c r="L4" s="9"/>
      <c r="M4" s="10"/>
      <c r="N4" s="9"/>
      <c r="O4" s="9"/>
      <c r="P4" s="11">
        <v>2000</v>
      </c>
      <c r="Q4">
        <v>66.7</v>
      </c>
    </row>
    <row r="5" spans="1:17" x14ac:dyDescent="0.25">
      <c r="A5" s="3">
        <v>1000</v>
      </c>
      <c r="B5">
        <v>5.76</v>
      </c>
      <c r="C5">
        <f>0.4/1000</f>
        <v>4.0000000000000002E-4</v>
      </c>
      <c r="D5">
        <f t="shared" si="0"/>
        <v>6.9444444444444441E-3</v>
      </c>
      <c r="E5">
        <f t="shared" si="1"/>
        <v>5.7599999999999995E-3</v>
      </c>
      <c r="L5" s="9"/>
      <c r="M5" s="10"/>
      <c r="N5" s="9"/>
      <c r="O5" s="9"/>
      <c r="P5" s="11"/>
    </row>
    <row r="6" spans="1:17" x14ac:dyDescent="0.25">
      <c r="A6" s="3">
        <v>500</v>
      </c>
      <c r="B6">
        <v>5.67</v>
      </c>
      <c r="C6">
        <f>0.65/1000</f>
        <v>6.4999999999999997E-4</v>
      </c>
      <c r="D6">
        <f t="shared" ref="D6:D34" si="2">(C6/B6)*100</f>
        <v>1.146384479717813E-2</v>
      </c>
      <c r="E6">
        <f t="shared" ref="E6:E34" si="3">B6/A6</f>
        <v>1.1339999999999999E-2</v>
      </c>
    </row>
    <row r="7" spans="1:17" x14ac:dyDescent="0.25">
      <c r="A7" s="3">
        <v>200</v>
      </c>
      <c r="B7">
        <v>5.57</v>
      </c>
      <c r="C7">
        <f>1.7/1000</f>
        <v>1.6999999999999999E-3</v>
      </c>
      <c r="D7">
        <f t="shared" si="2"/>
        <v>3.0520646319569113E-2</v>
      </c>
      <c r="E7">
        <f t="shared" si="3"/>
        <v>2.785E-2</v>
      </c>
    </row>
    <row r="8" spans="1:17" x14ac:dyDescent="0.25">
      <c r="A8" s="3">
        <v>100</v>
      </c>
      <c r="B8">
        <v>5.5</v>
      </c>
      <c r="C8">
        <f>3.4/1000</f>
        <v>3.3999999999999998E-3</v>
      </c>
      <c r="D8">
        <f t="shared" si="2"/>
        <v>6.1818181818181821E-2</v>
      </c>
      <c r="E8">
        <f t="shared" si="3"/>
        <v>5.5E-2</v>
      </c>
      <c r="K8" s="12"/>
    </row>
    <row r="9" spans="1:17" x14ac:dyDescent="0.25">
      <c r="A9" s="3">
        <v>50</v>
      </c>
      <c r="B9">
        <v>5.42</v>
      </c>
      <c r="C9">
        <f>6.64/1000</f>
        <v>6.6400000000000001E-3</v>
      </c>
      <c r="D9">
        <f t="shared" si="2"/>
        <v>0.12250922509225093</v>
      </c>
      <c r="E9">
        <f t="shared" si="3"/>
        <v>0.1084</v>
      </c>
      <c r="K9" s="12"/>
    </row>
    <row r="10" spans="1:17" x14ac:dyDescent="0.25">
      <c r="A10" s="3">
        <v>30</v>
      </c>
      <c r="B10">
        <v>5.37</v>
      </c>
      <c r="C10">
        <f>10.9/1000</f>
        <v>1.09E-2</v>
      </c>
      <c r="D10">
        <f t="shared" si="2"/>
        <v>0.20297951582867782</v>
      </c>
      <c r="E10">
        <f t="shared" si="3"/>
        <v>0.17899999999999999</v>
      </c>
    </row>
    <row r="11" spans="1:17" x14ac:dyDescent="0.25">
      <c r="A11" s="3">
        <v>20</v>
      </c>
      <c r="B11">
        <v>5.32</v>
      </c>
      <c r="C11">
        <f>16.1/1000</f>
        <v>1.61E-2</v>
      </c>
      <c r="D11">
        <f t="shared" si="2"/>
        <v>0.30263157894736836</v>
      </c>
      <c r="E11">
        <f t="shared" si="3"/>
        <v>0.26600000000000001</v>
      </c>
    </row>
    <row r="12" spans="1:17" x14ac:dyDescent="0.25">
      <c r="A12" s="3">
        <v>10</v>
      </c>
      <c r="B12">
        <v>5.25</v>
      </c>
      <c r="C12">
        <f>30.2/1000</f>
        <v>3.0199999999999998E-2</v>
      </c>
      <c r="D12">
        <f t="shared" si="2"/>
        <v>0.5752380952380951</v>
      </c>
      <c r="E12">
        <f t="shared" si="3"/>
        <v>0.52500000000000002</v>
      </c>
    </row>
    <row r="13" spans="1:17" x14ac:dyDescent="0.25">
      <c r="A13" s="3">
        <v>5</v>
      </c>
      <c r="B13">
        <v>5.14</v>
      </c>
      <c r="C13">
        <f>53.7/1000</f>
        <v>5.3700000000000005E-2</v>
      </c>
      <c r="D13">
        <f t="shared" si="2"/>
        <v>1.0447470817120623</v>
      </c>
      <c r="E13">
        <f t="shared" si="3"/>
        <v>1.028</v>
      </c>
    </row>
    <row r="14" spans="1:17" x14ac:dyDescent="0.25">
      <c r="A14" s="3">
        <v>3</v>
      </c>
      <c r="B14">
        <v>5.0599999999999996</v>
      </c>
      <c r="C14">
        <f>72.7/1000</f>
        <v>7.2700000000000001E-2</v>
      </c>
      <c r="D14">
        <f t="shared" si="2"/>
        <v>1.4367588932806326</v>
      </c>
      <c r="E14">
        <f t="shared" si="3"/>
        <v>1.6866666666666665</v>
      </c>
    </row>
    <row r="15" spans="1:17" x14ac:dyDescent="0.25">
      <c r="A15" s="3">
        <v>2</v>
      </c>
      <c r="B15">
        <v>4.9800000000000004</v>
      </c>
      <c r="C15">
        <f>92.8/1000</f>
        <v>9.2799999999999994E-2</v>
      </c>
      <c r="D15">
        <f t="shared" si="2"/>
        <v>1.8634538152610438</v>
      </c>
      <c r="E15">
        <f t="shared" si="3"/>
        <v>2.4900000000000002</v>
      </c>
    </row>
    <row r="16" spans="1:17" x14ac:dyDescent="0.25">
      <c r="A16" s="3">
        <v>1</v>
      </c>
      <c r="B16">
        <v>4.8600000000000003</v>
      </c>
      <c r="C16">
        <f>0.112</f>
        <v>0.112</v>
      </c>
      <c r="D16">
        <f t="shared" si="2"/>
        <v>2.3045267489711931</v>
      </c>
      <c r="E16">
        <f t="shared" si="3"/>
        <v>4.8600000000000003</v>
      </c>
    </row>
    <row r="17" spans="1:5" x14ac:dyDescent="0.25">
      <c r="A17" s="4">
        <v>0.5</v>
      </c>
      <c r="B17">
        <v>4.76</v>
      </c>
      <c r="C17">
        <v>0.113</v>
      </c>
      <c r="D17">
        <f t="shared" si="2"/>
        <v>2.3739495798319332</v>
      </c>
      <c r="E17">
        <f t="shared" si="3"/>
        <v>9.52</v>
      </c>
    </row>
    <row r="18" spans="1:5" x14ac:dyDescent="0.25">
      <c r="A18" s="4">
        <v>0.3</v>
      </c>
      <c r="B18">
        <v>4.6900000000000004</v>
      </c>
      <c r="C18">
        <v>0.107</v>
      </c>
      <c r="D18">
        <f t="shared" si="2"/>
        <v>2.2814498933901914</v>
      </c>
      <c r="E18">
        <f t="shared" si="3"/>
        <v>15.633333333333335</v>
      </c>
    </row>
    <row r="19" spans="1:5" x14ac:dyDescent="0.25">
      <c r="A19" s="4">
        <v>0.2</v>
      </c>
      <c r="B19">
        <v>4.6399999999999997</v>
      </c>
      <c r="C19">
        <f>99.2/1000</f>
        <v>9.9199999999999997E-2</v>
      </c>
      <c r="D19">
        <f t="shared" si="2"/>
        <v>2.1379310344827585</v>
      </c>
      <c r="E19">
        <f t="shared" si="3"/>
        <v>23.199999999999996</v>
      </c>
    </row>
    <row r="20" spans="1:5" x14ac:dyDescent="0.25">
      <c r="A20" s="5">
        <v>0.15</v>
      </c>
      <c r="B20">
        <v>4.5999999999999996</v>
      </c>
      <c r="C20">
        <f>90.2/1000</f>
        <v>9.0200000000000002E-2</v>
      </c>
      <c r="D20">
        <f t="shared" si="2"/>
        <v>1.9608695652173915</v>
      </c>
      <c r="E20">
        <f t="shared" si="3"/>
        <v>30.666666666666664</v>
      </c>
    </row>
    <row r="21" spans="1:5" x14ac:dyDescent="0.25">
      <c r="A21" s="4">
        <v>0.1</v>
      </c>
      <c r="B21">
        <v>4.55</v>
      </c>
      <c r="C21">
        <f>80/1000</f>
        <v>0.08</v>
      </c>
      <c r="D21">
        <f t="shared" si="2"/>
        <v>1.7582417582417582</v>
      </c>
      <c r="E21">
        <f t="shared" si="3"/>
        <v>45.499999999999993</v>
      </c>
    </row>
    <row r="22" spans="1:5" x14ac:dyDescent="0.25">
      <c r="A22" s="5">
        <v>0.09</v>
      </c>
      <c r="B22">
        <v>4.54</v>
      </c>
      <c r="C22">
        <f>77.5/1000</f>
        <v>7.7499999999999999E-2</v>
      </c>
      <c r="D22">
        <f t="shared" si="2"/>
        <v>1.7070484581497798</v>
      </c>
      <c r="E22">
        <f t="shared" si="3"/>
        <v>50.44444444444445</v>
      </c>
    </row>
    <row r="23" spans="1:5" x14ac:dyDescent="0.25">
      <c r="A23" s="5">
        <v>0.08</v>
      </c>
      <c r="B23">
        <v>4.5199999999999996</v>
      </c>
      <c r="C23">
        <f>72.5/1000</f>
        <v>7.2499999999999995E-2</v>
      </c>
      <c r="D23">
        <f t="shared" si="2"/>
        <v>1.6039823008849559</v>
      </c>
      <c r="E23">
        <f t="shared" si="3"/>
        <v>56.499999999999993</v>
      </c>
    </row>
    <row r="24" spans="1:5" x14ac:dyDescent="0.25">
      <c r="A24" s="5">
        <v>7.0000000000000007E-2</v>
      </c>
      <c r="B24">
        <v>4.5</v>
      </c>
      <c r="C24">
        <f>68/1000</f>
        <v>6.8000000000000005E-2</v>
      </c>
      <c r="D24">
        <f t="shared" si="2"/>
        <v>1.5111111111111111</v>
      </c>
      <c r="E24">
        <f t="shared" si="3"/>
        <v>64.285714285714278</v>
      </c>
    </row>
    <row r="25" spans="1:5" x14ac:dyDescent="0.25">
      <c r="A25" s="6">
        <v>6.7500000000000004E-2</v>
      </c>
      <c r="B25">
        <v>4.5</v>
      </c>
      <c r="C25">
        <f>67.2/1000</f>
        <v>6.720000000000001E-2</v>
      </c>
      <c r="D25">
        <f t="shared" si="2"/>
        <v>1.4933333333333334</v>
      </c>
      <c r="E25">
        <f t="shared" si="3"/>
        <v>66.666666666666657</v>
      </c>
    </row>
    <row r="26" spans="1:5" x14ac:dyDescent="0.25">
      <c r="A26" s="5">
        <v>0.05</v>
      </c>
      <c r="B26">
        <v>4.45</v>
      </c>
      <c r="C26">
        <f>58.2/1000</f>
        <v>5.8200000000000002E-2</v>
      </c>
      <c r="D26">
        <f t="shared" si="2"/>
        <v>1.3078651685393259</v>
      </c>
      <c r="E26">
        <f t="shared" si="3"/>
        <v>89</v>
      </c>
    </row>
    <row r="27" spans="1:5" x14ac:dyDescent="0.25">
      <c r="A27" s="5">
        <v>0.04</v>
      </c>
      <c r="B27">
        <v>4.42</v>
      </c>
      <c r="C27">
        <f>50.4/1000</f>
        <v>5.04E-2</v>
      </c>
      <c r="D27">
        <f t="shared" si="2"/>
        <v>1.1402714932126696</v>
      </c>
      <c r="E27">
        <f t="shared" si="3"/>
        <v>110.5</v>
      </c>
    </row>
    <row r="28" spans="1:5" x14ac:dyDescent="0.25">
      <c r="A28" s="5">
        <v>0.03</v>
      </c>
      <c r="B28">
        <v>4.37</v>
      </c>
      <c r="C28">
        <f>41.7/1000</f>
        <v>4.1700000000000001E-2</v>
      </c>
      <c r="D28">
        <f t="shared" si="2"/>
        <v>0.95423340961098402</v>
      </c>
      <c r="E28">
        <f t="shared" si="3"/>
        <v>145.66666666666669</v>
      </c>
    </row>
    <row r="29" spans="1:5" x14ac:dyDescent="0.25">
      <c r="A29" s="8">
        <v>2.5000000000000001E-2</v>
      </c>
      <c r="B29">
        <v>4.34</v>
      </c>
      <c r="C29">
        <f>37/1000</f>
        <v>3.6999999999999998E-2</v>
      </c>
      <c r="D29">
        <f t="shared" si="2"/>
        <v>0.85253456221198154</v>
      </c>
      <c r="E29">
        <f t="shared" si="3"/>
        <v>173.6</v>
      </c>
    </row>
    <row r="30" spans="1:5" x14ac:dyDescent="0.25">
      <c r="A30" s="5">
        <v>0.02</v>
      </c>
      <c r="B30">
        <v>4.29</v>
      </c>
      <c r="C30">
        <f>31.3/1000</f>
        <v>3.1300000000000001E-2</v>
      </c>
      <c r="D30">
        <f t="shared" si="2"/>
        <v>0.72960372960372966</v>
      </c>
      <c r="E30">
        <f t="shared" si="3"/>
        <v>214.5</v>
      </c>
    </row>
    <row r="31" spans="1:5" x14ac:dyDescent="0.25">
      <c r="A31" s="5">
        <v>1.7000000000000001E-2</v>
      </c>
      <c r="B31">
        <v>4.25</v>
      </c>
      <c r="C31">
        <f>25.8/1000</f>
        <v>2.58E-2</v>
      </c>
      <c r="D31">
        <f t="shared" si="2"/>
        <v>0.60705882352941176</v>
      </c>
      <c r="E31">
        <f t="shared" si="3"/>
        <v>249.99999999999997</v>
      </c>
    </row>
    <row r="32" spans="1:5" x14ac:dyDescent="0.25">
      <c r="A32" s="8">
        <v>1.4999999999999999E-2</v>
      </c>
      <c r="B32">
        <v>4.22</v>
      </c>
      <c r="C32">
        <f>22.9/1000</f>
        <v>2.29E-2</v>
      </c>
      <c r="D32">
        <f t="shared" si="2"/>
        <v>0.54265402843601895</v>
      </c>
      <c r="E32">
        <f t="shared" si="3"/>
        <v>281.33333333333331</v>
      </c>
    </row>
    <row r="33" spans="1:5" x14ac:dyDescent="0.25">
      <c r="A33" s="6">
        <v>1.35E-2</v>
      </c>
      <c r="B33" s="7">
        <v>4.1900000000000004</v>
      </c>
      <c r="C33">
        <f>21/1000</f>
        <v>2.1000000000000001E-2</v>
      </c>
      <c r="D33">
        <f t="shared" si="2"/>
        <v>0.50119331742243434</v>
      </c>
      <c r="E33">
        <f t="shared" si="3"/>
        <v>310.37037037037038</v>
      </c>
    </row>
    <row r="34" spans="1:5" x14ac:dyDescent="0.25">
      <c r="A34">
        <v>6.7499999999999999E-3</v>
      </c>
      <c r="B34">
        <v>3.97</v>
      </c>
      <c r="C34">
        <f>11.5/1000</f>
        <v>1.15E-2</v>
      </c>
      <c r="D34">
        <f t="shared" si="2"/>
        <v>0.2896725440806045</v>
      </c>
      <c r="E34">
        <f t="shared" si="3"/>
        <v>588.14814814814815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2024-03-27T18:23:56Z</dcterms:modified>
</cp:coreProperties>
</file>