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техника/"/>
    </mc:Choice>
  </mc:AlternateContent>
  <xr:revisionPtr revIDLastSave="1" documentId="8_{8624A1AE-08F8-4B21-8BF7-F4EC3824AC77}" xr6:coauthVersionLast="47" xr6:coauthVersionMax="47" xr10:uidLastSave="{07E0D3EA-C3F6-4459-BE7B-77C3FD2E9990}"/>
  <bookViews>
    <workbookView xWindow="-105" yWindow="0" windowWidth="14610" windowHeight="15585" activeTab="1" xr2:uid="{4C4E04F6-CBE1-4E7A-B9A0-19682D0E4BE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19" i="1"/>
  <c r="B17" i="1"/>
  <c r="B14" i="2"/>
  <c r="B12" i="2"/>
  <c r="B13" i="2" s="1"/>
  <c r="B11" i="2"/>
  <c r="B10" i="2"/>
  <c r="B9" i="2"/>
  <c r="B8" i="2"/>
  <c r="E19" i="1"/>
  <c r="H19" i="1" s="1"/>
  <c r="K19" i="1" s="1"/>
  <c r="E18" i="1"/>
  <c r="H18" i="1" s="1"/>
  <c r="K18" i="1" s="1"/>
  <c r="C2" i="1"/>
  <c r="B8" i="1"/>
  <c r="C9" i="1"/>
  <c r="B9" i="1"/>
  <c r="B11" i="1" l="1"/>
  <c r="E11" i="1" s="1"/>
  <c r="B10" i="1"/>
  <c r="C11" i="1"/>
  <c r="F11" i="1" s="1"/>
  <c r="D10" i="1" l="1"/>
  <c r="B18" i="1"/>
  <c r="D21" i="1" s="1"/>
  <c r="C13" i="1" l="1"/>
  <c r="B13" i="1"/>
</calcChain>
</file>

<file path=xl/sharedStrings.xml><?xml version="1.0" encoding="utf-8"?>
<sst xmlns="http://schemas.openxmlformats.org/spreadsheetml/2006/main" count="35" uniqueCount="29">
  <si>
    <t>f</t>
  </si>
  <si>
    <t>P</t>
  </si>
  <si>
    <r>
      <t>P</t>
    </r>
    <r>
      <rPr>
        <i/>
        <vertAlign val="subscript"/>
        <sz val="11"/>
        <color theme="1"/>
        <rFont val="Calibri"/>
        <family val="2"/>
        <charset val="204"/>
        <scheme val="minor"/>
      </rPr>
      <t>вых</t>
    </r>
  </si>
  <si>
    <r>
      <t>U</t>
    </r>
    <r>
      <rPr>
        <i/>
        <vertAlign val="subscript"/>
        <sz val="11"/>
        <color theme="1"/>
        <rFont val="Calibri"/>
        <family val="2"/>
        <charset val="204"/>
        <scheme val="minor"/>
      </rPr>
      <t>вх</t>
    </r>
  </si>
  <si>
    <r>
      <t>U</t>
    </r>
    <r>
      <rPr>
        <i/>
        <vertAlign val="subscript"/>
        <sz val="11"/>
        <color theme="1"/>
        <rFont val="Calibri"/>
        <family val="2"/>
        <charset val="204"/>
        <scheme val="minor"/>
      </rPr>
      <t>вых</t>
    </r>
  </si>
  <si>
    <r>
      <t>K</t>
    </r>
    <r>
      <rPr>
        <i/>
        <vertAlign val="subscript"/>
        <sz val="11"/>
        <color theme="1"/>
        <rFont val="Calibri"/>
        <family val="2"/>
        <charset val="204"/>
        <scheme val="minor"/>
      </rPr>
      <t>П</t>
    </r>
  </si>
  <si>
    <t>D</t>
  </si>
  <si>
    <t>d</t>
  </si>
  <si>
    <t>h</t>
  </si>
  <si>
    <r>
      <t>S</t>
    </r>
    <r>
      <rPr>
        <i/>
        <vertAlign val="subscript"/>
        <sz val="11"/>
        <color theme="1"/>
        <rFont val="Calibri"/>
        <family val="2"/>
        <charset val="204"/>
        <scheme val="minor"/>
      </rPr>
      <t>ок</t>
    </r>
  </si>
  <si>
    <r>
      <t>см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</si>
  <si>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S</t>
    </r>
    <r>
      <rPr>
        <i/>
        <vertAlign val="subscript"/>
        <sz val="11"/>
        <color theme="1"/>
        <rFont val="Calibri"/>
        <family val="2"/>
        <charset val="204"/>
        <scheme val="minor"/>
      </rPr>
      <t>с</t>
    </r>
  </si>
  <si>
    <r>
      <t>U</t>
    </r>
    <r>
      <rPr>
        <i/>
        <vertAlign val="subscript"/>
        <sz val="11"/>
        <color theme="1"/>
        <rFont val="Calibri"/>
        <family val="2"/>
        <charset val="204"/>
        <scheme val="minor"/>
      </rPr>
      <t>1</t>
    </r>
  </si>
  <si>
    <r>
      <t>N</t>
    </r>
    <r>
      <rPr>
        <i/>
        <vertAlign val="subscript"/>
        <sz val="11"/>
        <color theme="1"/>
        <rFont val="Calibri"/>
        <family val="2"/>
        <charset val="204"/>
        <scheme val="minor"/>
      </rPr>
      <t>2</t>
    </r>
  </si>
  <si>
    <r>
      <t>N</t>
    </r>
    <r>
      <rPr>
        <i/>
        <vertAlign val="subscript"/>
        <sz val="11"/>
        <color theme="1"/>
        <rFont val="Calibri"/>
        <family val="2"/>
        <charset val="204"/>
        <scheme val="minor"/>
      </rPr>
      <t>1</t>
    </r>
  </si>
  <si>
    <r>
      <t>I</t>
    </r>
    <r>
      <rPr>
        <i/>
        <vertAlign val="subscript"/>
        <sz val="11"/>
        <color theme="1"/>
        <rFont val="Calibri"/>
        <family val="2"/>
        <charset val="204"/>
        <scheme val="minor"/>
      </rPr>
      <t>1</t>
    </r>
  </si>
  <si>
    <r>
      <rPr>
        <i/>
        <sz val="11"/>
        <color theme="1"/>
        <rFont val="Calibri"/>
        <family val="2"/>
        <charset val="204"/>
        <scheme val="minor"/>
      </rPr>
      <t>I</t>
    </r>
    <r>
      <rPr>
        <i/>
        <vertAlign val="subscript"/>
        <sz val="11"/>
        <color theme="1"/>
        <rFont val="Calibri"/>
        <family val="2"/>
        <charset val="204"/>
        <scheme val="minor"/>
      </rPr>
      <t>2</t>
    </r>
  </si>
  <si>
    <r>
      <rPr>
        <i/>
        <sz val="11"/>
        <color theme="1"/>
        <rFont val="Calibri"/>
        <family val="2"/>
        <charset val="204"/>
        <scheme val="minor"/>
      </rPr>
      <t>D</t>
    </r>
    <r>
      <rPr>
        <i/>
        <vertAlign val="subscript"/>
        <sz val="11"/>
        <color theme="1"/>
        <rFont val="Calibri"/>
        <family val="2"/>
        <charset val="204"/>
        <scheme val="minor"/>
      </rPr>
      <t>2</t>
    </r>
  </si>
  <si>
    <r>
      <t>D</t>
    </r>
    <r>
      <rPr>
        <i/>
        <vertAlign val="subscript"/>
        <sz val="11"/>
        <color theme="1"/>
        <rFont val="Calibri"/>
        <family val="2"/>
        <charset val="204"/>
        <scheme val="minor"/>
      </rPr>
      <t>1</t>
    </r>
  </si>
  <si>
    <r>
      <rPr>
        <i/>
        <sz val="11"/>
        <color theme="1"/>
        <rFont val="Calibri"/>
        <family val="2"/>
        <charset val="204"/>
        <scheme val="minor"/>
      </rPr>
      <t>S</t>
    </r>
    <r>
      <rPr>
        <i/>
        <vertAlign val="subscript"/>
        <sz val="11"/>
        <color theme="1"/>
        <rFont val="Calibri"/>
        <family val="2"/>
        <charset val="204"/>
        <scheme val="minor"/>
      </rPr>
      <t>2</t>
    </r>
  </si>
  <si>
    <r>
      <t>S</t>
    </r>
    <r>
      <rPr>
        <i/>
        <vertAlign val="subscript"/>
        <sz val="11"/>
        <color theme="1"/>
        <rFont val="Calibri"/>
        <family val="2"/>
        <charset val="204"/>
        <scheme val="minor"/>
      </rPr>
      <t>1</t>
    </r>
  </si>
  <si>
    <r>
      <t>S</t>
    </r>
    <r>
      <rPr>
        <i/>
        <vertAlign val="subscript"/>
        <sz val="11"/>
        <color theme="1"/>
        <rFont val="Calibri"/>
        <family val="2"/>
        <charset val="204"/>
        <scheme val="minor"/>
      </rPr>
      <t>ок(треб.)</t>
    </r>
  </si>
  <si>
    <r>
      <t>U</t>
    </r>
    <r>
      <rPr>
        <i/>
        <vertAlign val="subscript"/>
        <sz val="11"/>
        <color theme="1"/>
        <rFont val="Calibri"/>
        <family val="2"/>
        <charset val="204"/>
        <scheme val="minor"/>
      </rPr>
      <t>обр.max</t>
    </r>
  </si>
  <si>
    <r>
      <t>I</t>
    </r>
    <r>
      <rPr>
        <i/>
        <vertAlign val="subscript"/>
        <sz val="11"/>
        <color theme="1"/>
        <rFont val="Calibri"/>
        <family val="2"/>
        <charset val="204"/>
        <scheme val="minor"/>
      </rPr>
      <t>пр.max</t>
    </r>
  </si>
  <si>
    <r>
      <t>P</t>
    </r>
    <r>
      <rPr>
        <i/>
        <vertAlign val="subscript"/>
        <sz val="11"/>
        <color theme="1"/>
        <rFont val="Calibri"/>
        <family val="2"/>
        <charset val="204"/>
        <scheme val="minor"/>
      </rPr>
      <t>max</t>
    </r>
  </si>
  <si>
    <r>
      <t>f</t>
    </r>
    <r>
      <rPr>
        <i/>
        <vertAlign val="subscript"/>
        <sz val="11"/>
        <color theme="1"/>
        <rFont val="Calibri"/>
        <family val="2"/>
        <charset val="204"/>
        <scheme val="minor"/>
      </rPr>
      <t>max</t>
    </r>
  </si>
  <si>
    <t>R</t>
  </si>
  <si>
    <t>C</t>
  </si>
  <si>
    <r>
      <t>U</t>
    </r>
    <r>
      <rPr>
        <i/>
        <vertAlign val="subscript"/>
        <sz val="11"/>
        <color theme="1"/>
        <rFont val="Calibri"/>
        <family val="2"/>
        <charset val="204"/>
        <scheme val="minor"/>
      </rPr>
      <t>раб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</si>
</sst>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81EFF-C3D6-407E-8DD7-E732106122AA}">
  <dimension ref="A1:K21"/>
  <sheetViews>
    <sheetView workbookViewId="0">
      <selection activeCell="H20" sqref="H20"/>
    </sheetView>
  </sheetViews>
  <sheetFormatPr defaultRowHeight="15" x14ac:dyDescent="0.25"/>
  <cols>
    <col min="2" max="2" width="12" customWidth="1"/>
  </cols>
  <sheetData>
    <row r="1" spans="1:6" x14ac:dyDescent="0.25">
      <c r="A1" s="1" t="s">
        <v>0</v>
      </c>
      <c r="B1">
        <v>500</v>
      </c>
    </row>
    <row r="2" spans="1:6" ht="18" x14ac:dyDescent="0.35">
      <c r="A2" s="1" t="s">
        <v>2</v>
      </c>
      <c r="B2">
        <v>200</v>
      </c>
      <c r="C2">
        <f>B2*1.2</f>
        <v>240</v>
      </c>
    </row>
    <row r="3" spans="1:6" ht="18" x14ac:dyDescent="0.35">
      <c r="A3" s="1" t="s">
        <v>3</v>
      </c>
      <c r="B3">
        <v>230</v>
      </c>
    </row>
    <row r="4" spans="1:6" ht="18" x14ac:dyDescent="0.35">
      <c r="A4" s="1" t="s">
        <v>4</v>
      </c>
      <c r="B4">
        <v>380</v>
      </c>
    </row>
    <row r="5" spans="1:6" ht="18" x14ac:dyDescent="0.35">
      <c r="A5" s="1" t="s">
        <v>5</v>
      </c>
      <c r="B5">
        <v>0.01</v>
      </c>
    </row>
    <row r="7" spans="1:6" x14ac:dyDescent="0.25">
      <c r="A7" s="1" t="s">
        <v>6</v>
      </c>
      <c r="B7">
        <v>6.4000000000000001E-2</v>
      </c>
    </row>
    <row r="8" spans="1:6" x14ac:dyDescent="0.25">
      <c r="A8" s="1" t="s">
        <v>7</v>
      </c>
      <c r="B8">
        <f>0.625*B7</f>
        <v>0.04</v>
      </c>
    </row>
    <row r="9" spans="1:6" x14ac:dyDescent="0.25">
      <c r="A9" s="1" t="s">
        <v>8</v>
      </c>
      <c r="B9">
        <f>0.25*B7</f>
        <v>1.6E-2</v>
      </c>
      <c r="C9">
        <f>0.5*B7</f>
        <v>3.2000000000000001E-2</v>
      </c>
    </row>
    <row r="10" spans="1:6" ht="18.75" x14ac:dyDescent="0.35">
      <c r="A10" s="1" t="s">
        <v>9</v>
      </c>
      <c r="B10">
        <f>PI()*(B8^2)/4</f>
        <v>1.2566370614359172E-3</v>
      </c>
      <c r="D10">
        <f>B10*10000</f>
        <v>12.566370614359172</v>
      </c>
      <c r="E10" t="s">
        <v>10</v>
      </c>
    </row>
    <row r="11" spans="1:6" ht="18" x14ac:dyDescent="0.35">
      <c r="A11" s="1" t="s">
        <v>11</v>
      </c>
      <c r="B11">
        <f>(B7-B8)*0.5*B9</f>
        <v>1.92E-4</v>
      </c>
      <c r="C11">
        <f>(B7-B8)*0.5*C9</f>
        <v>3.8400000000000001E-4</v>
      </c>
      <c r="E11">
        <f>B11*10000</f>
        <v>1.9200000000000002</v>
      </c>
      <c r="F11">
        <f>C11*10000</f>
        <v>3.8400000000000003</v>
      </c>
    </row>
    <row r="13" spans="1:6" x14ac:dyDescent="0.25">
      <c r="A13" s="1" t="s">
        <v>1</v>
      </c>
      <c r="B13">
        <f>$D$10*E11*1.5*$B$1/80</f>
        <v>226.1946710584651</v>
      </c>
      <c r="C13">
        <f>$D$10*F11*1.5*$B$1/80</f>
        <v>452.38934211693021</v>
      </c>
    </row>
    <row r="17" spans="1:11" ht="18" x14ac:dyDescent="0.35">
      <c r="A17" s="1" t="s">
        <v>12</v>
      </c>
      <c r="B17">
        <f>2*PI()*C11*1.5*B1</f>
        <v>1.8095573684677209</v>
      </c>
    </row>
    <row r="18" spans="1:11" ht="18" x14ac:dyDescent="0.35">
      <c r="A18" s="1" t="s">
        <v>13</v>
      </c>
      <c r="B18">
        <f>(B4+1.2)/B17</f>
        <v>210.65925106468924</v>
      </c>
      <c r="C18">
        <v>211</v>
      </c>
      <c r="D18" s="2" t="s">
        <v>16</v>
      </c>
      <c r="E18">
        <f>B2/B4</f>
        <v>0.52631578947368418</v>
      </c>
      <c r="G18" s="2" t="s">
        <v>17</v>
      </c>
      <c r="H18">
        <f>SQRT(4*E18/PI()/2)</f>
        <v>0.57884629919193631</v>
      </c>
      <c r="J18" s="2" t="s">
        <v>19</v>
      </c>
      <c r="K18">
        <f>PI()*H18*H18/4</f>
        <v>0.26315789473684204</v>
      </c>
    </row>
    <row r="19" spans="1:11" ht="18" x14ac:dyDescent="0.35">
      <c r="A19" s="1" t="s">
        <v>14</v>
      </c>
      <c r="B19">
        <f>B3/B4*SQRT(2)*C18</f>
        <v>180.60995837359553</v>
      </c>
      <c r="C19">
        <v>181</v>
      </c>
      <c r="D19" s="1" t="s">
        <v>15</v>
      </c>
      <c r="E19">
        <f>C2/B3/SQRT(2)</f>
        <v>0.73785055428161472</v>
      </c>
      <c r="G19" s="1" t="s">
        <v>18</v>
      </c>
      <c r="H19">
        <f>SQRT(4*E19/PI()/2)</f>
        <v>0.68536869778831833</v>
      </c>
      <c r="J19" s="1" t="s">
        <v>20</v>
      </c>
      <c r="K19">
        <f>PI()*H19*H19/4</f>
        <v>0.36892527714080725</v>
      </c>
    </row>
    <row r="21" spans="1:11" ht="18.75" x14ac:dyDescent="0.35">
      <c r="A21" s="1" t="s">
        <v>21</v>
      </c>
      <c r="B21">
        <f>2*(C19*K19+C18*K18)</f>
        <v>244.60358190391958</v>
      </c>
      <c r="D21">
        <f>B21/100</f>
        <v>2.4460358190391958</v>
      </c>
      <c r="E2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C0A57-217D-4428-8DB9-943A82F0C07D}">
  <dimension ref="A1:B14"/>
  <sheetViews>
    <sheetView tabSelected="1" workbookViewId="0">
      <selection activeCell="K15" sqref="K15"/>
    </sheetView>
  </sheetViews>
  <sheetFormatPr defaultRowHeight="15" x14ac:dyDescent="0.25"/>
  <cols>
    <col min="2" max="2" width="12" bestFit="1" customWidth="1"/>
  </cols>
  <sheetData>
    <row r="1" spans="1:2" x14ac:dyDescent="0.25">
      <c r="A1" s="1" t="s">
        <v>0</v>
      </c>
      <c r="B1">
        <v>500</v>
      </c>
    </row>
    <row r="2" spans="1:2" ht="18" x14ac:dyDescent="0.35">
      <c r="A2" s="1" t="s">
        <v>2</v>
      </c>
      <c r="B2">
        <v>200</v>
      </c>
    </row>
    <row r="3" spans="1:2" ht="18" x14ac:dyDescent="0.35">
      <c r="A3" s="1" t="s">
        <v>3</v>
      </c>
      <c r="B3">
        <v>230</v>
      </c>
    </row>
    <row r="4" spans="1:2" ht="18" x14ac:dyDescent="0.35">
      <c r="A4" s="1" t="s">
        <v>4</v>
      </c>
      <c r="B4">
        <v>380</v>
      </c>
    </row>
    <row r="5" spans="1:2" ht="18" x14ac:dyDescent="0.35">
      <c r="A5" s="1" t="s">
        <v>5</v>
      </c>
      <c r="B5">
        <v>0.01</v>
      </c>
    </row>
    <row r="8" spans="1:2" ht="18" x14ac:dyDescent="0.35">
      <c r="A8" s="1" t="s">
        <v>22</v>
      </c>
      <c r="B8">
        <f>2*B4</f>
        <v>760</v>
      </c>
    </row>
    <row r="9" spans="1:2" ht="18" x14ac:dyDescent="0.35">
      <c r="A9" s="1" t="s">
        <v>23</v>
      </c>
      <c r="B9">
        <f>1.5*B2/B4</f>
        <v>0.78947368421052633</v>
      </c>
    </row>
    <row r="10" spans="1:2" ht="18" x14ac:dyDescent="0.35">
      <c r="A10" s="1" t="s">
        <v>24</v>
      </c>
      <c r="B10">
        <f>(B2*0.7)/(2*B4)</f>
        <v>0.18421052631578946</v>
      </c>
    </row>
    <row r="11" spans="1:2" ht="18" x14ac:dyDescent="0.35">
      <c r="A11" s="1" t="s">
        <v>25</v>
      </c>
      <c r="B11">
        <f>2*B1</f>
        <v>1000</v>
      </c>
    </row>
    <row r="12" spans="1:2" x14ac:dyDescent="0.25">
      <c r="A12" s="1" t="s">
        <v>26</v>
      </c>
      <c r="B12">
        <f>B4^2/B2</f>
        <v>722</v>
      </c>
    </row>
    <row r="13" spans="1:2" x14ac:dyDescent="0.25">
      <c r="A13" s="1" t="s">
        <v>27</v>
      </c>
      <c r="B13">
        <f>1/(4*B1*B12*B5)</f>
        <v>6.9252077562326875E-5</v>
      </c>
    </row>
    <row r="14" spans="1:2" ht="18" x14ac:dyDescent="0.35">
      <c r="A14" s="1" t="s">
        <v>28</v>
      </c>
      <c r="B14">
        <f>1.5*B4</f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2024-01-06T20:39:09Z</dcterms:created>
  <dcterms:modified xsi:type="dcterms:W3CDTF">2024-01-18T19:51:02Z</dcterms:modified>
</cp:coreProperties>
</file>