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vunl-my.sharepoint.com/personal/m_neema_student_vu_nl/Documents/"/>
    </mc:Choice>
  </mc:AlternateContent>
  <xr:revisionPtr revIDLastSave="0" documentId="8_{99D38AE0-86CE-4733-895E-494EC8BD43F0}" xr6:coauthVersionLast="47" xr6:coauthVersionMax="47" xr10:uidLastSave="{00000000-0000-0000-0000-000000000000}"/>
  <bookViews>
    <workbookView xWindow="-108" yWindow="-108" windowWidth="23256" windowHeight="12456" firstSheet="1" activeTab="3" xr2:uid="{8ADC9493-C96D-44BF-86A5-0C79E1172A0A}"/>
  </bookViews>
  <sheets>
    <sheet name="Sizing function points" sheetId="4" r:id="rId1"/>
    <sheet name="Activity based cost analysis" sheetId="5" r:id="rId2"/>
    <sheet name="Tender breakdown &amp; FP Estimate" sheetId="6" r:id="rId3"/>
    <sheet name="RoT Based on LOC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L34" i="6"/>
  <c r="K34" i="6"/>
  <c r="J34" i="6"/>
  <c r="I34" i="6"/>
  <c r="G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36" i="5" s="1"/>
  <c r="C7" i="5"/>
  <c r="C8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1" i="5"/>
  <c r="F3" i="4"/>
  <c r="G3" i="4"/>
  <c r="E3" i="4"/>
  <c r="E40" i="5" l="1"/>
  <c r="C40" i="5"/>
  <c r="D40" i="5"/>
  <c r="F28" i="5"/>
  <c r="F29" i="5"/>
  <c r="F13" i="5"/>
  <c r="F25" i="5"/>
  <c r="F14" i="5"/>
  <c r="F26" i="5"/>
  <c r="F15" i="5"/>
  <c r="F27" i="5"/>
  <c r="F16" i="5"/>
  <c r="F17" i="5"/>
  <c r="F18" i="5"/>
  <c r="F30" i="5"/>
  <c r="F19" i="5"/>
  <c r="F31" i="5"/>
  <c r="F20" i="5"/>
  <c r="F33" i="5"/>
  <c r="F32" i="5"/>
  <c r="F34" i="5"/>
  <c r="F35" i="5"/>
  <c r="F21" i="5"/>
  <c r="F22" i="5"/>
  <c r="F11" i="5"/>
  <c r="F23" i="5"/>
  <c r="F12" i="5"/>
  <c r="F24" i="5"/>
  <c r="F5" i="4"/>
  <c r="F36" i="5" l="1"/>
  <c r="E41" i="5" l="1"/>
  <c r="C41" i="5"/>
  <c r="D4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3366F-FB61-4679-82C9-3CDD4CE46EEA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<sst xmlns="http://schemas.openxmlformats.org/spreadsheetml/2006/main" count="451" uniqueCount="370">
  <si>
    <t>Scope</t>
  </si>
  <si>
    <t>Class</t>
  </si>
  <si>
    <t>Type</t>
  </si>
  <si>
    <t>Select scope of project in the cell below</t>
  </si>
  <si>
    <t>Select class of project in the cell below</t>
  </si>
  <si>
    <t>Select type of project in the cell below</t>
  </si>
  <si>
    <t>1 Subroutine</t>
  </si>
  <si>
    <t>1 Individual software</t>
  </si>
  <si>
    <t>1 Nonprocedural</t>
  </si>
  <si>
    <t>9 New system</t>
  </si>
  <si>
    <t>4 Single location—internal</t>
  </si>
  <si>
    <t>8 Client/server</t>
  </si>
  <si>
    <t>Dropdown</t>
  </si>
  <si>
    <t>2 Module</t>
  </si>
  <si>
    <t>2 Shareware</t>
  </si>
  <si>
    <t>2 Web applet</t>
  </si>
  <si>
    <t>Values based category</t>
  </si>
  <si>
    <t>3 Reusable module</t>
  </si>
  <si>
    <t>3 Academic software</t>
  </si>
  <si>
    <t>3 Batch</t>
  </si>
  <si>
    <t>4 Disposable prototype</t>
  </si>
  <si>
    <t>4 Interactive</t>
  </si>
  <si>
    <t>Total function points in the sowftware</t>
  </si>
  <si>
    <t>5 Evolutionary prototype</t>
  </si>
  <si>
    <t>5 Multilocation—internal</t>
  </si>
  <si>
    <t>5 Interactive GUI or web-based</t>
  </si>
  <si>
    <t>6 Standalone program</t>
  </si>
  <si>
    <t>6 Contract project—civilian</t>
  </si>
  <si>
    <t>6 Batch database</t>
  </si>
  <si>
    <t>7 Component of system</t>
  </si>
  <si>
    <t>7 Time sharing</t>
  </si>
  <si>
    <t>7 Interactive database</t>
  </si>
  <si>
    <t>8 Release of system</t>
  </si>
  <si>
    <t>8 Military services</t>
  </si>
  <si>
    <t>9 Internet</t>
  </si>
  <si>
    <t>9 Mathematical</t>
  </si>
  <si>
    <t>10 Compound system</t>
  </si>
  <si>
    <t>10 Leased software</t>
  </si>
  <si>
    <t>10 Systems</t>
  </si>
  <si>
    <t>11 Bundled software</t>
  </si>
  <si>
    <t>11 Communications</t>
  </si>
  <si>
    <t>12 Marketed commercially</t>
  </si>
  <si>
    <t>12 Process control</t>
  </si>
  <si>
    <t>13 Outsource contract</t>
  </si>
  <si>
    <t>13 Trusted system</t>
  </si>
  <si>
    <t>14 Government contract</t>
  </si>
  <si>
    <t>14 Embedded</t>
  </si>
  <si>
    <t>15 Military contract</t>
  </si>
  <si>
    <t>15 Image processing</t>
  </si>
  <si>
    <t>16 Multimedia</t>
  </si>
  <si>
    <t>17 Robotics</t>
  </si>
  <si>
    <t>18 Artificial intelligence</t>
  </si>
  <si>
    <t>19 Neural net</t>
  </si>
  <si>
    <t>20 Hybrid: mixed</t>
  </si>
  <si>
    <t>Table 1</t>
  </si>
  <si>
    <t>Assumptions</t>
  </si>
  <si>
    <t>Work hours per month</t>
  </si>
  <si>
    <t>&lt;-add value</t>
  </si>
  <si>
    <t>Unpaid overtime per month</t>
  </si>
  <si>
    <t>Average monthly salary in EUR</t>
  </si>
  <si>
    <t>Burden rate (%)</t>
  </si>
  <si>
    <t>Burdened monthly rate in EUR</t>
  </si>
  <si>
    <t>Burdened hourly rate in EUR</t>
  </si>
  <si>
    <t>Table 2</t>
  </si>
  <si>
    <t>Activities</t>
  </si>
  <si>
    <t>Staff FP Assignment</t>
  </si>
  <si>
    <t>Monthly FP Production</t>
  </si>
  <si>
    <t>Work Hours per FP</t>
  </si>
  <si>
    <t>Burdened Cost per FP in EUR</t>
  </si>
  <si>
    <t>Staffing per 1000 FP</t>
  </si>
  <si>
    <t>Is the activity part of development process (Yes/No)?</t>
  </si>
  <si>
    <t>01 Requirements</t>
  </si>
  <si>
    <t>Yes</t>
  </si>
  <si>
    <t>&lt;-select dropdown</t>
  </si>
  <si>
    <t>02 Prototyping</t>
  </si>
  <si>
    <t>03 Architecture</t>
  </si>
  <si>
    <t>04 Project plans</t>
  </si>
  <si>
    <t>No</t>
  </si>
  <si>
    <t>05 Initial design</t>
  </si>
  <si>
    <t>06 Detail design</t>
  </si>
  <si>
    <t>07 Design reviews</t>
  </si>
  <si>
    <t>08 Coding</t>
  </si>
  <si>
    <t>09 Reuse acquisition</t>
  </si>
  <si>
    <t>10 Package purchase</t>
  </si>
  <si>
    <t>11 Code inspections</t>
  </si>
  <si>
    <t>12 Independent verification and validation</t>
  </si>
  <si>
    <t>13 Configuration management</t>
  </si>
  <si>
    <t>14 Integration</t>
  </si>
  <si>
    <t>15 User documentation</t>
  </si>
  <si>
    <t>16 Unit testing</t>
  </si>
  <si>
    <t>17 Function testing</t>
  </si>
  <si>
    <t>18 Integration testing</t>
  </si>
  <si>
    <t>19 System testing</t>
  </si>
  <si>
    <t>20 Field (beta) testing</t>
  </si>
  <si>
    <t>21 Acceptance testing</t>
  </si>
  <si>
    <t>22 Independent testing</t>
  </si>
  <si>
    <t>23 Quality assurance</t>
  </si>
  <si>
    <t>24 Installation and training</t>
  </si>
  <si>
    <t>25 Project management</t>
  </si>
  <si>
    <t>Total</t>
  </si>
  <si>
    <t>&lt;- updated automatically based on drowpdown above</t>
  </si>
  <si>
    <t xml:space="preserve"> </t>
  </si>
  <si>
    <t>Table 3</t>
  </si>
  <si>
    <t>Calculating total cost to develop software project</t>
  </si>
  <si>
    <t>Fit to budget</t>
  </si>
  <si>
    <t>Triangular</t>
  </si>
  <si>
    <t>Jones' FP estimation</t>
  </si>
  <si>
    <t>Total number of function points in the project:</t>
  </si>
  <si>
    <t>Total work hours required to complete project (FP*Work hrs per FP)</t>
  </si>
  <si>
    <t>Total cost for the project in EUR (FPs*Burden cost per FP)</t>
  </si>
  <si>
    <t>Epic</t>
  </si>
  <si>
    <t>User Story</t>
  </si>
  <si>
    <t>Work Items</t>
  </si>
  <si>
    <t>External Inputs (EI)</t>
  </si>
  <si>
    <t>External Outputs (EO)</t>
  </si>
  <si>
    <t>External Inquiries (EQ)</t>
  </si>
  <si>
    <t>Internal Logical Files (ILF)</t>
  </si>
  <si>
    <t>External Interface Files (EIF)</t>
  </si>
  <si>
    <t>Function Points Breakdown</t>
  </si>
  <si>
    <t>Minimum Estimate (FP)</t>
  </si>
  <si>
    <t>Most Likely (FP)</t>
  </si>
  <si>
    <t>Maximum Estimate (FP)</t>
  </si>
  <si>
    <t>Weighted Average Estimate (FP)</t>
  </si>
  <si>
    <t>Core Functionality</t>
  </si>
  <si>
    <t xml:space="preserve">Data Registration and Processing </t>
  </si>
  <si>
    <t>Real-time data registration (violations, warnings, arrests)</t>
  </si>
  <si>
    <t>Login information, Incident type, Incident details, Additional notes, Attachments</t>
  </si>
  <si>
    <t>Confirmation message, Backend data stored, Generated reports</t>
  </si>
  <si>
    <t>Incident search, Validation queries, User history</t>
  </si>
  <si>
    <t>User profiles, Incident records, Audit logs, Attachment files</t>
  </si>
  <si>
    <t>Backend database, Law enforcement systems, Authentication systems, Mobile integration</t>
  </si>
  <si>
    <t>Data processing and synchronization</t>
  </si>
  <si>
    <t>User input data, device state information, error/conflict reports</t>
  </si>
  <si>
    <t>Real-time data updates, error notifications, audit logs, user notifications</t>
  </si>
  <si>
    <t>Data status queries, conflict resolution queries, audit trail inquiries, device connectivity status</t>
  </si>
  <si>
    <t>User data files, synchronization logs, configuration files, error logs</t>
  </si>
  <si>
    <t>Database interface, API interfaces, user authentication interfaces, reporting interfaces</t>
  </si>
  <si>
    <t>Data inputs from mobile and desktop</t>
  </si>
  <si>
    <t>User authentication inputs, Data entry inputs, Offline inputs</t>
  </si>
  <si>
    <t>Confirmation messages, Error messages, Data sync status, UI updates</t>
  </si>
  <si>
    <t>Data retrieval, Status Inquiries, Error Inquiries</t>
  </si>
  <si>
    <t>User data files, Incident data files, offline data queues</t>
  </si>
  <si>
    <t>DB interface, Synchronization Interface, UI adaptation, Notification Services</t>
  </si>
  <si>
    <t>Data confirmation upon registration</t>
  </si>
  <si>
    <t>User submits data through a form, submission event</t>
  </si>
  <si>
    <t>Confirmation message, unique case number, log of recent entries</t>
  </si>
  <si>
    <t>Inquiry about submission status, request to view log, retrieve details with case number</t>
  </si>
  <si>
    <t>Logical file for submitted entries, log file for submissions, user profiles</t>
  </si>
  <si>
    <t>Integration with a backend database, reporting tools, notification systems</t>
  </si>
  <si>
    <t>Legality and Compliance with Policy Changes</t>
  </si>
  <si>
    <t>Workflow configuration for law and policy updates</t>
  </si>
  <si>
    <t>admin credentials, workflow configurations, legal/policy changes, versioning inputs, audit/compliance notes, low-code/no-code inputs for workflow logic</t>
  </si>
  <si>
    <t>Confirmation messages, notifications of workflow changes, audit logs, version history reports, dashboards summarizing workflows and changes</t>
  </si>
  <si>
    <t>View current workflows, review workflow history, pending workflow updates, audit logs of modifications, check for errors or conflicts in workflows</t>
  </si>
  <si>
    <t>Workflow definitions, version control file, audit log file, user profiles, legal/policy references related to workflows</t>
  </si>
  <si>
    <t>Authentication interface, audit interface, notification interface, integration with external policy systems, reporting interface for workflow changes</t>
  </si>
  <si>
    <t>Update alerts for legal changes</t>
  </si>
  <si>
    <t>Legal or policy data from external sources (legal databases or APIs), admin credentials</t>
  </si>
  <si>
    <t>Alerts or notifications for system administrators, detailed information on workflow impacts</t>
  </si>
  <si>
    <t>Inquiries to retrieve recent legal updates, workflow impact inquiries, alert status inquiries</t>
  </si>
  <si>
    <t>Legal update logs, workflow modification logs, notification records, admin action logs</t>
  </si>
  <si>
    <t>Legal system APIs, notification system interfaces, audit and logging systems</t>
  </si>
  <si>
    <t>Audit records for updates made to the system</t>
  </si>
  <si>
    <t>User actions, Changes to legal policies and workflow, User roles</t>
  </si>
  <si>
    <t>Audit logs, Exported reports of audit logs, Alerts for pending or approved changes</t>
  </si>
  <si>
    <t>Search queries for audit logs, Review or approval status of workflows</t>
  </si>
  <si>
    <t>Audit trail data, Workflow change history files, User roles and permissions, Legal workflow configuration logs</t>
  </si>
  <si>
    <t>External logging systems, Interfaces for administrators to search and export logs, Notification or alert system interfaces</t>
  </si>
  <si>
    <t>System Integration</t>
  </si>
  <si>
    <t>Data Integration with Other Systems</t>
  </si>
  <si>
    <t xml:space="preserve">Data interaction capabilities between systems </t>
  </si>
  <si>
    <t>Data exchange requests, configuration settings, user credentials, error logs</t>
  </si>
  <si>
    <t>Confirmation messages, data logs, error reports, data packets</t>
  </si>
  <si>
    <t>Status inquiries, logs of data exchanges, error inquiries, configuration inquiries</t>
  </si>
  <si>
    <t>Configuration files, log files, mapping files, user authentication files</t>
  </si>
  <si>
    <t>APIs, file transfer interfaces, webhooks, dashboard interfaces</t>
  </si>
  <si>
    <t>Real-time synchronization</t>
  </si>
  <si>
    <t>Data change events, user input, configuration settings, error reports</t>
  </si>
  <si>
    <t>Success notifications, conflict resolution messages, error logs, summary reports</t>
  </si>
  <si>
    <t>Status inquiries, conflict queries, historical logs, configuration queries</t>
  </si>
  <si>
    <t>Data change logs, error logs, user configuration files, synchronization history files</t>
  </si>
  <si>
    <t>API interfaces, file transfer protocols, event-driven interfaces, monitoring dashboards</t>
  </si>
  <si>
    <t>System alerts for data exchange failures or conflicts</t>
  </si>
  <si>
    <t>Error reports, user configuration settings, data synchronization logs, action triggers</t>
  </si>
  <si>
    <t>Alert notifications, detailed error reports, recommended actions, retry logs</t>
  </si>
  <si>
    <t>Status checks, alert history, configuration queries, error resolution</t>
  </si>
  <si>
    <t>Synchronization logs, user preferences files, error code repository, alert history files</t>
  </si>
  <si>
    <t>Monitoring dashboard, email/SMS notification services, API interfaces, logging tools</t>
  </si>
  <si>
    <t>Interaction with Existing Systems</t>
  </si>
  <si>
    <t>Parallel operation with the old system</t>
  </si>
  <si>
    <t>User credentials, system toggle, data updates, real-time system activity logs</t>
  </si>
  <si>
    <t>Notifications, system performance reports, data synchronization statuses</t>
  </si>
  <si>
    <t>System status checks, error logs, inquiry into active sessions</t>
  </si>
  <si>
    <t>Session logs, transition logs, performance metrics, data sync logs, user access logs</t>
  </si>
  <si>
    <t>Interfaces with data sync services, logging systems, external system monitoring tools, old system APIs</t>
  </si>
  <si>
    <t>Updates for handling old/new cases</t>
  </si>
  <si>
    <t>User actions/filters, Case data entry, System configuration inputs, Status updates for unresolved cases</t>
  </si>
  <si>
    <t>Flagged cases, Filtered case lists based on system origin or status, Case status updates, User notifications, Audit logs</t>
  </si>
  <si>
    <t>Filter-based inquiries, Case status inquiries, Case transition inquiries, System-handling insights</t>
  </si>
  <si>
    <t>Case data files, System flag files, Status logs, Filter configuration files, Audit and history files</t>
  </si>
  <si>
    <t>System switching API, Case management systems, Notification systems, Reporting and analytics tools, User authentication systems</t>
  </si>
  <si>
    <t>Data accessibility from both old and new systems</t>
  </si>
  <si>
    <t>User queries, User actions, Authentication/authorization inputs, Data integrity checks</t>
  </si>
  <si>
    <t>Unified data display, User notifications/alerts, Data consistency messages, Audit and log entries, Search results</t>
  </si>
  <si>
    <t>Data queries, Data source identification, Edit permissions inquiries, Data integrity inquiries</t>
  </si>
  <si>
    <t>Unified data views, Search query logs, Data consistency logs, Edit logs and audit trails, Permission and configuration files</t>
  </si>
  <si>
    <t>Data query interfaces, Data display interfaces, Notification systems, Data integrity validation interfaces, Audit and monitoring systems</t>
  </si>
  <si>
    <t>Mobile and Desktop Usability</t>
  </si>
  <si>
    <t>Responsive UI for mobile and desktop</t>
  </si>
  <si>
    <t>User inputs, device detection, touch inputs, dynamic form fields</t>
  </si>
  <si>
    <t>Responsive layouts, confirmation messages, data displays, error messages</t>
  </si>
  <si>
    <t>Data retrieval, device status, navigation queries, user support inquiries</t>
  </si>
  <si>
    <t>User profiles, input forms, error logs, configuration files</t>
  </si>
  <si>
    <t>APIs for data exchange, user authentication services, analytics tools, CMS interfaces</t>
  </si>
  <si>
    <t>Consistent user experience across different devices</t>
  </si>
  <si>
    <t>User credentials, enforcement data, device-specific inputs, settings/preferences</t>
  </si>
  <si>
    <t>Confirmation messages, real-time updates, sync status notifications, UI updates</t>
  </si>
  <si>
    <t>Data retrieval, sync status inquiry, feature access, error reporting</t>
  </si>
  <si>
    <t>User profiles, data entries, activity logs, error logs</t>
  </si>
  <si>
    <t>Authentication interfaces, data sync interfaces, logging interfaces, user notification interfaces</t>
  </si>
  <si>
    <t>Offline data entry</t>
  </si>
  <si>
    <t>User data entry, sync triggers, authentication and authorization inputs</t>
  </si>
  <si>
    <t>data syncronization, sync status notifications, offline data confirmation</t>
  </si>
  <si>
    <t>sync status inquiries, offline data availability, manual sync requests</t>
  </si>
  <si>
    <t>offline data cache, sync logs, user session data, data queue files</t>
  </si>
  <si>
    <t>Network status monitoring, data sync APIs, notification services, data integrity check interface, error reporting interfaces</t>
  </si>
  <si>
    <t>Security and Compliance</t>
  </si>
  <si>
    <t>User Management and Access Control</t>
  </si>
  <si>
    <t>Access control for different roles</t>
  </si>
  <si>
    <t>Role definitions, permissions configuration, user details, role modifications</t>
  </si>
  <si>
    <t>confirmation messages, access control logs, error messages, reports</t>
  </si>
  <si>
    <t>Role permissions, user access level, change requests, audit queries</t>
  </si>
  <si>
    <t>role definitions file, premissions file, access logs file, user role assignments file</t>
  </si>
  <si>
    <t>user management systems, reporting tools, external APIs, configuration management interfaces</t>
  </si>
  <si>
    <t>Permissions management for different roles</t>
  </si>
  <si>
    <t>Role assignments, permission changes, user information</t>
  </si>
  <si>
    <t>confirmation messages, audit logs, error messages</t>
  </si>
  <si>
    <t>role information queries, user role status, audit trail access</t>
  </si>
  <si>
    <t>user roles file, permissions file, audit log file, user information file</t>
  </si>
  <si>
    <t>user management system integration, reporting tools, access control systems, APIs</t>
  </si>
  <si>
    <t>Security logs for access attempts and changes</t>
  </si>
  <si>
    <t>input description, high complexity</t>
  </si>
  <si>
    <t>output description, medium complexity</t>
  </si>
  <si>
    <t>Inquiry description, medium complexity</t>
  </si>
  <si>
    <t>Logical file description, medium complexity</t>
  </si>
  <si>
    <t>Interface description, medium complexity</t>
  </si>
  <si>
    <t>Compliance with GDPR and Data Privacy</t>
  </si>
  <si>
    <t>Data encryption for sensitive information</t>
  </si>
  <si>
    <t>data to be encrypted, encryption settings, user credentials</t>
  </si>
  <si>
    <t>encrypted data, confirmation messages, audit logs</t>
  </si>
  <si>
    <t>encryption status inquiry, audit logs requests, encryption configuration inquiry</t>
  </si>
  <si>
    <t>user profiles, encryption keys, audit logs</t>
  </si>
  <si>
    <t>DB interface, external system interface, Key management interface</t>
  </si>
  <si>
    <t>Data deletion and privacy for GDPR compliance</t>
  </si>
  <si>
    <t>user requests, user creds, data identifiers, compliance documentation</t>
  </si>
  <si>
    <t>confirmation messages, audit logs, status update, error messages</t>
  </si>
  <si>
    <t>request status, audit log access, compliance queries</t>
  </si>
  <si>
    <t>user request logs, audit trails, user profiles, compliance records</t>
  </si>
  <si>
    <t>authentication interfaces, compliance management interfaces, data management interfaces, reporting interfaces</t>
  </si>
  <si>
    <t>Security audit using data access logs</t>
  </si>
  <si>
    <t>User creds, access requests, modification details, timestamp, action type</t>
  </si>
  <si>
    <t>audit logs, exported log files, confirmation messages, compliance reports</t>
  </si>
  <si>
    <t>log retrieval, log export status, access requests, compliance queries</t>
  </si>
  <si>
    <t>access logs, modification logs, user profiles, audit trails, retention policies</t>
  </si>
  <si>
    <t>logging interfaces, audit interfaces, user management interfaces, compliance management interfaces, notification interface</t>
  </si>
  <si>
    <t>Analytics and Reporting</t>
  </si>
  <si>
    <t xml:space="preserve">Report generation based on enforcement data </t>
  </si>
  <si>
    <t>Users enter parameters (time period, incident type, officer name) to generate reports.</t>
  </si>
  <si>
    <t>The system generates reports in multiple formats (summary, detailed) with export options (PDF, Excel, CSV).</t>
  </si>
  <si>
    <t>Users can query past reports based on filters (time, incident type, officer name).</t>
  </si>
  <si>
    <t>System stores data on enforcement activities, report configurations, and generated report metadata.</t>
  </si>
  <si>
    <t>Data exchanges with external systems like case management or analytics tools in multiple formats (XML, JSON).</t>
  </si>
  <si>
    <t>Export reports in various formats</t>
  </si>
  <si>
    <t>Users select report parameters (PDF, Excel, CSV) and request export</t>
  </si>
  <si>
    <t>The system generates and exports reports in selected formats, maintaining original formatting (PDF, Excel, CSV)</t>
  </si>
  <si>
    <t>Users can inquire about previous report exports or check the status of export requests.</t>
  </si>
  <si>
    <t>The system stores metadata for exported reports (e.g., file type, export date, recipient).</t>
  </si>
  <si>
    <t>Exported reports can be shared with other systems (e.g., emailed reports, shared to external services like cloud storage).</t>
  </si>
  <si>
    <t>Filters for specific data (time periods, incident types, etc)</t>
  </si>
  <si>
    <t>Users select filters (eg. time period, incident type, officer, location) for report generation</t>
  </si>
  <si>
    <t>The system generates reports based on the selected filters, displaying filtered data</t>
  </si>
  <si>
    <t>Users can inquire about reports that have been generated based on specific filters or check which filters were applied</t>
  </si>
  <si>
    <t>The system stores user-defined filter preferences and report metadata for generating recurring reports</t>
  </si>
  <si>
    <t>The filtering function interacts with the report generation and data systems to pull filtered information</t>
  </si>
  <si>
    <t>Inter-Municipal Collaboration</t>
  </si>
  <si>
    <t>Collaboration with other Municipalities</t>
  </si>
  <si>
    <t>Setup for tenant agreeements with multiple municipalities under one contract</t>
  </si>
  <si>
    <t>Municipality onboarding, user credentials, enforcement data, permissions management</t>
  </si>
  <si>
    <t>Data segmentation, user-specific reports, notifications, municipality-specific records</t>
  </si>
  <si>
    <t>Municipality-specific data retrieval, onboarding status inquiries, permission checks</t>
  </si>
  <si>
    <t>Municipality data files, user roles and permissions, enforcement data, system logs</t>
  </si>
  <si>
    <t>External municipal system integrations, data exchange, permission management interfaces</t>
  </si>
  <si>
    <t>Data segregation for different municipalities</t>
  </si>
  <si>
    <t>Municipality configurations, user credentials, enforcement data, data-sharing permissions</t>
  </si>
  <si>
    <t>Confirmation of data segregation, municipality-specific reports, notifications on data access</t>
  </si>
  <si>
    <t>Data retrieval by municipality, segregation checks, access control inquiries</t>
  </si>
  <si>
    <t>Municipality-specific data files, permission records, workflows, access logs</t>
  </si>
  <si>
    <t>Data segregation logic, external system interfaces for shared data, authentication interfaces</t>
  </si>
  <si>
    <t>Shared system with various municipality configurations</t>
  </si>
  <si>
    <t>Configuration settings, user creds, preference selections, data entry</t>
  </si>
  <si>
    <t>confirmation messages, customized workflows, audit logs, reports</t>
  </si>
  <si>
    <t>configuration status, workflow access, customization history, error reporting</t>
  </si>
  <si>
    <t>municipality profiles, configuration logs, user profiles, workflow definitions</t>
  </si>
  <si>
    <t>Admin interfaces, data exchange interfaces, reporting interfaces, user authentication interfaces</t>
  </si>
  <si>
    <t>Training and User Feedback</t>
  </si>
  <si>
    <t>User Training and Support</t>
  </si>
  <si>
    <t>Training materials for both mobile and desktop users</t>
  </si>
  <si>
    <t>User feedback, training content, usage analytics, device type</t>
  </si>
  <si>
    <t>training materials, usage reports, completion certificates, feedback confirmation</t>
  </si>
  <si>
    <t>material availability, access issues, content suggestions, progress tracking</t>
  </si>
  <si>
    <t>training material repo, user profiles, access logs, feedback logs</t>
  </si>
  <si>
    <t>leraning management systems, content management systems, analytics tools, notification systems</t>
  </si>
  <si>
    <t>Support system for user issues</t>
  </si>
  <si>
    <t>User queries, user information, issue type, attachments, priority level</t>
  </si>
  <si>
    <t>confirmation messages, ticket status update, response messages, support ticket summary, error notifications</t>
  </si>
  <si>
    <t>check ticket status, retrieve previous tickets, update ticket info, search FAQs</t>
  </si>
  <si>
    <t>Support tickets DB, user profiles, issue types list, response templates</t>
  </si>
  <si>
    <t>user authentication interface, notification system interface, reporting interface, knowledge base interface</t>
  </si>
  <si>
    <t>User feedback for improving training</t>
  </si>
  <si>
    <t>User feedback entries, user information, feedback category selection, device information</t>
  </si>
  <si>
    <t>confirmation messages, feedback status updates, reports for admins, categorization notifications</t>
  </si>
  <si>
    <t>feedback submission status, categories of feedback, feedback trends</t>
  </si>
  <si>
    <t>feedback logs, categorization files, feedback status records, user profiles</t>
  </si>
  <si>
    <t>User management interface, reporting interface, email notification interface, feedback categorization interface</t>
  </si>
  <si>
    <t>TOTAL</t>
  </si>
  <si>
    <t>Possible cost cutting eliminations</t>
  </si>
  <si>
    <t>Work Item</t>
  </si>
  <si>
    <t>FP</t>
  </si>
  <si>
    <t>Inter municipal collaboration</t>
  </si>
  <si>
    <t> </t>
  </si>
  <si>
    <t>-26.17</t>
  </si>
  <si>
    <t>-40.17</t>
  </si>
  <si>
    <t>-8.33</t>
  </si>
  <si>
    <t>System alerts for data exchange failures or conflicts (still fails but no alert will be raised)</t>
  </si>
  <si>
    <t>-18.17</t>
  </si>
  <si>
    <t>-280.84</t>
  </si>
  <si>
    <t>≈ 281 FP</t>
  </si>
  <si>
    <t>Total Weighted Average Estimated FPs</t>
  </si>
  <si>
    <t>753.02</t>
  </si>
  <si>
    <t>FPs of the tender after constraints</t>
  </si>
  <si>
    <t xml:space="preserve">Final cost = FP * Burden cost per FP = </t>
  </si>
  <si>
    <t>EUR 370000,05</t>
  </si>
  <si>
    <t>Size of LOC</t>
  </si>
  <si>
    <t>Coding LOC/month</t>
  </si>
  <si>
    <t>Coding Effort in months</t>
  </si>
  <si>
    <t>Testing Effort in %</t>
  </si>
  <si>
    <t>Non-code Effort in %</t>
  </si>
  <si>
    <t>Total Effort in months</t>
  </si>
  <si>
    <t>Net LOC/month</t>
  </si>
  <si>
    <t>Coding Effort (months)</t>
  </si>
  <si>
    <t>Testing Effort (%)</t>
  </si>
  <si>
    <t>Non-code Effort (%)</t>
  </si>
  <si>
    <t>Total Effort (months)</t>
  </si>
  <si>
    <t>Activity</t>
  </si>
  <si>
    <t>End-user projects</t>
  </si>
  <si>
    <t>MIS projects</t>
  </si>
  <si>
    <t>Systems projects</t>
  </si>
  <si>
    <t>Commercial projects</t>
  </si>
  <si>
    <t>Military projects</t>
  </si>
  <si>
    <t xml:space="preserve">End-user  </t>
  </si>
  <si>
    <t>MIS</t>
  </si>
  <si>
    <t xml:space="preserve">Military </t>
  </si>
  <si>
    <t>Requirements definition</t>
  </si>
  <si>
    <t>Design</t>
  </si>
  <si>
    <t>Coding</t>
  </si>
  <si>
    <t>Testing</t>
  </si>
  <si>
    <t>Change management</t>
  </si>
  <si>
    <t>Documentation</t>
  </si>
  <si>
    <t>Project management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</si>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</sst>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1" fillId="0" borderId="2" xfId="0" applyFont="1" applyBorder="1" applyAlignment="1">
      <alignment vertical="center"/>
    </xf>
    <xf numFmtId="0" fontId="2" fillId="3" borderId="0" xfId="0" applyFont="1" applyFill="1"/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0" fillId="0" borderId="18" xfId="0" applyBorder="1"/>
    <xf numFmtId="0" fontId="0" fillId="0" borderId="19" xfId="0" applyBorder="1"/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3" xfId="0" applyBorder="1"/>
    <xf numFmtId="0" fontId="0" fillId="0" borderId="1" xfId="0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3" xfId="0" applyBorder="1"/>
    <xf numFmtId="0" fontId="0" fillId="0" borderId="12" xfId="0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 wrapText="1"/>
    </xf>
    <xf numFmtId="0" fontId="1" fillId="4" borderId="29" xfId="0" applyFont="1" applyFill="1" applyBorder="1" applyAlignment="1">
      <alignment horizontal="right"/>
    </xf>
    <xf numFmtId="0" fontId="3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wrapText="1"/>
    </xf>
    <xf numFmtId="0" fontId="0" fillId="0" borderId="29" xfId="0" applyBorder="1"/>
    <xf numFmtId="0" fontId="0" fillId="0" borderId="29" xfId="0" applyBorder="1" applyAlignment="1">
      <alignment wrapText="1"/>
    </xf>
    <xf numFmtId="0" fontId="0" fillId="0" borderId="3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5" xfId="0" quotePrefix="1" applyFont="1" applyBorder="1" applyAlignment="1">
      <alignment horizontal="right" wrapText="1"/>
    </xf>
    <xf numFmtId="0" fontId="0" fillId="2" borderId="33" xfId="0" applyFill="1" applyBorder="1"/>
    <xf numFmtId="0" fontId="0" fillId="2" borderId="29" xfId="0" applyFill="1" applyBorder="1" applyAlignment="1">
      <alignment vertical="center"/>
    </xf>
    <xf numFmtId="0" fontId="0" fillId="2" borderId="29" xfId="0" applyFill="1" applyBorder="1"/>
    <xf numFmtId="0" fontId="0" fillId="5" borderId="29" xfId="0" applyFill="1" applyBorder="1"/>
    <xf numFmtId="0" fontId="0" fillId="5" borderId="34" xfId="0" applyFill="1" applyBorder="1" applyAlignment="1">
      <alignment vertical="center"/>
    </xf>
    <xf numFmtId="0" fontId="4" fillId="4" borderId="18" xfId="0" applyFont="1" applyFill="1" applyBorder="1"/>
    <xf numFmtId="0" fontId="0" fillId="4" borderId="18" xfId="0" applyFill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38100</xdr:rowOff>
    </xdr:from>
    <xdr:to>
      <xdr:col>7</xdr:col>
      <xdr:colOff>548640</xdr:colOff>
      <xdr:row>1</xdr:row>
      <xdr:rowOff>160020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6EE1B4C-407A-E0E9-EA2F-401800303B3E}"/>
            </a:ext>
          </a:extLst>
        </xdr:cNvPr>
        <xdr:cNvSpPr/>
      </xdr:nvSpPr>
      <xdr:spPr>
        <a:xfrm>
          <a:off x="13053060" y="228600"/>
          <a:ext cx="472440" cy="12192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83820</xdr:colOff>
      <xdr:row>2</xdr:row>
      <xdr:rowOff>30480</xdr:rowOff>
    </xdr:from>
    <xdr:to>
      <xdr:col>7</xdr:col>
      <xdr:colOff>556260</xdr:colOff>
      <xdr:row>2</xdr:row>
      <xdr:rowOff>152400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A8F861D5-1E67-4D9D-AE92-09E754AD13C4}"/>
            </a:ext>
          </a:extLst>
        </xdr:cNvPr>
        <xdr:cNvSpPr/>
      </xdr:nvSpPr>
      <xdr:spPr>
        <a:xfrm>
          <a:off x="13060680" y="403860"/>
          <a:ext cx="472440" cy="12192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FC65-1B58-458C-B3CB-59D8E9EB31D0}">
  <dimension ref="A1:I21"/>
  <sheetViews>
    <sheetView workbookViewId="0">
      <selection activeCell="E14" sqref="E14"/>
    </sheetView>
  </sheetViews>
  <sheetFormatPr defaultRowHeight="14.45"/>
  <cols>
    <col min="1" max="1" width="24.7109375" customWidth="1"/>
    <col min="2" max="2" width="26.7109375" customWidth="1"/>
    <col min="3" max="3" width="28.5703125" customWidth="1"/>
    <col min="5" max="5" width="34.28515625" bestFit="1" customWidth="1"/>
    <col min="6" max="6" width="33.42578125" bestFit="1" customWidth="1"/>
    <col min="7" max="7" width="32.7109375" bestFit="1" customWidth="1"/>
    <col min="9" max="9" width="19.140625" bestFit="1" customWidth="1"/>
  </cols>
  <sheetData>
    <row r="1" spans="1:9" ht="15" thickBot="1">
      <c r="A1" s="11" t="s">
        <v>0</v>
      </c>
      <c r="B1" s="12" t="s">
        <v>1</v>
      </c>
      <c r="C1" s="13" t="s">
        <v>2</v>
      </c>
      <c r="E1" s="24" t="s">
        <v>3</v>
      </c>
      <c r="F1" s="24" t="s">
        <v>4</v>
      </c>
      <c r="G1" s="24" t="s">
        <v>5</v>
      </c>
    </row>
    <row r="2" spans="1:9">
      <c r="A2" s="14" t="s">
        <v>6</v>
      </c>
      <c r="B2" s="10" t="s">
        <v>7</v>
      </c>
      <c r="C2" s="15" t="s">
        <v>8</v>
      </c>
      <c r="E2" s="21" t="s">
        <v>9</v>
      </c>
      <c r="F2" s="22" t="s">
        <v>10</v>
      </c>
      <c r="G2" s="23" t="s">
        <v>11</v>
      </c>
      <c r="I2" s="25" t="s">
        <v>12</v>
      </c>
    </row>
    <row r="3" spans="1:9" ht="15" thickBot="1">
      <c r="A3" s="16" t="s">
        <v>13</v>
      </c>
      <c r="B3" s="9" t="s">
        <v>14</v>
      </c>
      <c r="C3" s="17" t="s">
        <v>15</v>
      </c>
      <c r="E3" s="5" t="str">
        <f>LEFT(E2, FIND(" ", E2) - 1)</f>
        <v>9</v>
      </c>
      <c r="F3" s="6" t="str">
        <f t="shared" ref="F3:G3" si="0">LEFT(F2, FIND(" ", F2) - 1)</f>
        <v>4</v>
      </c>
      <c r="G3" s="7" t="str">
        <f t="shared" si="0"/>
        <v>8</v>
      </c>
      <c r="I3" s="26" t="s">
        <v>16</v>
      </c>
    </row>
    <row r="4" spans="1:9">
      <c r="A4" s="16" t="s">
        <v>17</v>
      </c>
      <c r="B4" s="9" t="s">
        <v>18</v>
      </c>
      <c r="C4" s="17" t="s">
        <v>19</v>
      </c>
    </row>
    <row r="5" spans="1:9">
      <c r="A5" s="16" t="s">
        <v>20</v>
      </c>
      <c r="B5" s="9" t="s">
        <v>10</v>
      </c>
      <c r="C5" s="17" t="s">
        <v>21</v>
      </c>
      <c r="E5" s="8" t="s">
        <v>22</v>
      </c>
      <c r="F5" s="3">
        <f>(E3 + F3 + G3) ^ 2.35</f>
        <v>1280.0158359205266</v>
      </c>
    </row>
    <row r="6" spans="1:9">
      <c r="A6" s="16" t="s">
        <v>23</v>
      </c>
      <c r="B6" s="9" t="s">
        <v>24</v>
      </c>
      <c r="C6" s="17" t="s">
        <v>25</v>
      </c>
    </row>
    <row r="7" spans="1:9">
      <c r="A7" s="16" t="s">
        <v>26</v>
      </c>
      <c r="B7" s="9" t="s">
        <v>27</v>
      </c>
      <c r="C7" s="17" t="s">
        <v>28</v>
      </c>
    </row>
    <row r="8" spans="1:9">
      <c r="A8" s="16" t="s">
        <v>29</v>
      </c>
      <c r="B8" s="9" t="s">
        <v>30</v>
      </c>
      <c r="C8" s="17" t="s">
        <v>31</v>
      </c>
    </row>
    <row r="9" spans="1:9">
      <c r="A9" s="16" t="s">
        <v>32</v>
      </c>
      <c r="B9" s="9" t="s">
        <v>33</v>
      </c>
      <c r="C9" s="17" t="s">
        <v>11</v>
      </c>
    </row>
    <row r="10" spans="1:9">
      <c r="A10" s="16" t="s">
        <v>9</v>
      </c>
      <c r="B10" s="9" t="s">
        <v>34</v>
      </c>
      <c r="C10" s="17" t="s">
        <v>35</v>
      </c>
    </row>
    <row r="11" spans="1:9">
      <c r="A11" s="16" t="s">
        <v>36</v>
      </c>
      <c r="B11" s="9" t="s">
        <v>37</v>
      </c>
      <c r="C11" s="17" t="s">
        <v>38</v>
      </c>
    </row>
    <row r="12" spans="1:9">
      <c r="A12" s="16"/>
      <c r="B12" s="9" t="s">
        <v>39</v>
      </c>
      <c r="C12" s="17" t="s">
        <v>40</v>
      </c>
    </row>
    <row r="13" spans="1:9">
      <c r="A13" s="16"/>
      <c r="B13" s="9" t="s">
        <v>41</v>
      </c>
      <c r="C13" s="17" t="s">
        <v>42</v>
      </c>
    </row>
    <row r="14" spans="1:9">
      <c r="A14" s="16"/>
      <c r="B14" s="9" t="s">
        <v>43</v>
      </c>
      <c r="C14" s="17" t="s">
        <v>44</v>
      </c>
    </row>
    <row r="15" spans="1:9">
      <c r="A15" s="16"/>
      <c r="B15" s="9" t="s">
        <v>45</v>
      </c>
      <c r="C15" s="17" t="s">
        <v>46</v>
      </c>
    </row>
    <row r="16" spans="1:9">
      <c r="A16" s="16"/>
      <c r="B16" s="9" t="s">
        <v>47</v>
      </c>
      <c r="C16" s="17" t="s">
        <v>48</v>
      </c>
    </row>
    <row r="17" spans="1:3">
      <c r="A17" s="16"/>
      <c r="B17" s="9"/>
      <c r="C17" s="17" t="s">
        <v>49</v>
      </c>
    </row>
    <row r="18" spans="1:3">
      <c r="A18" s="16"/>
      <c r="B18" s="9"/>
      <c r="C18" s="17" t="s">
        <v>50</v>
      </c>
    </row>
    <row r="19" spans="1:3">
      <c r="A19" s="16"/>
      <c r="B19" s="9"/>
      <c r="C19" s="17" t="s">
        <v>51</v>
      </c>
    </row>
    <row r="20" spans="1:3">
      <c r="A20" s="16"/>
      <c r="B20" s="9"/>
      <c r="C20" s="17" t="s">
        <v>52</v>
      </c>
    </row>
    <row r="21" spans="1:3" ht="15" thickBot="1">
      <c r="A21" s="18"/>
      <c r="B21" s="19"/>
      <c r="C21" s="20" t="s">
        <v>53</v>
      </c>
    </row>
  </sheetData>
  <dataValidations count="3">
    <dataValidation type="list" allowBlank="1" showInputMessage="1" showErrorMessage="1" promptTitle="Select scope of your project" prompt="Scope can any value from column A" sqref="E2" xr:uid="{9D6AD8FE-B965-4478-A3FE-741849BBB21A}">
      <formula1>$A$2:$A$11</formula1>
    </dataValidation>
    <dataValidation type="list" allowBlank="1" showInputMessage="1" showErrorMessage="1" promptTitle="Select class of the project" prompt="Class can any value from column B" sqref="F2" xr:uid="{98DCEE06-7779-45BE-BB79-A95DA7CA2D8D}">
      <formula1>$B$2:$B$16</formula1>
    </dataValidation>
    <dataValidation type="list" allowBlank="1" showInputMessage="1" showErrorMessage="1" promptTitle=" Select type of your project" prompt="Type can any value from column C" sqref="G2" xr:uid="{A66BB15A-C134-4FF8-8017-4983A4960847}">
      <formula1>$C$2:$C$21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699-B958-4564-B8C8-6E5DE2035FDC}">
  <dimension ref="A1:I41"/>
  <sheetViews>
    <sheetView topLeftCell="A4" workbookViewId="0">
      <selection activeCell="H14" sqref="H14"/>
    </sheetView>
  </sheetViews>
  <sheetFormatPr defaultRowHeight="14.45"/>
  <cols>
    <col min="1" max="1" width="16" customWidth="1"/>
    <col min="2" max="2" width="34.5703125" bestFit="1" customWidth="1"/>
    <col min="3" max="3" width="22.7109375" customWidth="1"/>
    <col min="4" max="4" width="18.28515625" customWidth="1"/>
    <col min="5" max="5" width="20.5703125" customWidth="1"/>
    <col min="6" max="6" width="18.28515625" customWidth="1"/>
    <col min="7" max="7" width="19.140625" customWidth="1"/>
    <col min="8" max="8" width="28.140625" customWidth="1"/>
    <col min="9" max="9" width="16" bestFit="1" customWidth="1"/>
  </cols>
  <sheetData>
    <row r="1" spans="1:9" ht="15" thickBot="1"/>
    <row r="2" spans="1:9" ht="16.149999999999999" thickBot="1">
      <c r="A2" s="58" t="s">
        <v>54</v>
      </c>
      <c r="B2" s="102" t="s">
        <v>55</v>
      </c>
      <c r="C2" s="103"/>
    </row>
    <row r="3" spans="1:9">
      <c r="B3" s="46" t="s">
        <v>56</v>
      </c>
      <c r="C3" s="39">
        <v>160</v>
      </c>
      <c r="D3" t="s">
        <v>57</v>
      </c>
    </row>
    <row r="4" spans="1:9">
      <c r="B4" s="45" t="s">
        <v>58</v>
      </c>
      <c r="C4" s="4">
        <v>0</v>
      </c>
    </row>
    <row r="5" spans="1:9">
      <c r="B5" s="45" t="s">
        <v>59</v>
      </c>
      <c r="C5" s="4">
        <v>4000</v>
      </c>
      <c r="D5" t="s">
        <v>57</v>
      </c>
    </row>
    <row r="6" spans="1:9">
      <c r="B6" s="45" t="s">
        <v>60</v>
      </c>
      <c r="C6" s="4">
        <v>60</v>
      </c>
      <c r="D6" t="s">
        <v>57</v>
      </c>
    </row>
    <row r="7" spans="1:9">
      <c r="B7" s="45" t="s">
        <v>61</v>
      </c>
      <c r="C7" s="4">
        <f>C5 + (C6 * C5 / 100)</f>
        <v>6400</v>
      </c>
    </row>
    <row r="8" spans="1:9" ht="15" thickBot="1">
      <c r="B8" s="5" t="s">
        <v>62</v>
      </c>
      <c r="C8" s="7">
        <f>C7/C3</f>
        <v>40</v>
      </c>
    </row>
    <row r="9" spans="1:9" ht="15" thickBot="1"/>
    <row r="10" spans="1:9" s="1" customFormat="1" ht="29.45" thickBot="1">
      <c r="A10" s="59" t="s">
        <v>63</v>
      </c>
      <c r="B10" s="41" t="s">
        <v>64</v>
      </c>
      <c r="C10" s="42" t="s">
        <v>65</v>
      </c>
      <c r="D10" s="42" t="s">
        <v>66</v>
      </c>
      <c r="E10" s="42" t="s">
        <v>67</v>
      </c>
      <c r="F10" s="42" t="s">
        <v>68</v>
      </c>
      <c r="G10" s="43" t="s">
        <v>69</v>
      </c>
      <c r="H10" s="44" t="s">
        <v>70</v>
      </c>
    </row>
    <row r="11" spans="1:9">
      <c r="B11" s="31" t="s">
        <v>71</v>
      </c>
      <c r="C11" s="32">
        <v>250</v>
      </c>
      <c r="D11" s="32">
        <v>175</v>
      </c>
      <c r="E11" s="32">
        <f>C3/D11</f>
        <v>0.91428571428571426</v>
      </c>
      <c r="F11" s="32">
        <f>C7/D11</f>
        <v>36.571428571428569</v>
      </c>
      <c r="G11" s="33">
        <f>(1000/C11)</f>
        <v>4</v>
      </c>
      <c r="H11" s="39" t="s">
        <v>72</v>
      </c>
      <c r="I11" t="s">
        <v>73</v>
      </c>
    </row>
    <row r="12" spans="1:9">
      <c r="B12" s="28" t="s">
        <v>74</v>
      </c>
      <c r="C12" s="27">
        <v>350</v>
      </c>
      <c r="D12" s="27">
        <v>150</v>
      </c>
      <c r="E12" s="32">
        <f>C3/D12</f>
        <v>1.0666666666666667</v>
      </c>
      <c r="F12" s="32">
        <f>C7/D12</f>
        <v>42.666666666666664</v>
      </c>
      <c r="G12" s="33">
        <f t="shared" ref="G12:G35" si="0">(1000/C12)</f>
        <v>2.8571428571428572</v>
      </c>
      <c r="H12" s="4" t="s">
        <v>72</v>
      </c>
    </row>
    <row r="13" spans="1:9">
      <c r="B13" s="28" t="s">
        <v>75</v>
      </c>
      <c r="C13" s="27">
        <v>2000</v>
      </c>
      <c r="D13" s="27">
        <v>300</v>
      </c>
      <c r="E13" s="32">
        <f>C3/D13</f>
        <v>0.53333333333333333</v>
      </c>
      <c r="F13" s="32">
        <f>C7/D13</f>
        <v>21.333333333333332</v>
      </c>
      <c r="G13" s="33">
        <f t="shared" si="0"/>
        <v>0.5</v>
      </c>
      <c r="H13" s="4" t="s">
        <v>72</v>
      </c>
    </row>
    <row r="14" spans="1:9">
      <c r="B14" s="28" t="s">
        <v>76</v>
      </c>
      <c r="C14" s="27">
        <v>1000</v>
      </c>
      <c r="D14" s="27">
        <v>500</v>
      </c>
      <c r="E14" s="32">
        <f>C3/D14</f>
        <v>0.32</v>
      </c>
      <c r="F14" s="27">
        <f>C7/D14</f>
        <v>12.8</v>
      </c>
      <c r="G14" s="33">
        <f t="shared" si="0"/>
        <v>1</v>
      </c>
      <c r="H14" s="4" t="s">
        <v>77</v>
      </c>
    </row>
    <row r="15" spans="1:9">
      <c r="B15" s="28" t="s">
        <v>78</v>
      </c>
      <c r="C15" s="27">
        <v>250</v>
      </c>
      <c r="D15" s="27">
        <v>175</v>
      </c>
      <c r="E15" s="32">
        <f>C3/D15</f>
        <v>0.91428571428571426</v>
      </c>
      <c r="F15" s="27">
        <f>C7/D15</f>
        <v>36.571428571428569</v>
      </c>
      <c r="G15" s="33">
        <f t="shared" si="0"/>
        <v>4</v>
      </c>
      <c r="H15" s="4" t="s">
        <v>72</v>
      </c>
    </row>
    <row r="16" spans="1:9">
      <c r="B16" s="28" t="s">
        <v>79</v>
      </c>
      <c r="C16" s="27">
        <v>250</v>
      </c>
      <c r="D16" s="27">
        <v>150</v>
      </c>
      <c r="E16" s="32">
        <f>C3/D16</f>
        <v>1.0666666666666667</v>
      </c>
      <c r="F16" s="27">
        <f>C7/D16</f>
        <v>42.666666666666664</v>
      </c>
      <c r="G16" s="33">
        <f t="shared" si="0"/>
        <v>4</v>
      </c>
      <c r="H16" s="4" t="s">
        <v>72</v>
      </c>
    </row>
    <row r="17" spans="2:8">
      <c r="B17" s="28" t="s">
        <v>80</v>
      </c>
      <c r="C17" s="27">
        <v>200</v>
      </c>
      <c r="D17" s="27">
        <v>225</v>
      </c>
      <c r="E17" s="32">
        <f>C3/D17</f>
        <v>0.71111111111111114</v>
      </c>
      <c r="F17" s="27">
        <f>C7/D17</f>
        <v>28.444444444444443</v>
      </c>
      <c r="G17" s="33">
        <f t="shared" si="0"/>
        <v>5</v>
      </c>
      <c r="H17" s="4" t="s">
        <v>72</v>
      </c>
    </row>
    <row r="18" spans="2:8">
      <c r="B18" s="28" t="s">
        <v>81</v>
      </c>
      <c r="C18" s="27">
        <v>150</v>
      </c>
      <c r="D18" s="27">
        <v>50</v>
      </c>
      <c r="E18" s="32">
        <f>C3/D18</f>
        <v>3.2</v>
      </c>
      <c r="F18" s="27">
        <f>C7/D18</f>
        <v>128</v>
      </c>
      <c r="G18" s="33">
        <f t="shared" si="0"/>
        <v>6.666666666666667</v>
      </c>
      <c r="H18" s="4" t="s">
        <v>72</v>
      </c>
    </row>
    <row r="19" spans="2:8">
      <c r="B19" s="28" t="s">
        <v>82</v>
      </c>
      <c r="C19" s="27">
        <v>250</v>
      </c>
      <c r="D19" s="27">
        <v>600</v>
      </c>
      <c r="E19" s="32">
        <f>C3/D19</f>
        <v>0.26666666666666666</v>
      </c>
      <c r="F19" s="27">
        <f>C7/D19</f>
        <v>10.666666666666666</v>
      </c>
      <c r="G19" s="33">
        <f t="shared" si="0"/>
        <v>4</v>
      </c>
      <c r="H19" s="4" t="s">
        <v>72</v>
      </c>
    </row>
    <row r="20" spans="2:8">
      <c r="B20" s="28" t="s">
        <v>83</v>
      </c>
      <c r="C20" s="27">
        <v>5000</v>
      </c>
      <c r="D20" s="27">
        <v>400</v>
      </c>
      <c r="E20" s="32">
        <f>C3/D20</f>
        <v>0.4</v>
      </c>
      <c r="F20" s="27">
        <f>C7/D20</f>
        <v>16</v>
      </c>
      <c r="G20" s="33">
        <f t="shared" si="0"/>
        <v>0.2</v>
      </c>
      <c r="H20" s="4" t="s">
        <v>72</v>
      </c>
    </row>
    <row r="21" spans="2:8">
      <c r="B21" s="28" t="s">
        <v>84</v>
      </c>
      <c r="C21" s="27">
        <v>150</v>
      </c>
      <c r="D21" s="27">
        <v>150</v>
      </c>
      <c r="E21" s="32">
        <f>C3/D21</f>
        <v>1.0666666666666667</v>
      </c>
      <c r="F21" s="27">
        <f>C7/D21</f>
        <v>42.666666666666664</v>
      </c>
      <c r="G21" s="33">
        <f t="shared" si="0"/>
        <v>6.666666666666667</v>
      </c>
      <c r="H21" s="4" t="s">
        <v>77</v>
      </c>
    </row>
    <row r="22" spans="2:8" ht="31.5" customHeight="1">
      <c r="B22" s="28" t="s">
        <v>85</v>
      </c>
      <c r="C22" s="27">
        <v>2000</v>
      </c>
      <c r="D22" s="27">
        <v>125</v>
      </c>
      <c r="E22" s="32">
        <f>C3/D22</f>
        <v>1.28</v>
      </c>
      <c r="F22" s="27">
        <f>C7/D22</f>
        <v>51.2</v>
      </c>
      <c r="G22" s="33">
        <f t="shared" si="0"/>
        <v>0.5</v>
      </c>
      <c r="H22" s="4" t="s">
        <v>77</v>
      </c>
    </row>
    <row r="23" spans="2:8">
      <c r="B23" s="28" t="s">
        <v>86</v>
      </c>
      <c r="C23" s="27">
        <v>1000</v>
      </c>
      <c r="D23" s="27">
        <v>1750</v>
      </c>
      <c r="E23" s="32">
        <f>C3/D23</f>
        <v>9.1428571428571428E-2</v>
      </c>
      <c r="F23" s="27">
        <f>C7/D23</f>
        <v>3.657142857142857</v>
      </c>
      <c r="G23" s="33">
        <f t="shared" si="0"/>
        <v>1</v>
      </c>
      <c r="H23" s="4" t="s">
        <v>72</v>
      </c>
    </row>
    <row r="24" spans="2:8">
      <c r="B24" s="28" t="s">
        <v>87</v>
      </c>
      <c r="C24" s="27">
        <v>2000</v>
      </c>
      <c r="D24" s="27">
        <v>250</v>
      </c>
      <c r="E24" s="32">
        <f>C3/D24</f>
        <v>0.64</v>
      </c>
      <c r="F24" s="27">
        <f>C7/D24</f>
        <v>25.6</v>
      </c>
      <c r="G24" s="33">
        <f t="shared" si="0"/>
        <v>0.5</v>
      </c>
      <c r="H24" s="4" t="s">
        <v>72</v>
      </c>
    </row>
    <row r="25" spans="2:8">
      <c r="B25" s="28" t="s">
        <v>88</v>
      </c>
      <c r="C25" s="27">
        <v>750</v>
      </c>
      <c r="D25" s="27">
        <v>70</v>
      </c>
      <c r="E25" s="32">
        <f>C3/D25</f>
        <v>2.2857142857142856</v>
      </c>
      <c r="F25" s="27">
        <f>C7/D25</f>
        <v>91.428571428571431</v>
      </c>
      <c r="G25" s="33">
        <f t="shared" si="0"/>
        <v>1.3333333333333333</v>
      </c>
      <c r="H25" s="4" t="s">
        <v>72</v>
      </c>
    </row>
    <row r="26" spans="2:8">
      <c r="B26" s="28" t="s">
        <v>89</v>
      </c>
      <c r="C26" s="27">
        <v>150</v>
      </c>
      <c r="D26" s="27">
        <v>150</v>
      </c>
      <c r="E26" s="32">
        <f>C3/D26</f>
        <v>1.0666666666666667</v>
      </c>
      <c r="F26" s="27">
        <f>C7/D26</f>
        <v>42.666666666666664</v>
      </c>
      <c r="G26" s="33">
        <f t="shared" si="0"/>
        <v>6.666666666666667</v>
      </c>
      <c r="H26" s="4" t="s">
        <v>72</v>
      </c>
    </row>
    <row r="27" spans="2:8">
      <c r="B27" s="28" t="s">
        <v>90</v>
      </c>
      <c r="C27" s="27">
        <v>350</v>
      </c>
      <c r="D27" s="27">
        <v>150</v>
      </c>
      <c r="E27" s="32">
        <f>C3/D27</f>
        <v>1.0666666666666667</v>
      </c>
      <c r="F27" s="27">
        <f>C7/D28</f>
        <v>36.571428571428569</v>
      </c>
      <c r="G27" s="33">
        <f t="shared" si="0"/>
        <v>2.8571428571428572</v>
      </c>
      <c r="H27" s="4" t="s">
        <v>72</v>
      </c>
    </row>
    <row r="28" spans="2:8">
      <c r="B28" s="28" t="s">
        <v>91</v>
      </c>
      <c r="C28" s="27">
        <v>700</v>
      </c>
      <c r="D28" s="27">
        <v>175</v>
      </c>
      <c r="E28" s="32">
        <f>C3/D28</f>
        <v>0.91428571428571426</v>
      </c>
      <c r="F28" s="27">
        <f>C7/D28</f>
        <v>36.571428571428569</v>
      </c>
      <c r="G28" s="33">
        <f t="shared" si="0"/>
        <v>1.4285714285714286</v>
      </c>
      <c r="H28" s="4" t="s">
        <v>72</v>
      </c>
    </row>
    <row r="29" spans="2:8">
      <c r="B29" s="28" t="s">
        <v>92</v>
      </c>
      <c r="C29" s="27">
        <v>2500</v>
      </c>
      <c r="D29" s="27">
        <v>200</v>
      </c>
      <c r="E29" s="32">
        <f>C3/D29</f>
        <v>0.8</v>
      </c>
      <c r="F29" s="27">
        <f>C7/D29</f>
        <v>32</v>
      </c>
      <c r="G29" s="33">
        <f t="shared" si="0"/>
        <v>0.4</v>
      </c>
      <c r="H29" s="4" t="s">
        <v>77</v>
      </c>
    </row>
    <row r="30" spans="2:8">
      <c r="B30" s="28" t="s">
        <v>93</v>
      </c>
      <c r="C30" s="27">
        <v>1500</v>
      </c>
      <c r="D30" s="27">
        <v>225</v>
      </c>
      <c r="E30" s="32">
        <f>C3/D30</f>
        <v>0.71111111111111114</v>
      </c>
      <c r="F30" s="27">
        <f>C7/D30</f>
        <v>28.444444444444443</v>
      </c>
      <c r="G30" s="33">
        <f t="shared" si="0"/>
        <v>0.66666666666666663</v>
      </c>
      <c r="H30" s="4" t="s">
        <v>72</v>
      </c>
    </row>
    <row r="31" spans="2:8">
      <c r="B31" s="28" t="s">
        <v>94</v>
      </c>
      <c r="C31" s="27">
        <v>750</v>
      </c>
      <c r="D31" s="27">
        <v>350</v>
      </c>
      <c r="E31" s="32">
        <f>C3/D31</f>
        <v>0.45714285714285713</v>
      </c>
      <c r="F31" s="27">
        <f>C7/D31</f>
        <v>18.285714285714285</v>
      </c>
      <c r="G31" s="33">
        <f t="shared" si="0"/>
        <v>1.3333333333333333</v>
      </c>
      <c r="H31" s="4" t="s">
        <v>72</v>
      </c>
    </row>
    <row r="32" spans="2:8">
      <c r="B32" s="28" t="s">
        <v>95</v>
      </c>
      <c r="C32" s="27">
        <v>2500</v>
      </c>
      <c r="D32" s="27">
        <v>200</v>
      </c>
      <c r="E32" s="32">
        <f>C3/D32</f>
        <v>0.8</v>
      </c>
      <c r="F32" s="27">
        <f>C7/D32</f>
        <v>32</v>
      </c>
      <c r="G32" s="33">
        <f t="shared" si="0"/>
        <v>0.4</v>
      </c>
      <c r="H32" s="4" t="s">
        <v>77</v>
      </c>
    </row>
    <row r="33" spans="1:8">
      <c r="B33" s="28" t="s">
        <v>96</v>
      </c>
      <c r="C33" s="27">
        <v>2000</v>
      </c>
      <c r="D33" s="27">
        <v>150</v>
      </c>
      <c r="E33" s="32">
        <f>C3/D33</f>
        <v>1.0666666666666667</v>
      </c>
      <c r="F33" s="27">
        <f>C7/D33</f>
        <v>42.666666666666664</v>
      </c>
      <c r="G33" s="33">
        <f t="shared" si="0"/>
        <v>0.5</v>
      </c>
      <c r="H33" s="4" t="s">
        <v>72</v>
      </c>
    </row>
    <row r="34" spans="1:8">
      <c r="B34" s="28" t="s">
        <v>97</v>
      </c>
      <c r="C34" s="27">
        <v>5000</v>
      </c>
      <c r="D34" s="27">
        <v>350</v>
      </c>
      <c r="E34" s="32">
        <f>C3/D34</f>
        <v>0.45714285714285713</v>
      </c>
      <c r="F34" s="27">
        <f>C7/D34</f>
        <v>18.285714285714285</v>
      </c>
      <c r="G34" s="33">
        <f t="shared" si="0"/>
        <v>0.2</v>
      </c>
      <c r="H34" s="4" t="s">
        <v>72</v>
      </c>
    </row>
    <row r="35" spans="1:8" ht="15" thickBot="1">
      <c r="B35" s="29" t="s">
        <v>98</v>
      </c>
      <c r="C35" s="30">
        <v>750</v>
      </c>
      <c r="D35" s="30">
        <v>100</v>
      </c>
      <c r="E35" s="37">
        <f>C3/D35</f>
        <v>1.6</v>
      </c>
      <c r="F35" s="30">
        <f>C7/D35</f>
        <v>64</v>
      </c>
      <c r="G35" s="38">
        <f t="shared" si="0"/>
        <v>1.3333333333333333</v>
      </c>
      <c r="H35" s="7" t="s">
        <v>72</v>
      </c>
    </row>
    <row r="36" spans="1:8" ht="16.149999999999999" thickBot="1">
      <c r="B36" s="34" t="s">
        <v>99</v>
      </c>
      <c r="C36" s="35"/>
      <c r="D36" s="35"/>
      <c r="E36" s="100">
        <f>SUMIFS(E11:E35, H11:H35, "Yes")</f>
        <v>19.429841269841269</v>
      </c>
      <c r="F36" s="101">
        <f>SUMIFS(F11:F35, H11:H35, "Yes")</f>
        <v>771.09841269841274</v>
      </c>
      <c r="G36" s="36">
        <f>SUMIFS(G11:G35, H11:H35, "Yes")</f>
        <v>49.042857142857144</v>
      </c>
      <c r="H36" t="s">
        <v>100</v>
      </c>
    </row>
    <row r="37" spans="1:8" ht="15" thickBot="1">
      <c r="B37" s="2"/>
      <c r="H37" t="s">
        <v>101</v>
      </c>
    </row>
    <row r="38" spans="1:8" ht="40.5" customHeight="1" thickBot="1">
      <c r="A38" s="68" t="s">
        <v>102</v>
      </c>
      <c r="B38" s="69" t="s">
        <v>103</v>
      </c>
      <c r="C38" s="70" t="s">
        <v>104</v>
      </c>
      <c r="D38" s="95" t="s">
        <v>105</v>
      </c>
      <c r="E38" s="98" t="s">
        <v>106</v>
      </c>
    </row>
    <row r="39" spans="1:8" ht="28.9">
      <c r="B39" s="71" t="s">
        <v>107</v>
      </c>
      <c r="C39" s="70">
        <f>'Tender breakdown &amp; FP Estimate'!D51</f>
        <v>472</v>
      </c>
      <c r="D39" s="96">
        <v>753.02</v>
      </c>
      <c r="E39" s="99">
        <v>1280.01</v>
      </c>
    </row>
    <row r="40" spans="1:8" ht="28.9">
      <c r="B40" s="71" t="s">
        <v>108</v>
      </c>
      <c r="C40" s="70">
        <f>C39*E36</f>
        <v>9170.8850793650781</v>
      </c>
      <c r="D40" s="97">
        <f>D39*E36</f>
        <v>14631.059073015873</v>
      </c>
      <c r="E40" s="98">
        <f>E39*E36</f>
        <v>24870.391123809524</v>
      </c>
    </row>
    <row r="41" spans="1:8" ht="28.9">
      <c r="B41" s="71" t="s">
        <v>109</v>
      </c>
      <c r="C41" s="70">
        <f>C39*F36</f>
        <v>363958.45079365082</v>
      </c>
      <c r="D41" s="97">
        <f>D39*F36</f>
        <v>580652.52673015872</v>
      </c>
      <c r="E41" s="98">
        <f>E39*F36</f>
        <v>987013.6792380953</v>
      </c>
    </row>
  </sheetData>
  <mergeCells count="1">
    <mergeCell ref="B2:C2"/>
  </mergeCells>
  <dataValidations count="1">
    <dataValidation type="list" allowBlank="1" showInputMessage="1" showErrorMessage="1" sqref="H11:H35" xr:uid="{F60A5D19-EF98-43AE-898D-DE8C5BF2A3E6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32B9-274F-4451-A475-81E66995DC66}">
  <dimension ref="A1:L52"/>
  <sheetViews>
    <sheetView topLeftCell="A29" workbookViewId="0"/>
  </sheetViews>
  <sheetFormatPr defaultRowHeight="14.45"/>
  <cols>
    <col min="1" max="1" width="24.7109375" customWidth="1"/>
    <col min="2" max="2" width="23.85546875" customWidth="1"/>
    <col min="3" max="3" width="40.140625" customWidth="1"/>
    <col min="4" max="4" width="18.140625" customWidth="1"/>
    <col min="5" max="7" width="18.42578125" customWidth="1"/>
    <col min="8" max="8" width="18.28515625" customWidth="1"/>
  </cols>
  <sheetData>
    <row r="1" spans="1:12">
      <c r="A1" s="111" t="s">
        <v>110</v>
      </c>
      <c r="B1" s="111" t="s">
        <v>111</v>
      </c>
      <c r="C1" s="111" t="s">
        <v>112</v>
      </c>
      <c r="D1" s="111" t="s">
        <v>113</v>
      </c>
      <c r="E1" s="111" t="s">
        <v>114</v>
      </c>
      <c r="F1" s="111" t="s">
        <v>115</v>
      </c>
      <c r="G1" s="111" t="s">
        <v>116</v>
      </c>
      <c r="H1" s="111" t="s">
        <v>117</v>
      </c>
      <c r="I1" s="112" t="s">
        <v>118</v>
      </c>
      <c r="J1" s="112"/>
      <c r="K1" s="112"/>
      <c r="L1" s="112"/>
    </row>
    <row r="2" spans="1:12" ht="48" customHeight="1">
      <c r="A2" s="111"/>
      <c r="B2" s="111"/>
      <c r="C2" s="111"/>
      <c r="D2" s="111"/>
      <c r="E2" s="111"/>
      <c r="F2" s="111"/>
      <c r="G2" s="111"/>
      <c r="H2" s="111"/>
      <c r="I2" s="60" t="s">
        <v>119</v>
      </c>
      <c r="J2" s="60" t="s">
        <v>120</v>
      </c>
      <c r="K2" s="60" t="s">
        <v>121</v>
      </c>
      <c r="L2" s="60" t="s">
        <v>122</v>
      </c>
    </row>
    <row r="3" spans="1:12" ht="86.45">
      <c r="A3" s="105" t="s">
        <v>123</v>
      </c>
      <c r="B3" s="105" t="s">
        <v>124</v>
      </c>
      <c r="C3" s="61" t="s">
        <v>125</v>
      </c>
      <c r="D3" s="61" t="s">
        <v>126</v>
      </c>
      <c r="E3" s="61" t="s">
        <v>127</v>
      </c>
      <c r="F3" s="61" t="s">
        <v>128</v>
      </c>
      <c r="G3" s="61" t="s">
        <v>129</v>
      </c>
      <c r="H3" s="61" t="s">
        <v>130</v>
      </c>
      <c r="I3" s="61">
        <v>18</v>
      </c>
      <c r="J3" s="61">
        <v>26</v>
      </c>
      <c r="K3" s="40">
        <v>37</v>
      </c>
      <c r="L3" s="3">
        <v>26.5</v>
      </c>
    </row>
    <row r="4" spans="1:12" ht="72">
      <c r="A4" s="106"/>
      <c r="B4" s="106"/>
      <c r="C4" s="40" t="s">
        <v>131</v>
      </c>
      <c r="D4" s="40" t="s">
        <v>132</v>
      </c>
      <c r="E4" s="40" t="s">
        <v>133</v>
      </c>
      <c r="F4" s="40" t="s">
        <v>134</v>
      </c>
      <c r="G4" s="40" t="s">
        <v>135</v>
      </c>
      <c r="H4" s="40" t="s">
        <v>136</v>
      </c>
      <c r="I4" s="40">
        <v>13</v>
      </c>
      <c r="J4" s="40">
        <v>23</v>
      </c>
      <c r="K4" s="40">
        <v>38</v>
      </c>
      <c r="L4" s="3">
        <v>23.84</v>
      </c>
    </row>
    <row r="5" spans="1:12" ht="72">
      <c r="A5" s="106"/>
      <c r="B5" s="106"/>
      <c r="C5" s="40" t="s">
        <v>137</v>
      </c>
      <c r="D5" s="40" t="s">
        <v>138</v>
      </c>
      <c r="E5" s="40" t="s">
        <v>139</v>
      </c>
      <c r="F5" s="40" t="s">
        <v>140</v>
      </c>
      <c r="G5" s="40" t="s">
        <v>141</v>
      </c>
      <c r="H5" s="40" t="s">
        <v>142</v>
      </c>
      <c r="I5" s="40">
        <v>15</v>
      </c>
      <c r="J5" s="40">
        <v>23</v>
      </c>
      <c r="K5" s="40">
        <v>32</v>
      </c>
      <c r="L5" s="3">
        <v>23.83</v>
      </c>
    </row>
    <row r="6" spans="1:12" ht="72">
      <c r="A6" s="106"/>
      <c r="B6" s="107"/>
      <c r="C6" s="40" t="s">
        <v>143</v>
      </c>
      <c r="D6" s="40" t="s">
        <v>144</v>
      </c>
      <c r="E6" s="40" t="s">
        <v>145</v>
      </c>
      <c r="F6" s="40" t="s">
        <v>146</v>
      </c>
      <c r="G6" s="40" t="s">
        <v>147</v>
      </c>
      <c r="H6" s="40" t="s">
        <v>148</v>
      </c>
      <c r="I6" s="40">
        <v>9</v>
      </c>
      <c r="J6" s="40">
        <v>15</v>
      </c>
      <c r="K6" s="40">
        <v>23</v>
      </c>
      <c r="L6" s="3">
        <v>15.5</v>
      </c>
    </row>
    <row r="7" spans="1:12" ht="177" customHeight="1">
      <c r="A7" s="106"/>
      <c r="B7" s="105" t="s">
        <v>149</v>
      </c>
      <c r="C7" s="40" t="s">
        <v>150</v>
      </c>
      <c r="D7" s="40" t="s">
        <v>151</v>
      </c>
      <c r="E7" s="40" t="s">
        <v>152</v>
      </c>
      <c r="F7" s="40" t="s">
        <v>153</v>
      </c>
      <c r="G7" s="40" t="s">
        <v>154</v>
      </c>
      <c r="H7" s="40" t="s">
        <v>155</v>
      </c>
      <c r="I7" s="40">
        <v>22</v>
      </c>
      <c r="J7" s="40">
        <v>30</v>
      </c>
      <c r="K7" s="40">
        <v>44</v>
      </c>
      <c r="L7" s="3">
        <v>31</v>
      </c>
    </row>
    <row r="8" spans="1:12" ht="72">
      <c r="A8" s="106"/>
      <c r="B8" s="106"/>
      <c r="C8" s="40" t="s">
        <v>156</v>
      </c>
      <c r="D8" s="40" t="s">
        <v>157</v>
      </c>
      <c r="E8" s="40" t="s">
        <v>158</v>
      </c>
      <c r="F8" s="40" t="s">
        <v>159</v>
      </c>
      <c r="G8" s="40" t="s">
        <v>160</v>
      </c>
      <c r="H8" s="40" t="s">
        <v>161</v>
      </c>
      <c r="I8" s="40">
        <v>33</v>
      </c>
      <c r="J8" s="40">
        <v>40</v>
      </c>
      <c r="K8" s="40">
        <v>48</v>
      </c>
      <c r="L8" s="3">
        <v>40.17</v>
      </c>
    </row>
    <row r="9" spans="1:12" ht="100.9">
      <c r="A9" s="107"/>
      <c r="B9" s="107"/>
      <c r="C9" s="40" t="s">
        <v>162</v>
      </c>
      <c r="D9" s="40" t="s">
        <v>163</v>
      </c>
      <c r="E9" s="40" t="s">
        <v>164</v>
      </c>
      <c r="F9" s="40" t="s">
        <v>165</v>
      </c>
      <c r="G9" s="40" t="s">
        <v>166</v>
      </c>
      <c r="H9" s="40" t="s">
        <v>167</v>
      </c>
      <c r="I9" s="40">
        <v>22</v>
      </c>
      <c r="J9" s="40">
        <v>30</v>
      </c>
      <c r="K9" s="40">
        <v>44</v>
      </c>
      <c r="L9" s="3">
        <v>31</v>
      </c>
    </row>
    <row r="10" spans="1:12" ht="86.45">
      <c r="A10" s="105" t="s">
        <v>168</v>
      </c>
      <c r="B10" s="105" t="s">
        <v>169</v>
      </c>
      <c r="C10" s="40" t="s">
        <v>170</v>
      </c>
      <c r="D10" s="40" t="s">
        <v>171</v>
      </c>
      <c r="E10" s="40" t="s">
        <v>172</v>
      </c>
      <c r="F10" s="40" t="s">
        <v>173</v>
      </c>
      <c r="G10" s="40" t="s">
        <v>174</v>
      </c>
      <c r="H10" s="40" t="s">
        <v>175</v>
      </c>
      <c r="I10" s="40">
        <v>10</v>
      </c>
      <c r="J10" s="40">
        <v>15</v>
      </c>
      <c r="K10" s="40">
        <v>25</v>
      </c>
      <c r="L10" s="3">
        <v>16.87</v>
      </c>
    </row>
    <row r="11" spans="1:12" ht="86.45">
      <c r="A11" s="106"/>
      <c r="B11" s="106"/>
      <c r="C11" s="40" t="s">
        <v>176</v>
      </c>
      <c r="D11" s="40" t="s">
        <v>177</v>
      </c>
      <c r="E11" s="40" t="s">
        <v>178</v>
      </c>
      <c r="F11" s="40" t="s">
        <v>179</v>
      </c>
      <c r="G11" s="40" t="s">
        <v>180</v>
      </c>
      <c r="H11" s="40" t="s">
        <v>181</v>
      </c>
      <c r="I11" s="40">
        <v>15</v>
      </c>
      <c r="J11" s="40">
        <v>25</v>
      </c>
      <c r="K11" s="40">
        <v>34</v>
      </c>
      <c r="L11" s="3">
        <v>24.83</v>
      </c>
    </row>
    <row r="12" spans="1:12" ht="86.45">
      <c r="A12" s="106"/>
      <c r="B12" s="107"/>
      <c r="C12" s="40" t="s">
        <v>182</v>
      </c>
      <c r="D12" s="40" t="s">
        <v>183</v>
      </c>
      <c r="E12" s="40" t="s">
        <v>184</v>
      </c>
      <c r="F12" s="40" t="s">
        <v>185</v>
      </c>
      <c r="G12" s="40" t="s">
        <v>186</v>
      </c>
      <c r="H12" s="40" t="s">
        <v>187</v>
      </c>
      <c r="I12" s="40">
        <v>10</v>
      </c>
      <c r="J12" s="40">
        <v>18</v>
      </c>
      <c r="K12" s="40">
        <v>27</v>
      </c>
      <c r="L12" s="3">
        <v>18.170000000000002</v>
      </c>
    </row>
    <row r="13" spans="1:12" ht="86.45">
      <c r="A13" s="106"/>
      <c r="B13" s="105" t="s">
        <v>188</v>
      </c>
      <c r="C13" s="40" t="s">
        <v>189</v>
      </c>
      <c r="D13" s="40" t="s">
        <v>190</v>
      </c>
      <c r="E13" s="40" t="s">
        <v>191</v>
      </c>
      <c r="F13" s="40" t="s">
        <v>192</v>
      </c>
      <c r="G13" s="40" t="s">
        <v>193</v>
      </c>
      <c r="H13" s="40" t="s">
        <v>194</v>
      </c>
      <c r="I13" s="40">
        <v>20</v>
      </c>
      <c r="J13" s="40">
        <v>28</v>
      </c>
      <c r="K13" s="40">
        <v>36</v>
      </c>
      <c r="L13" s="3">
        <v>28</v>
      </c>
    </row>
    <row r="14" spans="1:12" ht="115.15">
      <c r="A14" s="106"/>
      <c r="B14" s="106"/>
      <c r="C14" s="40" t="s">
        <v>195</v>
      </c>
      <c r="D14" s="40" t="s">
        <v>196</v>
      </c>
      <c r="E14" s="40" t="s">
        <v>197</v>
      </c>
      <c r="F14" s="40" t="s">
        <v>198</v>
      </c>
      <c r="G14" s="40" t="s">
        <v>199</v>
      </c>
      <c r="H14" s="40" t="s">
        <v>200</v>
      </c>
      <c r="I14" s="40">
        <v>25</v>
      </c>
      <c r="J14" s="40">
        <v>36</v>
      </c>
      <c r="K14" s="40">
        <v>53</v>
      </c>
      <c r="L14" s="3">
        <v>38</v>
      </c>
    </row>
    <row r="15" spans="1:12" ht="115.15">
      <c r="A15" s="107"/>
      <c r="B15" s="107"/>
      <c r="C15" s="40" t="s">
        <v>201</v>
      </c>
      <c r="D15" s="40" t="s">
        <v>202</v>
      </c>
      <c r="E15" s="40" t="s">
        <v>203</v>
      </c>
      <c r="F15" s="40" t="s">
        <v>204</v>
      </c>
      <c r="G15" s="40" t="s">
        <v>205</v>
      </c>
      <c r="H15" s="40" t="s">
        <v>206</v>
      </c>
      <c r="I15" s="40">
        <v>23</v>
      </c>
      <c r="J15" s="40">
        <v>32</v>
      </c>
      <c r="K15" s="40">
        <v>45</v>
      </c>
      <c r="L15" s="3">
        <v>32</v>
      </c>
    </row>
    <row r="16" spans="1:12" ht="72">
      <c r="A16" s="105" t="s">
        <v>207</v>
      </c>
      <c r="B16" s="105" t="s">
        <v>207</v>
      </c>
      <c r="C16" s="40" t="s">
        <v>208</v>
      </c>
      <c r="D16" s="40" t="s">
        <v>209</v>
      </c>
      <c r="E16" s="40" t="s">
        <v>210</v>
      </c>
      <c r="F16" s="40" t="s">
        <v>211</v>
      </c>
      <c r="G16" s="40" t="s">
        <v>212</v>
      </c>
      <c r="H16" s="40" t="s">
        <v>213</v>
      </c>
      <c r="I16" s="40">
        <v>14</v>
      </c>
      <c r="J16" s="40">
        <v>24</v>
      </c>
      <c r="K16" s="40">
        <v>34</v>
      </c>
      <c r="L16" s="3">
        <v>24.66</v>
      </c>
    </row>
    <row r="17" spans="1:12" ht="86.45">
      <c r="A17" s="106"/>
      <c r="B17" s="106"/>
      <c r="C17" s="40" t="s">
        <v>214</v>
      </c>
      <c r="D17" s="40" t="s">
        <v>215</v>
      </c>
      <c r="E17" s="40" t="s">
        <v>216</v>
      </c>
      <c r="F17" s="40" t="s">
        <v>217</v>
      </c>
      <c r="G17" s="40" t="s">
        <v>218</v>
      </c>
      <c r="H17" s="40" t="s">
        <v>219</v>
      </c>
      <c r="I17" s="40">
        <v>14</v>
      </c>
      <c r="J17" s="40">
        <v>24</v>
      </c>
      <c r="K17" s="40">
        <v>34</v>
      </c>
      <c r="L17" s="3">
        <v>24</v>
      </c>
    </row>
    <row r="18" spans="1:12" ht="100.9">
      <c r="A18" s="107"/>
      <c r="B18" s="107"/>
      <c r="C18" s="40" t="s">
        <v>220</v>
      </c>
      <c r="D18" s="40" t="s">
        <v>221</v>
      </c>
      <c r="E18" s="40" t="s">
        <v>222</v>
      </c>
      <c r="F18" s="40" t="s">
        <v>223</v>
      </c>
      <c r="G18" s="40" t="s">
        <v>224</v>
      </c>
      <c r="H18" s="40" t="s">
        <v>225</v>
      </c>
      <c r="I18" s="40">
        <v>21</v>
      </c>
      <c r="J18" s="40">
        <v>31</v>
      </c>
      <c r="K18" s="40">
        <v>43</v>
      </c>
      <c r="L18" s="3">
        <v>31</v>
      </c>
    </row>
    <row r="19" spans="1:12" ht="86.45">
      <c r="A19" s="105" t="s">
        <v>226</v>
      </c>
      <c r="B19" s="105" t="s">
        <v>227</v>
      </c>
      <c r="C19" s="40" t="s">
        <v>228</v>
      </c>
      <c r="D19" s="40" t="s">
        <v>229</v>
      </c>
      <c r="E19" s="40" t="s">
        <v>230</v>
      </c>
      <c r="F19" s="40" t="s">
        <v>231</v>
      </c>
      <c r="G19" s="40" t="s">
        <v>232</v>
      </c>
      <c r="H19" s="40" t="s">
        <v>233</v>
      </c>
      <c r="I19" s="40">
        <v>14</v>
      </c>
      <c r="J19" s="40">
        <v>21</v>
      </c>
      <c r="K19" s="40">
        <v>29</v>
      </c>
      <c r="L19" s="3">
        <v>21.16</v>
      </c>
    </row>
    <row r="20" spans="1:12" ht="72">
      <c r="A20" s="106"/>
      <c r="B20" s="106"/>
      <c r="C20" s="40" t="s">
        <v>234</v>
      </c>
      <c r="D20" s="40" t="s">
        <v>235</v>
      </c>
      <c r="E20" s="40" t="s">
        <v>236</v>
      </c>
      <c r="F20" s="40" t="s">
        <v>237</v>
      </c>
      <c r="G20" s="40" t="s">
        <v>238</v>
      </c>
      <c r="H20" s="40" t="s">
        <v>239</v>
      </c>
      <c r="I20" s="40">
        <v>10</v>
      </c>
      <c r="J20" s="40">
        <v>20</v>
      </c>
      <c r="K20" s="40">
        <v>28</v>
      </c>
      <c r="L20" s="3">
        <v>20.66</v>
      </c>
    </row>
    <row r="21" spans="1:12" ht="43.15">
      <c r="A21" s="106"/>
      <c r="B21" s="107"/>
      <c r="C21" s="40" t="s">
        <v>240</v>
      </c>
      <c r="D21" s="40" t="s">
        <v>241</v>
      </c>
      <c r="E21" s="40" t="s">
        <v>242</v>
      </c>
      <c r="F21" s="40" t="s">
        <v>243</v>
      </c>
      <c r="G21" s="40" t="s">
        <v>244</v>
      </c>
      <c r="H21" s="40" t="s">
        <v>245</v>
      </c>
      <c r="I21" s="40">
        <v>15</v>
      </c>
      <c r="J21" s="40">
        <v>25</v>
      </c>
      <c r="K21" s="40">
        <v>35</v>
      </c>
      <c r="L21" s="3">
        <v>25</v>
      </c>
    </row>
    <row r="22" spans="1:12" ht="72">
      <c r="A22" s="106"/>
      <c r="B22" s="105" t="s">
        <v>246</v>
      </c>
      <c r="C22" s="40" t="s">
        <v>247</v>
      </c>
      <c r="D22" s="40" t="s">
        <v>248</v>
      </c>
      <c r="E22" s="40" t="s">
        <v>249</v>
      </c>
      <c r="F22" s="40" t="s">
        <v>250</v>
      </c>
      <c r="G22" s="40" t="s">
        <v>251</v>
      </c>
      <c r="H22" s="40" t="s">
        <v>252</v>
      </c>
      <c r="I22" s="40">
        <v>5</v>
      </c>
      <c r="J22" s="40">
        <v>8</v>
      </c>
      <c r="K22" s="40">
        <v>12</v>
      </c>
      <c r="L22" s="3">
        <v>8.17</v>
      </c>
    </row>
    <row r="23" spans="1:12" ht="115.15">
      <c r="A23" s="106"/>
      <c r="B23" s="106"/>
      <c r="C23" s="40" t="s">
        <v>253</v>
      </c>
      <c r="D23" s="40" t="s">
        <v>254</v>
      </c>
      <c r="E23" s="40" t="s">
        <v>255</v>
      </c>
      <c r="F23" s="40" t="s">
        <v>256</v>
      </c>
      <c r="G23" s="40" t="s">
        <v>257</v>
      </c>
      <c r="H23" s="40" t="s">
        <v>258</v>
      </c>
      <c r="I23" s="40">
        <v>25</v>
      </c>
      <c r="J23" s="40">
        <v>39</v>
      </c>
      <c r="K23" s="40">
        <v>62</v>
      </c>
      <c r="L23" s="3">
        <v>40.5</v>
      </c>
    </row>
    <row r="24" spans="1:12" ht="115.15">
      <c r="A24" s="107"/>
      <c r="B24" s="107"/>
      <c r="C24" s="40" t="s">
        <v>259</v>
      </c>
      <c r="D24" s="40" t="s">
        <v>260</v>
      </c>
      <c r="E24" s="40" t="s">
        <v>261</v>
      </c>
      <c r="F24" s="40" t="s">
        <v>262</v>
      </c>
      <c r="G24" s="40" t="s">
        <v>263</v>
      </c>
      <c r="H24" s="40" t="s">
        <v>264</v>
      </c>
      <c r="I24" s="40">
        <v>5</v>
      </c>
      <c r="J24" s="40">
        <v>8</v>
      </c>
      <c r="K24" s="40">
        <v>12</v>
      </c>
      <c r="L24" s="3">
        <v>8.17</v>
      </c>
    </row>
    <row r="25" spans="1:12" ht="86.45">
      <c r="A25" s="105" t="s">
        <v>265</v>
      </c>
      <c r="B25" s="105" t="s">
        <v>265</v>
      </c>
      <c r="C25" s="40" t="s">
        <v>266</v>
      </c>
      <c r="D25" s="40" t="s">
        <v>267</v>
      </c>
      <c r="E25" s="40" t="s">
        <v>268</v>
      </c>
      <c r="F25" s="40" t="s">
        <v>269</v>
      </c>
      <c r="G25" s="40" t="s">
        <v>270</v>
      </c>
      <c r="H25" s="40" t="s">
        <v>271</v>
      </c>
      <c r="I25" s="40">
        <v>21</v>
      </c>
      <c r="J25" s="40">
        <v>31</v>
      </c>
      <c r="K25" s="40">
        <v>41</v>
      </c>
      <c r="L25" s="3">
        <v>31</v>
      </c>
    </row>
    <row r="26" spans="1:12" ht="100.9">
      <c r="A26" s="106"/>
      <c r="B26" s="106"/>
      <c r="C26" s="40" t="s">
        <v>272</v>
      </c>
      <c r="D26" s="40" t="s">
        <v>273</v>
      </c>
      <c r="E26" s="40" t="s">
        <v>274</v>
      </c>
      <c r="F26" s="40" t="s">
        <v>275</v>
      </c>
      <c r="G26" s="40" t="s">
        <v>276</v>
      </c>
      <c r="H26" s="40" t="s">
        <v>277</v>
      </c>
      <c r="I26" s="40">
        <v>18</v>
      </c>
      <c r="J26" s="40">
        <v>27</v>
      </c>
      <c r="K26" s="40">
        <v>36</v>
      </c>
      <c r="L26" s="3">
        <v>27</v>
      </c>
    </row>
    <row r="27" spans="1:12" ht="86.45">
      <c r="A27" s="107"/>
      <c r="B27" s="107"/>
      <c r="C27" s="40" t="s">
        <v>278</v>
      </c>
      <c r="D27" s="40" t="s">
        <v>279</v>
      </c>
      <c r="E27" s="40" t="s">
        <v>280</v>
      </c>
      <c r="F27" s="40" t="s">
        <v>281</v>
      </c>
      <c r="G27" s="40" t="s">
        <v>282</v>
      </c>
      <c r="H27" s="40" t="s">
        <v>283</v>
      </c>
      <c r="I27" s="40">
        <v>15</v>
      </c>
      <c r="J27" s="40">
        <v>23</v>
      </c>
      <c r="K27" s="40">
        <v>31</v>
      </c>
      <c r="L27" s="3">
        <v>23</v>
      </c>
    </row>
    <row r="28" spans="1:12" ht="86.45">
      <c r="A28" s="108" t="s">
        <v>284</v>
      </c>
      <c r="B28" s="105" t="s">
        <v>285</v>
      </c>
      <c r="C28" s="40" t="s">
        <v>286</v>
      </c>
      <c r="D28" s="40" t="s">
        <v>287</v>
      </c>
      <c r="E28" s="40" t="s">
        <v>288</v>
      </c>
      <c r="F28" s="40" t="s">
        <v>289</v>
      </c>
      <c r="G28" s="40" t="s">
        <v>290</v>
      </c>
      <c r="H28" s="40" t="s">
        <v>291</v>
      </c>
      <c r="I28" s="40">
        <v>18</v>
      </c>
      <c r="J28" s="40">
        <v>27</v>
      </c>
      <c r="K28" s="40">
        <v>36</v>
      </c>
      <c r="L28" s="3">
        <v>27</v>
      </c>
    </row>
    <row r="29" spans="1:12" ht="86.45">
      <c r="A29" s="109"/>
      <c r="B29" s="106"/>
      <c r="C29" s="40" t="s">
        <v>292</v>
      </c>
      <c r="D29" s="40" t="s">
        <v>293</v>
      </c>
      <c r="E29" s="40" t="s">
        <v>294</v>
      </c>
      <c r="F29" s="40" t="s">
        <v>295</v>
      </c>
      <c r="G29" s="40" t="s">
        <v>296</v>
      </c>
      <c r="H29" s="40" t="s">
        <v>297</v>
      </c>
      <c r="I29" s="40">
        <v>17</v>
      </c>
      <c r="J29" s="40">
        <v>24</v>
      </c>
      <c r="K29" s="40">
        <v>34</v>
      </c>
      <c r="L29" s="3">
        <v>24.5</v>
      </c>
    </row>
    <row r="30" spans="1:12" ht="86.45">
      <c r="A30" s="110"/>
      <c r="B30" s="107"/>
      <c r="C30" s="40" t="s">
        <v>298</v>
      </c>
      <c r="D30" s="40" t="s">
        <v>299</v>
      </c>
      <c r="E30" s="40" t="s">
        <v>300</v>
      </c>
      <c r="F30" s="40" t="s">
        <v>301</v>
      </c>
      <c r="G30" s="40" t="s">
        <v>302</v>
      </c>
      <c r="H30" s="40" t="s">
        <v>303</v>
      </c>
      <c r="I30" s="40">
        <v>13</v>
      </c>
      <c r="J30" s="40">
        <v>24</v>
      </c>
      <c r="K30" s="40">
        <v>35</v>
      </c>
      <c r="L30" s="3">
        <v>24.66</v>
      </c>
    </row>
    <row r="31" spans="1:12" ht="100.9">
      <c r="A31" s="105" t="s">
        <v>304</v>
      </c>
      <c r="B31" s="105" t="s">
        <v>305</v>
      </c>
      <c r="C31" s="40" t="s">
        <v>306</v>
      </c>
      <c r="D31" s="40" t="s">
        <v>307</v>
      </c>
      <c r="E31" s="40" t="s">
        <v>308</v>
      </c>
      <c r="F31" s="40" t="s">
        <v>309</v>
      </c>
      <c r="G31" s="40" t="s">
        <v>310</v>
      </c>
      <c r="H31" s="40" t="s">
        <v>311</v>
      </c>
      <c r="I31" s="40">
        <v>17</v>
      </c>
      <c r="J31" s="40">
        <v>26</v>
      </c>
      <c r="K31" s="40">
        <v>36</v>
      </c>
      <c r="L31" s="3">
        <v>26.17</v>
      </c>
    </row>
    <row r="32" spans="1:12" ht="100.9">
      <c r="A32" s="106"/>
      <c r="B32" s="106"/>
      <c r="C32" s="40" t="s">
        <v>312</v>
      </c>
      <c r="D32" s="40" t="s">
        <v>313</v>
      </c>
      <c r="E32" s="40" t="s">
        <v>314</v>
      </c>
      <c r="F32" s="40" t="s">
        <v>315</v>
      </c>
      <c r="G32" s="40" t="s">
        <v>316</v>
      </c>
      <c r="H32" s="40" t="s">
        <v>317</v>
      </c>
      <c r="I32" s="40">
        <v>5</v>
      </c>
      <c r="J32" s="40">
        <v>8</v>
      </c>
      <c r="K32" s="40">
        <v>12</v>
      </c>
      <c r="L32" s="3">
        <v>8.33</v>
      </c>
    </row>
    <row r="33" spans="1:12" ht="100.9">
      <c r="A33" s="107"/>
      <c r="B33" s="107"/>
      <c r="C33" s="40" t="s">
        <v>318</v>
      </c>
      <c r="D33" s="40" t="s">
        <v>319</v>
      </c>
      <c r="E33" s="40" t="s">
        <v>320</v>
      </c>
      <c r="F33" s="40" t="s">
        <v>321</v>
      </c>
      <c r="G33" s="40" t="s">
        <v>322</v>
      </c>
      <c r="H33" s="40" t="s">
        <v>323</v>
      </c>
      <c r="I33" s="40">
        <v>5</v>
      </c>
      <c r="J33" s="40">
        <v>8</v>
      </c>
      <c r="K33" s="40">
        <v>12</v>
      </c>
      <c r="L33" s="3">
        <v>8.33</v>
      </c>
    </row>
    <row r="34" spans="1:12">
      <c r="H34" s="40" t="s">
        <v>324</v>
      </c>
      <c r="I34" s="62">
        <f>SUM(I3:I33)</f>
        <v>487</v>
      </c>
      <c r="J34" s="62">
        <f>SUM(J3:J33)</f>
        <v>739</v>
      </c>
      <c r="K34" s="62">
        <f>SUM(K3:K33)</f>
        <v>1048</v>
      </c>
      <c r="L34" s="62">
        <f>SUM(L3:L33)</f>
        <v>753.0200000000001</v>
      </c>
    </row>
    <row r="38" spans="1:12">
      <c r="A38" s="104" t="s">
        <v>325</v>
      </c>
      <c r="B38" s="104"/>
      <c r="C38" s="104"/>
      <c r="D38" s="104"/>
    </row>
    <row r="39" spans="1:12" ht="28.9">
      <c r="A39" s="63" t="s">
        <v>110</v>
      </c>
      <c r="B39" s="63" t="s">
        <v>111</v>
      </c>
      <c r="C39" s="63" t="s">
        <v>326</v>
      </c>
      <c r="D39" s="63" t="s">
        <v>327</v>
      </c>
    </row>
    <row r="40" spans="1:12">
      <c r="A40" s="90" t="s">
        <v>328</v>
      </c>
      <c r="B40" s="91" t="s">
        <v>329</v>
      </c>
      <c r="C40" s="91" t="s">
        <v>329</v>
      </c>
      <c r="D40" s="91">
        <v>-75</v>
      </c>
    </row>
    <row r="41" spans="1:12" ht="28.9">
      <c r="A41" s="92" t="s">
        <v>329</v>
      </c>
      <c r="B41" s="93" t="s">
        <v>329</v>
      </c>
      <c r="C41" s="93" t="s">
        <v>306</v>
      </c>
      <c r="D41" s="94" t="s">
        <v>330</v>
      </c>
    </row>
    <row r="42" spans="1:12">
      <c r="A42" s="92" t="s">
        <v>329</v>
      </c>
      <c r="B42" s="93" t="s">
        <v>329</v>
      </c>
      <c r="C42" s="93" t="s">
        <v>272</v>
      </c>
      <c r="D42" s="93">
        <v>-27</v>
      </c>
    </row>
    <row r="43" spans="1:12">
      <c r="A43" s="92" t="s">
        <v>329</v>
      </c>
      <c r="B43" s="93" t="s">
        <v>329</v>
      </c>
      <c r="C43" s="93" t="s">
        <v>220</v>
      </c>
      <c r="D43" s="93">
        <v>-31</v>
      </c>
    </row>
    <row r="44" spans="1:12">
      <c r="A44" s="92" t="s">
        <v>329</v>
      </c>
      <c r="B44" s="93" t="s">
        <v>329</v>
      </c>
      <c r="C44" s="93" t="s">
        <v>156</v>
      </c>
      <c r="D44" s="94" t="s">
        <v>331</v>
      </c>
      <c r="F44" s="64"/>
    </row>
    <row r="45" spans="1:12">
      <c r="A45" s="92" t="s">
        <v>329</v>
      </c>
      <c r="B45" s="93" t="s">
        <v>329</v>
      </c>
      <c r="C45" s="93" t="s">
        <v>162</v>
      </c>
      <c r="D45" s="93">
        <v>-31</v>
      </c>
      <c r="F45" s="64"/>
    </row>
    <row r="46" spans="1:12">
      <c r="A46" s="92" t="s">
        <v>329</v>
      </c>
      <c r="B46" s="93" t="s">
        <v>329</v>
      </c>
      <c r="C46" s="93" t="s">
        <v>318</v>
      </c>
      <c r="D46" s="94" t="s">
        <v>332</v>
      </c>
      <c r="F46" s="64"/>
    </row>
    <row r="47" spans="1:12" ht="28.9">
      <c r="A47" s="92" t="s">
        <v>329</v>
      </c>
      <c r="B47" s="93" t="s">
        <v>329</v>
      </c>
      <c r="C47" s="93" t="s">
        <v>214</v>
      </c>
      <c r="D47" s="93">
        <v>-24</v>
      </c>
    </row>
    <row r="48" spans="1:12" ht="28.9">
      <c r="A48" s="92" t="s">
        <v>329</v>
      </c>
      <c r="B48" s="93" t="s">
        <v>329</v>
      </c>
      <c r="C48" s="93" t="s">
        <v>333</v>
      </c>
      <c r="D48" s="94" t="s">
        <v>334</v>
      </c>
    </row>
    <row r="49" spans="1:5">
      <c r="A49" s="40"/>
      <c r="B49" s="40"/>
      <c r="C49" s="66" t="s">
        <v>324</v>
      </c>
      <c r="D49" s="66" t="s">
        <v>335</v>
      </c>
      <c r="E49" s="65" t="s">
        <v>336</v>
      </c>
    </row>
    <row r="50" spans="1:5">
      <c r="C50" s="67" t="s">
        <v>337</v>
      </c>
      <c r="D50" s="67" t="s">
        <v>338</v>
      </c>
    </row>
    <row r="51" spans="1:5">
      <c r="C51" s="67" t="s">
        <v>339</v>
      </c>
      <c r="D51" s="67">
        <v>472</v>
      </c>
    </row>
    <row r="52" spans="1:5">
      <c r="C52" s="67" t="s">
        <v>340</v>
      </c>
      <c r="D52" s="67" t="s">
        <v>341</v>
      </c>
    </row>
  </sheetData>
  <mergeCells count="27">
    <mergeCell ref="I1:L1"/>
    <mergeCell ref="A3:A9"/>
    <mergeCell ref="B3:B6"/>
    <mergeCell ref="B7:B9"/>
    <mergeCell ref="A1:A2"/>
    <mergeCell ref="B1:B2"/>
    <mergeCell ref="C1:C2"/>
    <mergeCell ref="D1:D2"/>
    <mergeCell ref="E1:E2"/>
    <mergeCell ref="F1:F2"/>
    <mergeCell ref="A19:A24"/>
    <mergeCell ref="B19:B21"/>
    <mergeCell ref="B22:B24"/>
    <mergeCell ref="G1:G2"/>
    <mergeCell ref="H1:H2"/>
    <mergeCell ref="A10:A15"/>
    <mergeCell ref="B10:B12"/>
    <mergeCell ref="B13:B15"/>
    <mergeCell ref="A16:A18"/>
    <mergeCell ref="B16:B18"/>
    <mergeCell ref="A38:D38"/>
    <mergeCell ref="A25:A27"/>
    <mergeCell ref="B25:B27"/>
    <mergeCell ref="A28:A30"/>
    <mergeCell ref="B28:B30"/>
    <mergeCell ref="A31:A33"/>
    <mergeCell ref="B31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E78D-D0FA-4822-965F-2405A5F942C1}">
  <dimension ref="A1:M47"/>
  <sheetViews>
    <sheetView tabSelected="1" workbookViewId="0">
      <selection activeCell="Q17" sqref="Q17"/>
    </sheetView>
  </sheetViews>
  <sheetFormatPr defaultRowHeight="14.45"/>
  <cols>
    <col min="1" max="1" width="14.7109375" customWidth="1"/>
    <col min="2" max="2" width="16.7109375" bestFit="1" customWidth="1"/>
    <col min="3" max="3" width="19.5703125" customWidth="1"/>
    <col min="4" max="4" width="15.5703125" bestFit="1" customWidth="1"/>
    <col min="5" max="5" width="17.85546875" bestFit="1" customWidth="1"/>
    <col min="6" max="6" width="18.5703125" bestFit="1" customWidth="1"/>
    <col min="7" max="7" width="15" customWidth="1"/>
    <col min="9" max="9" width="12.5703125" customWidth="1"/>
    <col min="10" max="10" width="20" customWidth="1"/>
    <col min="11" max="11" width="17.28515625" customWidth="1"/>
    <col min="12" max="12" width="20.28515625" bestFit="1" customWidth="1"/>
    <col min="13" max="13" width="17.5703125" customWidth="1"/>
    <col min="18" max="18" width="14.42578125" customWidth="1"/>
    <col min="19" max="19" width="19.7109375" bestFit="1" customWidth="1"/>
    <col min="20" max="20" width="15" bestFit="1" customWidth="1"/>
    <col min="21" max="21" width="17.28515625" bestFit="1" customWidth="1"/>
    <col min="22" max="22" width="18" bestFit="1" customWidth="1"/>
  </cols>
  <sheetData>
    <row r="1" spans="1:13" s="2" customFormat="1" ht="15">
      <c r="A1" s="11" t="s">
        <v>342</v>
      </c>
      <c r="B1" s="12" t="s">
        <v>343</v>
      </c>
      <c r="C1" s="12" t="s">
        <v>344</v>
      </c>
      <c r="D1" s="12" t="s">
        <v>345</v>
      </c>
      <c r="E1" s="12" t="s">
        <v>346</v>
      </c>
      <c r="F1" s="12" t="s">
        <v>347</v>
      </c>
      <c r="G1" s="13" t="s">
        <v>348</v>
      </c>
    </row>
    <row r="2" spans="1:13" ht="15">
      <c r="A2" s="54">
        <v>1</v>
      </c>
      <c r="B2" s="55">
        <v>2500</v>
      </c>
      <c r="C2" s="55">
        <v>4.0000000000000002E-4</v>
      </c>
      <c r="D2" s="55">
        <v>10</v>
      </c>
      <c r="E2" s="55">
        <v>10</v>
      </c>
      <c r="F2" s="55">
        <v>5.0000000000000001E-4</v>
      </c>
      <c r="G2" s="56">
        <v>2083</v>
      </c>
      <c r="I2" s="11" t="s">
        <v>342</v>
      </c>
      <c r="J2" s="12" t="s">
        <v>349</v>
      </c>
      <c r="K2" s="12" t="s">
        <v>350</v>
      </c>
      <c r="L2" s="12" t="s">
        <v>351</v>
      </c>
      <c r="M2" s="13" t="s">
        <v>352</v>
      </c>
    </row>
    <row r="3" spans="1:13" ht="15">
      <c r="A3" s="48">
        <v>10</v>
      </c>
      <c r="B3" s="47">
        <v>2250</v>
      </c>
      <c r="C3" s="47">
        <v>4.4000000000000003E-3</v>
      </c>
      <c r="D3" s="47">
        <v>20</v>
      </c>
      <c r="E3" s="47">
        <v>20</v>
      </c>
      <c r="F3" s="47">
        <v>6.1999999999999998E-3</v>
      </c>
      <c r="G3" s="49">
        <v>1607</v>
      </c>
      <c r="I3" s="87">
        <v>10000</v>
      </c>
      <c r="J3" s="81">
        <v>6.6666999999999996</v>
      </c>
      <c r="K3" s="81">
        <v>75</v>
      </c>
      <c r="L3" s="81">
        <v>70</v>
      </c>
      <c r="M3" s="82">
        <v>17</v>
      </c>
    </row>
    <row r="4" spans="1:13" ht="15">
      <c r="A4" s="48">
        <v>100</v>
      </c>
      <c r="B4" s="47">
        <v>2000</v>
      </c>
      <c r="C4" s="47">
        <v>0.05</v>
      </c>
      <c r="D4" s="47">
        <v>40</v>
      </c>
      <c r="E4" s="47">
        <v>40</v>
      </c>
      <c r="F4" s="47">
        <v>0.09</v>
      </c>
      <c r="G4" s="49">
        <v>1111</v>
      </c>
      <c r="I4" s="88">
        <v>100000</v>
      </c>
      <c r="J4" s="83">
        <v>83.333299999999994</v>
      </c>
      <c r="K4" s="83">
        <v>100</v>
      </c>
      <c r="L4" s="83">
        <v>100</v>
      </c>
      <c r="M4" s="84">
        <v>250</v>
      </c>
    </row>
    <row r="5" spans="1:13" ht="15">
      <c r="A5" s="48">
        <v>1000</v>
      </c>
      <c r="B5" s="47">
        <v>1750</v>
      </c>
      <c r="C5" s="47">
        <v>0.57140000000000002</v>
      </c>
      <c r="D5" s="47">
        <v>50</v>
      </c>
      <c r="E5" s="47">
        <v>50</v>
      </c>
      <c r="F5" s="47">
        <v>1.2</v>
      </c>
      <c r="G5" s="49">
        <v>833</v>
      </c>
      <c r="I5" s="89">
        <v>1000000</v>
      </c>
      <c r="J5" s="85">
        <v>1000</v>
      </c>
      <c r="K5" s="85">
        <v>125</v>
      </c>
      <c r="L5" s="85">
        <v>150</v>
      </c>
      <c r="M5" s="86">
        <v>3750</v>
      </c>
    </row>
    <row r="6" spans="1:13" ht="15">
      <c r="A6" s="50">
        <v>10000</v>
      </c>
      <c r="B6" s="47">
        <v>1500</v>
      </c>
      <c r="C6" s="47">
        <v>6.6666999999999996</v>
      </c>
      <c r="D6" s="47">
        <v>75</v>
      </c>
      <c r="E6" s="47">
        <v>70</v>
      </c>
      <c r="F6" s="47">
        <v>17</v>
      </c>
      <c r="G6" s="49">
        <v>588</v>
      </c>
    </row>
    <row r="7" spans="1:13">
      <c r="A7" s="50">
        <v>100000</v>
      </c>
      <c r="B7" s="47">
        <v>1200</v>
      </c>
      <c r="C7" s="47">
        <v>83.333299999999994</v>
      </c>
      <c r="D7" s="47">
        <v>100</v>
      </c>
      <c r="E7" s="47">
        <v>100</v>
      </c>
      <c r="F7" s="47">
        <v>250</v>
      </c>
      <c r="G7" s="49">
        <v>400</v>
      </c>
    </row>
    <row r="8" spans="1:13" ht="15" thickBot="1">
      <c r="A8" s="51">
        <v>1000000</v>
      </c>
      <c r="B8" s="52">
        <v>1000</v>
      </c>
      <c r="C8" s="52">
        <v>1000</v>
      </c>
      <c r="D8" s="52">
        <v>125</v>
      </c>
      <c r="E8" s="52">
        <v>150</v>
      </c>
      <c r="F8" s="52">
        <v>3750</v>
      </c>
      <c r="G8" s="53">
        <v>267</v>
      </c>
    </row>
    <row r="9" spans="1:13" ht="15"/>
    <row r="10" spans="1:13" ht="29.25">
      <c r="A10" s="41" t="s">
        <v>353</v>
      </c>
      <c r="B10" s="42" t="s">
        <v>354</v>
      </c>
      <c r="C10" s="42" t="s">
        <v>355</v>
      </c>
      <c r="D10" s="42" t="s">
        <v>356</v>
      </c>
      <c r="E10" s="42" t="s">
        <v>357</v>
      </c>
      <c r="F10" s="57" t="s">
        <v>358</v>
      </c>
      <c r="I10" s="41" t="s">
        <v>353</v>
      </c>
      <c r="J10" s="42" t="s">
        <v>359</v>
      </c>
      <c r="K10" s="42" t="s">
        <v>360</v>
      </c>
      <c r="L10" s="57" t="s">
        <v>361</v>
      </c>
    </row>
    <row r="11" spans="1:13" ht="43.5">
      <c r="A11" s="54" t="s">
        <v>362</v>
      </c>
      <c r="B11" s="55">
        <v>0</v>
      </c>
      <c r="C11" s="55">
        <v>7</v>
      </c>
      <c r="D11" s="55">
        <v>8</v>
      </c>
      <c r="E11" s="55">
        <v>4</v>
      </c>
      <c r="F11" s="56">
        <v>10</v>
      </c>
      <c r="I11" s="54" t="s">
        <v>362</v>
      </c>
      <c r="J11" s="55">
        <v>0</v>
      </c>
      <c r="K11" s="79">
        <v>7</v>
      </c>
      <c r="L11" s="56">
        <v>10</v>
      </c>
    </row>
    <row r="12" spans="1:13" ht="15">
      <c r="A12" s="48" t="s">
        <v>363</v>
      </c>
      <c r="B12" s="47">
        <v>10</v>
      </c>
      <c r="C12" s="47">
        <v>12</v>
      </c>
      <c r="D12" s="47">
        <v>15</v>
      </c>
      <c r="E12" s="47">
        <v>10</v>
      </c>
      <c r="F12" s="49">
        <v>15</v>
      </c>
      <c r="I12" s="48" t="s">
        <v>363</v>
      </c>
      <c r="J12" s="47">
        <v>10</v>
      </c>
      <c r="K12" s="78">
        <v>12</v>
      </c>
      <c r="L12" s="49">
        <v>15</v>
      </c>
    </row>
    <row r="13" spans="1:13" ht="15">
      <c r="A13" s="48" t="s">
        <v>364</v>
      </c>
      <c r="B13" s="47">
        <v>60</v>
      </c>
      <c r="C13" s="47">
        <v>25</v>
      </c>
      <c r="D13" s="47">
        <v>18</v>
      </c>
      <c r="E13" s="47">
        <v>25</v>
      </c>
      <c r="F13" s="49">
        <v>18</v>
      </c>
      <c r="I13" s="48" t="s">
        <v>364</v>
      </c>
      <c r="J13" s="47">
        <v>60</v>
      </c>
      <c r="K13" s="78">
        <v>25</v>
      </c>
      <c r="L13" s="49">
        <v>18</v>
      </c>
    </row>
    <row r="14" spans="1:13" ht="15">
      <c r="A14" s="48" t="s">
        <v>365</v>
      </c>
      <c r="B14" s="47">
        <v>30</v>
      </c>
      <c r="C14" s="47">
        <v>30</v>
      </c>
      <c r="D14" s="47">
        <v>30</v>
      </c>
      <c r="E14" s="47">
        <v>36</v>
      </c>
      <c r="F14" s="49">
        <v>22</v>
      </c>
      <c r="I14" s="48" t="s">
        <v>365</v>
      </c>
      <c r="J14" s="47">
        <v>30</v>
      </c>
      <c r="K14" s="78">
        <v>30</v>
      </c>
      <c r="L14" s="49">
        <v>22</v>
      </c>
    </row>
    <row r="15" spans="1:13" ht="43.5">
      <c r="A15" s="48" t="s">
        <v>366</v>
      </c>
      <c r="B15" s="47">
        <v>0</v>
      </c>
      <c r="C15" s="47">
        <v>6</v>
      </c>
      <c r="D15" s="47">
        <v>10</v>
      </c>
      <c r="E15" s="47">
        <v>5</v>
      </c>
      <c r="F15" s="49">
        <v>12</v>
      </c>
      <c r="I15" s="48" t="s">
        <v>366</v>
      </c>
      <c r="J15" s="47">
        <v>0</v>
      </c>
      <c r="K15" s="78">
        <v>6</v>
      </c>
      <c r="L15" s="49">
        <v>12</v>
      </c>
    </row>
    <row r="16" spans="1:13" ht="29.25">
      <c r="A16" s="48" t="s">
        <v>367</v>
      </c>
      <c r="B16" s="47">
        <v>0</v>
      </c>
      <c r="C16" s="47">
        <v>8</v>
      </c>
      <c r="D16" s="47">
        <v>7</v>
      </c>
      <c r="E16" s="47">
        <v>10</v>
      </c>
      <c r="F16" s="49">
        <v>10</v>
      </c>
      <c r="I16" s="48" t="s">
        <v>367</v>
      </c>
      <c r="J16" s="47">
        <v>0</v>
      </c>
      <c r="K16" s="78">
        <v>8</v>
      </c>
      <c r="L16" s="49">
        <v>10</v>
      </c>
    </row>
    <row r="17" spans="1:12" ht="43.5">
      <c r="A17" s="72" t="s">
        <v>368</v>
      </c>
      <c r="B17" s="73">
        <v>0</v>
      </c>
      <c r="C17" s="73">
        <v>12</v>
      </c>
      <c r="D17" s="73">
        <v>12</v>
      </c>
      <c r="E17" s="73">
        <v>10</v>
      </c>
      <c r="F17" s="74">
        <v>13</v>
      </c>
      <c r="I17" s="72" t="s">
        <v>368</v>
      </c>
      <c r="J17" s="73">
        <v>0</v>
      </c>
      <c r="K17" s="80">
        <v>12</v>
      </c>
      <c r="L17" s="74">
        <v>13</v>
      </c>
    </row>
    <row r="18" spans="1:12" ht="15">
      <c r="A18" s="75" t="s">
        <v>99</v>
      </c>
      <c r="B18" s="76">
        <v>100</v>
      </c>
      <c r="C18" s="76">
        <v>100</v>
      </c>
      <c r="D18" s="76">
        <v>100</v>
      </c>
      <c r="E18" s="76">
        <v>100</v>
      </c>
      <c r="F18" s="77">
        <v>100</v>
      </c>
      <c r="I18" s="75" t="s">
        <v>369</v>
      </c>
      <c r="J18" s="76">
        <v>100</v>
      </c>
      <c r="K18" s="76">
        <v>100</v>
      </c>
      <c r="L18" s="77">
        <v>100</v>
      </c>
    </row>
    <row r="19" spans="1:12" ht="15"/>
    <row r="21" spans="1:12" ht="15"/>
    <row r="22" spans="1:12" ht="15">
      <c r="A22" s="11" t="s">
        <v>342</v>
      </c>
      <c r="B22" s="12" t="s">
        <v>343</v>
      </c>
      <c r="C22" s="12" t="s">
        <v>349</v>
      </c>
      <c r="D22" s="12" t="s">
        <v>350</v>
      </c>
      <c r="E22" s="12" t="s">
        <v>351</v>
      </c>
      <c r="F22" s="12" t="s">
        <v>352</v>
      </c>
      <c r="G22" s="13" t="s">
        <v>348</v>
      </c>
    </row>
    <row r="23" spans="1:12" ht="15">
      <c r="A23" s="87">
        <v>10000</v>
      </c>
      <c r="B23" s="81">
        <v>1500</v>
      </c>
      <c r="C23" s="81">
        <v>6.6666999999999996</v>
      </c>
      <c r="D23" s="81">
        <v>75</v>
      </c>
      <c r="E23" s="81">
        <v>70</v>
      </c>
      <c r="F23" s="81">
        <v>17</v>
      </c>
      <c r="G23" s="82">
        <v>588</v>
      </c>
    </row>
    <row r="24" spans="1:12" ht="15">
      <c r="A24" s="88">
        <v>100000</v>
      </c>
      <c r="B24" s="83">
        <v>1200</v>
      </c>
      <c r="C24" s="83">
        <v>83.333299999999994</v>
      </c>
      <c r="D24" s="83">
        <v>100</v>
      </c>
      <c r="E24" s="83">
        <v>100</v>
      </c>
      <c r="F24" s="83">
        <v>250</v>
      </c>
      <c r="G24" s="84">
        <v>400</v>
      </c>
    </row>
    <row r="25" spans="1:12" ht="15">
      <c r="A25" s="89">
        <v>1000000</v>
      </c>
      <c r="B25" s="85">
        <v>1000</v>
      </c>
      <c r="C25" s="85">
        <v>1000</v>
      </c>
      <c r="D25" s="85">
        <v>125</v>
      </c>
      <c r="E25" s="85">
        <v>150</v>
      </c>
      <c r="F25" s="85">
        <v>3750</v>
      </c>
      <c r="G25" s="86">
        <v>267</v>
      </c>
    </row>
    <row r="26" spans="1:12" ht="15"/>
    <row r="27" spans="1:12" ht="15">
      <c r="A27" s="11" t="s">
        <v>342</v>
      </c>
      <c r="B27" s="12" t="s">
        <v>343</v>
      </c>
      <c r="C27" s="12" t="s">
        <v>349</v>
      </c>
      <c r="D27" s="12" t="s">
        <v>350</v>
      </c>
      <c r="E27" s="12" t="s">
        <v>351</v>
      </c>
      <c r="F27" s="12" t="s">
        <v>352</v>
      </c>
      <c r="G27" s="13" t="s">
        <v>348</v>
      </c>
    </row>
    <row r="28" spans="1:12" ht="15">
      <c r="A28" s="88">
        <v>100000</v>
      </c>
      <c r="B28" s="83">
        <v>1200</v>
      </c>
      <c r="C28" s="83">
        <v>83.333299999999994</v>
      </c>
      <c r="D28" s="83">
        <v>100</v>
      </c>
      <c r="E28" s="83">
        <v>100</v>
      </c>
      <c r="F28" s="83">
        <v>250</v>
      </c>
      <c r="G28" s="84">
        <v>400</v>
      </c>
    </row>
    <row r="29" spans="1:12" ht="15"/>
    <row r="30" spans="1:12" ht="15"/>
    <row r="31" spans="1:12" ht="15"/>
    <row r="32" spans="1:12" ht="15"/>
    <row r="33" ht="15"/>
    <row r="34" ht="15"/>
    <row r="35" ht="15"/>
    <row r="36" ht="15"/>
    <row r="37" ht="15"/>
    <row r="38" ht="15"/>
    <row r="39" ht="15"/>
    <row r="40" ht="15"/>
    <row r="44" ht="15"/>
    <row r="45" ht="15"/>
    <row r="46" ht="15"/>
    <row r="47" ht="1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b50f0f-c5fd-4098-b504-1eceaa24556a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K I D A A B Q S w M E F A A C A A g A z p o 1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z p o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a N V m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D O m j V Z u 2 f S j 6 Q A A A D 2 A A A A E g A A A A A A A A A A A A A A A A A A A A A A Q 2 9 u Z m l n L 1 B h Y 2 t h Z 2 U u e G 1 s U E s B A i 0 A F A A C A A g A z p o 1 W Q / K 6 a u k A A A A 6 Q A A A B M A A A A A A A A A A A A A A A A A 8 A A A A F t D b 2 5 0 Z W 5 0 X 1 R 5 c G V z X S 5 4 b W x Q S w E C L Q A U A A I A C A D O m j V Z i H O k S Z w A A A D W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A A A A A A A A C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V i M m R l Z C 1 i M G M 0 L T Q y Z W Q t Y m Z l N y 0 x N G M z M j A 2 N j E y M D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V Q x N z o y M D o x M C 4 0 M T U 1 O T A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M / X V R O 8 9 E u 1 e i u A 5 e G m w A A A A A A g A A A A A A E G Y A A A A B A A A g A A A A L O 4 6 x I h B U L V Y i g F j d 3 l M k A p D t H I Y T H y a p 6 R j y w f i K S s A A A A A D o A A A A A C A A A g A A A A m / B 8 9 Z 7 h 8 6 p U a G h I D V y a N C K S g F y 6 n 1 E + 7 o 4 H / M J f M g Z Q A A A A L / E x + a U B V s J o d K Z J h v u j q / 6 y h x / 8 k w e X R Q 2 / Q J r e Y c b A b S f o N e b X 8 B O 5 E E + L k 1 M d X J s E Z r B F t C R w u t m r 9 V c M h G j S e 2 K / m W Q M I v v H c 5 m k t M 1 A A A A A r p a S m o 8 h 7 u a N b J c Y i i 6 t s s a m o N Z f 1 H G c z 8 m V + 4 Q r X T j d E T W 0 z c W l y 7 u 6 v Z A 9 c z J B Q y u 7 6 W 5 5 b j N d d X y W 2 l 5 1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E08BA7D162F14C99E0862564F8730A" ma:contentTypeVersion="6" ma:contentTypeDescription="Ein neues Dokument erstellen." ma:contentTypeScope="" ma:versionID="672f296b232a6e8a891d2dbe872a2b27">
  <xsd:schema xmlns:xsd="http://www.w3.org/2001/XMLSchema" xmlns:xs="http://www.w3.org/2001/XMLSchema" xmlns:p="http://schemas.microsoft.com/office/2006/metadata/properties" xmlns:ns3="b4b50f0f-c5fd-4098-b504-1eceaa24556a" targetNamespace="http://schemas.microsoft.com/office/2006/metadata/properties" ma:root="true" ma:fieldsID="6a6cc90cfd1178662ccaca1fc19a2819" ns3:_="">
    <xsd:import namespace="b4b50f0f-c5fd-4098-b504-1eceaa24556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50f0f-c5fd-4098-b504-1eceaa24556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3E8283-9D76-4700-A070-DFB275F19467}"/>
</file>

<file path=customXml/itemProps2.xml><?xml version="1.0" encoding="utf-8"?>
<ds:datastoreItem xmlns:ds="http://schemas.openxmlformats.org/officeDocument/2006/customXml" ds:itemID="{33A216FF-766D-4458-A110-6D48A9F99E96}"/>
</file>

<file path=customXml/itemProps3.xml><?xml version="1.0" encoding="utf-8"?>
<ds:datastoreItem xmlns:ds="http://schemas.openxmlformats.org/officeDocument/2006/customXml" ds:itemID="{0FCD537E-BCC3-4552-B25E-D9A6DB7C0FBB}"/>
</file>

<file path=customXml/itemProps4.xml><?xml version="1.0" encoding="utf-8"?>
<ds:datastoreItem xmlns:ds="http://schemas.openxmlformats.org/officeDocument/2006/customXml" ds:itemID="{CF976BD6-7A03-43AE-A728-6AF2C2707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Neema, M. (Manav)</dc:creator>
  <cp:keywords/>
  <dc:description/>
  <cp:lastModifiedBy/>
  <cp:revision/>
  <dcterms:created xsi:type="dcterms:W3CDTF">2024-09-20T12:46:12Z</dcterms:created>
  <dcterms:modified xsi:type="dcterms:W3CDTF">2024-10-13T12:46:41Z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0x010100A4E08BA7D162F14C99E0862564F8730A</vt:lpwstr>
  </property>
</Properties>
</file>