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9"/>
  </bookViews>
  <sheets>
    <sheet name="李晓红" sheetId="1" r:id="rId1"/>
    <sheet name="陈华平" sheetId="2" r:id="rId2"/>
    <sheet name="肖新姣" sheetId="3" r:id="rId3"/>
    <sheet name="王立伟" sheetId="4" r:id="rId4"/>
    <sheet name="程和君" sheetId="5" r:id="rId5"/>
    <sheet name="袁勇君" sheetId="6" r:id="rId6"/>
    <sheet name="柳常青" sheetId="7" r:id="rId7"/>
    <sheet name="吴建兵" sheetId="8" r:id="rId8"/>
    <sheet name="刘晓玲" sheetId="9" r:id="rId9"/>
    <sheet name="李拥华" sheetId="10" r:id="rId10"/>
    <sheet name="彭凤英" sheetId="11" r:id="rId11"/>
    <sheet name="甘金华" sheetId="12" r:id="rId12"/>
    <sheet name="颜晓琴" sheetId="13" r:id="rId13"/>
    <sheet name="Sheet14" sheetId="14" r:id="rId14"/>
    <sheet name="合计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<sst xmlns="http://schemas.openxmlformats.org/spreadsheetml/2006/main" count="615" uniqueCount="32">
  <si>
    <t>日期</t>
  </si>
  <si>
    <t>中推</t>
  </si>
  <si>
    <t>香薰/乳腺</t>
  </si>
  <si>
    <t>五行灸/平衡罐</t>
  </si>
  <si>
    <t>脊柱</t>
  </si>
  <si>
    <t>艾灸</t>
  </si>
  <si>
    <t>火/刮</t>
  </si>
  <si>
    <t>腹推</t>
  </si>
  <si>
    <t>减肥/点穴</t>
  </si>
  <si>
    <t>淋巴</t>
  </si>
  <si>
    <t>A</t>
  </si>
  <si>
    <t>C</t>
  </si>
  <si>
    <t>团59</t>
  </si>
  <si>
    <t>团中（新）</t>
  </si>
  <si>
    <t>团香（新）</t>
  </si>
  <si>
    <t>1元</t>
  </si>
  <si>
    <t>中推次卡</t>
  </si>
  <si>
    <t>会员卡</t>
  </si>
  <si>
    <t>点钟</t>
  </si>
  <si>
    <t>合伙</t>
  </si>
  <si>
    <t>新</t>
  </si>
  <si>
    <t>旧</t>
  </si>
  <si>
    <t>小计</t>
  </si>
  <si>
    <t>业绩合计</t>
  </si>
  <si>
    <t>会员业绩</t>
  </si>
  <si>
    <t>业绩提成</t>
  </si>
  <si>
    <t>团购提成</t>
  </si>
  <si>
    <t>合计</t>
  </si>
  <si>
    <t>一元</t>
  </si>
  <si>
    <t>券</t>
  </si>
  <si>
    <t>比例</t>
  </si>
  <si>
    <t>团购会员卡提成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</si>
</sst>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 tint="0.25"/>
      <name val="宋体"/>
      <charset val="134"/>
      <scheme val="minor"/>
    </font>
    <font>
      <sz val="11"/>
      <color theme="7" tint="0.6"/>
      <name val="宋体"/>
      <charset val="134"/>
      <scheme val="minor"/>
    </font>
    <font>
      <b/>
      <sz val="11"/>
      <color rgb="FFC00000"/>
      <name val="宋体"/>
      <charset val="134"/>
      <scheme val="minor"/>
    </font>
    <font>
      <b/>
      <sz val="11"/>
      <color theme="4" tint="-0.25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4">
    <border>
      <left/>
      <right/>
      <top/>
      <bottom/>
      <diagonal/>
    </border>
    <border>
      <left style="medium">
        <color theme="3" tint="0.4"/>
      </left>
      <right style="thin">
        <color theme="0"/>
      </right>
      <top style="medium">
        <color theme="3" tint="0.4"/>
      </top>
      <bottom/>
      <diagonal/>
    </border>
    <border>
      <left/>
      <right/>
      <top style="medium">
        <color theme="3" tint="0.4"/>
      </top>
      <bottom/>
      <diagonal/>
    </border>
    <border>
      <left style="medium">
        <color theme="3" tint="0.4"/>
      </left>
      <right style="thin">
        <color auto="1"/>
      </right>
      <top style="medium">
        <color theme="3" tint="0.4"/>
      </top>
      <bottom/>
      <diagonal/>
    </border>
    <border>
      <left style="thin">
        <color auto="1"/>
      </left>
      <right/>
      <top style="medium">
        <color theme="3" tint="0.4"/>
      </top>
      <bottom/>
      <diagonal/>
    </border>
    <border>
      <left style="medium">
        <color theme="3" tint="0.4"/>
      </left>
      <right style="medium">
        <color theme="3" tint="0.4"/>
      </right>
      <top style="medium">
        <color theme="3" tint="0.4"/>
      </top>
      <bottom/>
      <diagonal/>
    </border>
    <border>
      <left style="medium">
        <color theme="3" tint="0.4"/>
      </left>
      <right style="medium">
        <color theme="3" tint="0.4"/>
      </right>
      <top style="medium">
        <color theme="3" tint="0.4"/>
      </top>
      <bottom style="medium">
        <color theme="3" tint="0.4"/>
      </bottom>
      <diagonal/>
    </border>
    <border>
      <left/>
      <right style="medium">
        <color theme="3" tint="0.4"/>
      </right>
      <top style="medium">
        <color theme="3" tint="0.4"/>
      </top>
      <bottom style="medium">
        <color theme="3" tint="0.4"/>
      </bottom>
      <diagonal/>
    </border>
    <border>
      <left/>
      <right/>
      <top style="medium">
        <color theme="3" tint="0.4"/>
      </top>
      <bottom style="medium">
        <color theme="3" tint="0.4"/>
      </bottom>
      <diagonal/>
    </border>
    <border>
      <left/>
      <right style="medium">
        <color theme="3" tint="0.4"/>
      </right>
      <top style="medium">
        <color theme="3" tint="0.4"/>
      </top>
      <bottom/>
      <diagonal/>
    </border>
    <border>
      <left style="medium">
        <color theme="3" tint="0.4"/>
      </left>
      <right/>
      <top style="medium">
        <color theme="3" tint="0.4"/>
      </top>
      <bottom/>
      <diagonal/>
    </border>
    <border>
      <left style="medium">
        <color theme="3" tint="0.4"/>
      </left>
      <right/>
      <top style="medium">
        <color theme="3" tint="0.4"/>
      </top>
      <bottom style="medium">
        <color theme="3" tint="0.4"/>
      </bottom>
      <diagonal/>
    </border>
    <border>
      <left style="medium">
        <color theme="3" tint="0.4"/>
      </left>
      <right/>
      <top/>
      <bottom/>
      <diagonal/>
    </border>
    <border>
      <left style="medium">
        <color theme="3" tint="0.4"/>
      </left>
      <right/>
      <top/>
      <bottom style="medium">
        <color theme="3" tint="0.4"/>
      </bottom>
      <diagonal/>
    </border>
    <border>
      <left style="thin">
        <color theme="9" tint="0.4"/>
      </left>
      <right style="thin">
        <color theme="9" tint="0.4"/>
      </right>
      <top/>
      <bottom style="thin">
        <color theme="9" tint="0.4"/>
      </bottom>
      <diagonal/>
    </border>
    <border>
      <left style="thin">
        <color theme="9" tint="0.4"/>
      </left>
      <right style="thin">
        <color theme="9" tint="0.4"/>
      </right>
      <top style="thin">
        <color theme="9" tint="0.4"/>
      </top>
      <bottom style="thin">
        <color theme="9" tint="0.4"/>
      </bottom>
      <diagonal/>
    </border>
    <border>
      <left style="thin">
        <color theme="9" tint="0.4"/>
      </left>
      <right style="thin">
        <color theme="9" tint="0.4"/>
      </right>
      <top style="thin">
        <color theme="9" tint="0.4"/>
      </top>
      <bottom/>
      <diagonal/>
    </border>
    <border>
      <left style="thin">
        <color theme="9" tint="0.4"/>
      </left>
      <right/>
      <top style="thin">
        <color theme="9" tint="0.4"/>
      </top>
      <bottom style="thin">
        <color theme="9" tint="0.4"/>
      </bottom>
      <diagonal/>
    </border>
    <border>
      <left style="thin">
        <color rgb="FFFFC000"/>
      </left>
      <right/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/>
      <right/>
      <top style="thin">
        <color rgb="FFFFC000"/>
      </top>
      <bottom style="thin">
        <color rgb="FFFFC000"/>
      </bottom>
      <diagonal/>
    </border>
    <border>
      <left/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/>
      <bottom style="thin">
        <color rgb="FFFFC000"/>
      </bottom>
      <diagonal/>
    </border>
    <border>
      <left style="thin">
        <color theme="9" tint="0.4"/>
      </left>
      <right/>
      <top/>
      <bottom style="thin">
        <color theme="9" tint="0.4"/>
      </bottom>
      <diagonal/>
    </border>
    <border>
      <left style="thin">
        <color rgb="FFFFC000"/>
      </left>
      <right/>
      <top/>
      <bottom style="thin">
        <color rgb="FFFFC000"/>
      </bottom>
      <diagonal/>
    </border>
    <border>
      <left style="thin">
        <color theme="5" tint="0.6"/>
      </left>
      <right style="thin">
        <color theme="5" tint="0.6"/>
      </right>
      <top style="thin">
        <color theme="5" tint="0.6"/>
      </top>
      <bottom/>
      <diagonal/>
    </border>
    <border>
      <left/>
      <right style="thin">
        <color theme="9" tint="0.4"/>
      </right>
      <top/>
      <bottom style="thin">
        <color theme="9" tint="0.4"/>
      </bottom>
      <diagonal/>
    </border>
    <border>
      <left/>
      <right style="thin">
        <color theme="9" tint="0.4"/>
      </right>
      <top style="thin">
        <color theme="9" tint="0.4"/>
      </top>
      <bottom style="thin">
        <color theme="9" tint="0.4"/>
      </bottom>
      <diagonal/>
    </border>
    <border>
      <left style="thin">
        <color theme="5" tint="0.6"/>
      </left>
      <right style="thin">
        <color theme="5" tint="0.6"/>
      </right>
      <top style="thin">
        <color theme="5" tint="0.6"/>
      </top>
      <bottom style="thin">
        <color theme="5" tint="0.6"/>
      </bottom>
      <diagonal/>
    </border>
    <border>
      <left style="thin">
        <color theme="5" tint="0.6"/>
      </left>
      <right style="thin">
        <color theme="5" tint="0.6"/>
      </right>
      <top/>
      <bottom style="thin">
        <color theme="5" tint="0.6"/>
      </bottom>
      <diagonal/>
    </border>
    <border>
      <left style="thin">
        <color theme="5" tint="0.6"/>
      </left>
      <right style="thin">
        <color theme="5" tint="0.6"/>
      </right>
      <top/>
      <bottom/>
      <diagonal/>
    </border>
    <border>
      <left/>
      <right style="thin">
        <color theme="9" tint="0.4"/>
      </right>
      <top style="thin">
        <color theme="9" tint="0.4"/>
      </top>
      <bottom/>
      <diagonal/>
    </border>
    <border>
      <left/>
      <right style="thin">
        <color theme="5" tint="0.6"/>
      </right>
      <top style="thin">
        <color theme="5" tint="0.6"/>
      </top>
      <bottom style="thin">
        <color theme="5" tint="0.6"/>
      </bottom>
      <diagonal/>
    </border>
    <border>
      <left/>
      <right/>
      <top style="thin">
        <color theme="9" tint="0.4"/>
      </top>
      <bottom style="thin">
        <color theme="9" tint="0.4"/>
      </bottom>
      <diagonal/>
    </border>
    <border>
      <left/>
      <right style="thin">
        <color theme="5" tint="0.6"/>
      </right>
      <top style="thin">
        <color theme="5" tint="0.6"/>
      </top>
      <bottom/>
      <diagonal/>
    </border>
    <border>
      <left/>
      <right/>
      <top/>
      <bottom style="medium">
        <color theme="3" tint="0.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3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7" applyNumberFormat="0" applyFill="0" applyAlignment="0" applyProtection="0">
      <alignment vertical="center"/>
    </xf>
    <xf numFmtId="0" fontId="13" fillId="0" borderId="37" applyNumberFormat="0" applyFill="0" applyAlignment="0" applyProtection="0">
      <alignment vertical="center"/>
    </xf>
    <xf numFmtId="0" fontId="14" fillId="0" borderId="3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39" applyNumberFormat="0" applyAlignment="0" applyProtection="0">
      <alignment vertical="center"/>
    </xf>
    <xf numFmtId="0" fontId="16" fillId="11" borderId="40" applyNumberFormat="0" applyAlignment="0" applyProtection="0">
      <alignment vertical="center"/>
    </xf>
    <xf numFmtId="0" fontId="17" fillId="11" borderId="39" applyNumberFormat="0" applyAlignment="0" applyProtection="0">
      <alignment vertical="center"/>
    </xf>
    <xf numFmtId="0" fontId="18" fillId="12" borderId="41" applyNumberFormat="0" applyAlignment="0" applyProtection="0">
      <alignment vertical="center"/>
    </xf>
    <xf numFmtId="0" fontId="19" fillId="0" borderId="42" applyNumberFormat="0" applyFill="0" applyAlignment="0" applyProtection="0">
      <alignment vertical="center"/>
    </xf>
    <xf numFmtId="0" fontId="20" fillId="0" borderId="43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58" fontId="0" fillId="0" borderId="0" xfId="0" applyNumberFormat="1">
      <alignment vertical="center"/>
    </xf>
    <xf numFmtId="58" fontId="0" fillId="4" borderId="0" xfId="0" applyNumberFormat="1" applyFill="1">
      <alignment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vertical="center"/>
    </xf>
    <xf numFmtId="0" fontId="0" fillId="6" borderId="0" xfId="0" applyFont="1" applyFill="1" applyAlignment="1">
      <alignment vertical="center"/>
    </xf>
    <xf numFmtId="0" fontId="1" fillId="7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13" xfId="0" applyFont="1" applyFill="1" applyBorder="1">
      <alignment vertical="center"/>
    </xf>
    <xf numFmtId="0" fontId="1" fillId="4" borderId="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vertical="center"/>
    </xf>
    <xf numFmtId="9" fontId="0" fillId="0" borderId="0" xfId="0" applyNumberFormat="1" applyFont="1" applyFill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0" xfId="0" applyFont="1">
      <alignment vertical="center"/>
    </xf>
    <xf numFmtId="58" fontId="2" fillId="0" borderId="14" xfId="0" applyNumberFormat="1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3" fillId="0" borderId="15" xfId="0" applyFont="1" applyBorder="1">
      <alignment vertical="center"/>
    </xf>
    <xf numFmtId="0" fontId="0" fillId="0" borderId="16" xfId="0" applyBorder="1">
      <alignment vertical="center"/>
    </xf>
    <xf numFmtId="0" fontId="2" fillId="0" borderId="17" xfId="0" applyFont="1" applyBorder="1">
      <alignment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9" xfId="0" applyBorder="1">
      <alignment vertical="center"/>
    </xf>
    <xf numFmtId="0" fontId="0" fillId="0" borderId="17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18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4" fillId="0" borderId="14" xfId="0" applyFont="1" applyBorder="1">
      <alignment vertical="center"/>
    </xf>
    <xf numFmtId="0" fontId="5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5" fillId="0" borderId="15" xfId="0" applyFont="1" applyBorder="1">
      <alignment vertical="center"/>
    </xf>
    <xf numFmtId="0" fontId="6" fillId="0" borderId="24" xfId="0" applyFont="1" applyBorder="1">
      <alignment vertical="center"/>
    </xf>
    <xf numFmtId="0" fontId="5" fillId="0" borderId="25" xfId="0" applyFont="1" applyBorder="1">
      <alignment vertical="center"/>
    </xf>
    <xf numFmtId="0" fontId="6" fillId="0" borderId="18" xfId="0" applyFont="1" applyBorder="1">
      <alignment vertical="center"/>
    </xf>
    <xf numFmtId="0" fontId="5" fillId="0" borderId="28" xfId="0" applyFont="1" applyBorder="1">
      <alignment vertical="center"/>
    </xf>
    <xf numFmtId="0" fontId="5" fillId="0" borderId="29" xfId="0" applyFont="1" applyBorder="1">
      <alignment vertical="center"/>
    </xf>
    <xf numFmtId="0" fontId="5" fillId="0" borderId="30" xfId="0" applyFont="1" applyBorder="1">
      <alignment vertical="center"/>
    </xf>
    <xf numFmtId="58" fontId="2" fillId="4" borderId="14" xfId="0" applyNumberFormat="1" applyFont="1" applyFill="1" applyBorder="1">
      <alignment vertical="center"/>
    </xf>
    <xf numFmtId="0" fontId="1" fillId="4" borderId="35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5"/>
  <sheetViews>
    <sheetView workbookViewId="0">
      <pane xSplit="2" ySplit="3" topLeftCell="E17" activePane="bottomRight" state="frozen"/>
      <selection/>
      <selection pane="topRight"/>
      <selection pane="bottomLeft"/>
      <selection pane="bottomRight" activeCell="V28" sqref="V28"/>
    </sheetView>
  </sheetViews>
  <sheetFormatPr defaultColWidth="9" defaultRowHeight="13.5"/>
  <cols>
    <col min="18" max="18" width="10.25" customWidth="1"/>
    <col min="19" max="20" width="10.875" customWidth="1"/>
    <col min="21" max="21" width="10.125" customWidth="1"/>
    <col min="22" max="22" width="10.25" customWidth="1"/>
    <col min="23" max="23" width="10" customWidth="1"/>
    <col min="26" max="26" width="13.625" customWidth="1"/>
  </cols>
  <sheetData>
    <row r="1" s="41" customFormat="1" ht="23" customHeight="1" spans="1:32">
      <c r="A1" s="14" t="s">
        <v>0</v>
      </c>
      <c r="B1" s="1" t="s">
        <v>1</v>
      </c>
      <c r="C1" s="2"/>
      <c r="D1" s="3" t="s">
        <v>2</v>
      </c>
      <c r="E1" s="4"/>
      <c r="F1" s="5" t="s">
        <v>3</v>
      </c>
      <c r="G1" s="4"/>
      <c r="H1" s="6" t="s">
        <v>4</v>
      </c>
      <c r="I1" s="13" t="s">
        <v>5</v>
      </c>
      <c r="J1" s="14" t="s">
        <v>6</v>
      </c>
      <c r="K1" s="15" t="s">
        <v>7</v>
      </c>
      <c r="L1" s="16" t="s">
        <v>8</v>
      </c>
      <c r="M1" s="17" t="s">
        <v>9</v>
      </c>
      <c r="N1" s="2" t="s">
        <v>10</v>
      </c>
      <c r="O1" s="18" t="s">
        <v>11</v>
      </c>
      <c r="P1" s="14" t="s">
        <v>12</v>
      </c>
      <c r="Q1" s="17">
        <v>198</v>
      </c>
      <c r="R1" s="26" t="s">
        <v>13</v>
      </c>
      <c r="S1" s="14" t="s">
        <v>14</v>
      </c>
      <c r="T1" s="16" t="s">
        <v>15</v>
      </c>
      <c r="U1" s="28" t="s">
        <v>16</v>
      </c>
      <c r="V1" s="17" t="s">
        <v>17</v>
      </c>
      <c r="W1" s="29" t="s">
        <v>18</v>
      </c>
      <c r="X1" s="30" t="s">
        <v>19</v>
      </c>
      <c r="Y1" s="30"/>
      <c r="Z1" s="30"/>
      <c r="AA1" s="30"/>
      <c r="AB1" s="30"/>
      <c r="AC1" s="30"/>
      <c r="AD1" s="30"/>
      <c r="AE1" s="30"/>
      <c r="AF1" s="30"/>
    </row>
    <row r="2" s="41" customFormat="1" ht="23" customHeight="1" spans="1:32">
      <c r="A2" s="7"/>
      <c r="B2" s="7" t="s">
        <v>20</v>
      </c>
      <c r="C2" s="8" t="s">
        <v>21</v>
      </c>
      <c r="D2" s="8" t="s">
        <v>20</v>
      </c>
      <c r="E2" s="8" t="s">
        <v>21</v>
      </c>
      <c r="F2" s="8" t="s">
        <v>20</v>
      </c>
      <c r="G2" s="9" t="s">
        <v>21</v>
      </c>
      <c r="H2" s="10"/>
      <c r="I2" s="8"/>
      <c r="J2" s="19"/>
      <c r="K2" s="20"/>
      <c r="L2" s="21"/>
      <c r="M2" s="7"/>
      <c r="N2" s="8"/>
      <c r="O2" s="22"/>
      <c r="P2" s="19"/>
      <c r="Q2" s="19"/>
      <c r="R2" s="31"/>
      <c r="S2" s="19"/>
      <c r="T2" s="80"/>
      <c r="U2" s="33"/>
      <c r="V2" s="7"/>
      <c r="W2" s="29"/>
      <c r="X2" s="1" t="s">
        <v>1</v>
      </c>
      <c r="Y2" s="3" t="s">
        <v>2</v>
      </c>
      <c r="Z2" s="5" t="s">
        <v>3</v>
      </c>
      <c r="AA2" s="35" t="s">
        <v>4</v>
      </c>
      <c r="AB2" s="36" t="s">
        <v>5</v>
      </c>
      <c r="AC2" s="37" t="s">
        <v>6</v>
      </c>
      <c r="AD2" s="38" t="s">
        <v>7</v>
      </c>
      <c r="AE2" s="39" t="s">
        <v>8</v>
      </c>
      <c r="AF2" s="40" t="s">
        <v>9</v>
      </c>
    </row>
    <row r="3" ht="23" customHeight="1" spans="1:32">
      <c r="A3" s="42">
        <v>45292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53"/>
      <c r="S3" s="43"/>
      <c r="T3" s="43"/>
      <c r="U3" s="43"/>
      <c r="V3" s="54"/>
      <c r="X3" s="43"/>
      <c r="Y3" s="43"/>
      <c r="Z3" s="43"/>
      <c r="AA3" s="43"/>
      <c r="AB3" s="43"/>
      <c r="AC3" s="43"/>
      <c r="AD3" s="43"/>
      <c r="AE3" s="43"/>
      <c r="AF3" s="43"/>
    </row>
    <row r="4" ht="23" customHeight="1" spans="1:32">
      <c r="A4" s="42">
        <v>45293</v>
      </c>
      <c r="B4" s="44">
        <v>1.5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55"/>
      <c r="S4" s="44"/>
      <c r="T4" s="44"/>
      <c r="U4" s="44"/>
      <c r="V4" s="56"/>
      <c r="X4" s="44"/>
      <c r="Y4" s="44"/>
      <c r="Z4" s="44"/>
      <c r="AA4" s="44"/>
      <c r="AB4" s="44"/>
      <c r="AC4" s="44"/>
      <c r="AD4" s="44"/>
      <c r="AE4" s="44"/>
      <c r="AF4" s="44"/>
    </row>
    <row r="5" ht="23" customHeight="1" spans="1:32">
      <c r="A5" s="42">
        <v>45294</v>
      </c>
      <c r="B5" s="44"/>
      <c r="C5" s="44"/>
      <c r="D5" s="44"/>
      <c r="E5" s="44"/>
      <c r="F5" s="44"/>
      <c r="G5" s="44"/>
      <c r="H5" s="45"/>
      <c r="I5" s="44"/>
      <c r="J5" s="44"/>
      <c r="K5" s="44"/>
      <c r="L5" s="44"/>
      <c r="M5" s="44"/>
      <c r="N5" s="44"/>
      <c r="O5" s="44"/>
      <c r="P5" s="44"/>
      <c r="Q5" s="44"/>
      <c r="R5" s="55"/>
      <c r="S5" s="44"/>
      <c r="T5" s="44"/>
      <c r="U5" s="44"/>
      <c r="V5" s="56"/>
      <c r="X5" s="44"/>
      <c r="Y5" s="44"/>
      <c r="Z5" s="44"/>
      <c r="AA5" s="45"/>
      <c r="AB5" s="44"/>
      <c r="AC5" s="44"/>
      <c r="AD5" s="44"/>
      <c r="AE5" s="44"/>
      <c r="AF5" s="44"/>
    </row>
    <row r="6" ht="23" customHeight="1" spans="1:32">
      <c r="A6" s="42">
        <v>45295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55"/>
      <c r="S6" s="44"/>
      <c r="T6" s="44"/>
      <c r="U6" s="44"/>
      <c r="V6" s="56"/>
      <c r="X6" s="44"/>
      <c r="Y6" s="44"/>
      <c r="Z6" s="44"/>
      <c r="AA6" s="44"/>
      <c r="AB6" s="44"/>
      <c r="AC6" s="44"/>
      <c r="AD6" s="44"/>
      <c r="AE6" s="44"/>
      <c r="AF6" s="44"/>
    </row>
    <row r="7" ht="23" customHeight="1" spans="1:32">
      <c r="A7" s="42">
        <v>45296</v>
      </c>
      <c r="B7" s="44">
        <v>3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55"/>
      <c r="S7" s="44"/>
      <c r="T7" s="44"/>
      <c r="U7" s="44"/>
      <c r="V7" s="56"/>
      <c r="X7" s="44"/>
      <c r="Y7" s="44"/>
      <c r="Z7" s="44"/>
      <c r="AA7" s="44"/>
      <c r="AB7" s="44"/>
      <c r="AC7" s="44"/>
      <c r="AD7" s="44"/>
      <c r="AE7" s="44"/>
      <c r="AF7" s="44"/>
    </row>
    <row r="8" ht="23" customHeight="1" spans="1:32">
      <c r="A8" s="42">
        <v>45297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55"/>
      <c r="S8" s="44"/>
      <c r="T8" s="44"/>
      <c r="U8" s="44"/>
      <c r="V8" s="56"/>
      <c r="X8" s="44"/>
      <c r="Y8" s="44"/>
      <c r="Z8" s="44"/>
      <c r="AA8" s="44"/>
      <c r="AB8" s="44"/>
      <c r="AC8" s="44"/>
      <c r="AD8" s="44"/>
      <c r="AE8" s="44"/>
      <c r="AF8" s="44"/>
    </row>
    <row r="9" ht="23" customHeight="1" spans="1:32">
      <c r="A9" s="42">
        <v>45298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55"/>
      <c r="S9" s="44"/>
      <c r="T9" s="44"/>
      <c r="U9" s="44"/>
      <c r="V9" s="56"/>
      <c r="X9" s="44"/>
      <c r="Y9" s="44"/>
      <c r="Z9" s="44"/>
      <c r="AA9" s="44"/>
      <c r="AB9" s="44"/>
      <c r="AC9" s="44"/>
      <c r="AD9" s="44"/>
      <c r="AE9" s="44"/>
      <c r="AF9" s="44"/>
    </row>
    <row r="10" ht="23" customHeight="1" spans="1:32">
      <c r="A10" s="42">
        <v>45299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55"/>
      <c r="S10" s="44"/>
      <c r="T10" s="44"/>
      <c r="U10" s="44"/>
      <c r="V10" s="56"/>
      <c r="X10" s="44"/>
      <c r="Y10" s="44"/>
      <c r="Z10" s="44"/>
      <c r="AA10" s="44"/>
      <c r="AB10" s="44"/>
      <c r="AC10" s="44"/>
      <c r="AD10" s="44"/>
      <c r="AE10" s="44"/>
      <c r="AF10" s="44"/>
    </row>
    <row r="11" ht="23" customHeight="1" spans="1:32">
      <c r="A11" s="42">
        <v>45300</v>
      </c>
      <c r="B11" s="44">
        <v>1.5</v>
      </c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55"/>
      <c r="S11" s="44"/>
      <c r="T11" s="44"/>
      <c r="U11" s="44"/>
      <c r="V11" s="56"/>
      <c r="X11" s="44"/>
      <c r="Y11" s="44"/>
      <c r="Z11" s="44"/>
      <c r="AA11" s="44"/>
      <c r="AB11" s="44"/>
      <c r="AC11" s="44"/>
      <c r="AD11" s="44"/>
      <c r="AE11" s="44"/>
      <c r="AF11" s="44"/>
    </row>
    <row r="12" ht="23" customHeight="1" spans="1:32">
      <c r="A12" s="42">
        <v>45301</v>
      </c>
      <c r="B12" s="44">
        <v>1</v>
      </c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55"/>
      <c r="S12" s="44"/>
      <c r="T12" s="44"/>
      <c r="U12" s="44"/>
      <c r="V12" s="56"/>
      <c r="X12" s="44"/>
      <c r="Y12" s="44"/>
      <c r="Z12" s="44"/>
      <c r="AA12" s="44"/>
      <c r="AB12" s="44"/>
      <c r="AC12" s="44"/>
      <c r="AD12" s="44"/>
      <c r="AE12" s="44"/>
      <c r="AF12" s="44"/>
    </row>
    <row r="13" ht="23" customHeight="1" spans="1:32">
      <c r="A13" s="42">
        <v>45302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55"/>
      <c r="S13" s="44"/>
      <c r="T13" s="44"/>
      <c r="U13" s="44"/>
      <c r="V13" s="56"/>
      <c r="X13" s="44"/>
      <c r="Y13" s="44"/>
      <c r="Z13" s="44"/>
      <c r="AA13" s="44"/>
      <c r="AB13" s="44"/>
      <c r="AC13" s="44"/>
      <c r="AD13" s="44"/>
      <c r="AE13" s="44"/>
      <c r="AF13" s="44"/>
    </row>
    <row r="14" ht="23" customHeight="1" spans="1:32">
      <c r="A14" s="42">
        <v>45303</v>
      </c>
      <c r="B14" s="44">
        <v>0.5</v>
      </c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55"/>
      <c r="S14" s="44"/>
      <c r="T14" s="44">
        <v>1</v>
      </c>
      <c r="U14" s="44"/>
      <c r="V14" s="56"/>
      <c r="X14" s="44"/>
      <c r="Y14" s="44"/>
      <c r="Z14" s="44"/>
      <c r="AA14" s="44"/>
      <c r="AB14" s="44"/>
      <c r="AC14" s="44"/>
      <c r="AD14" s="44"/>
      <c r="AE14" s="44"/>
      <c r="AF14" s="44"/>
    </row>
    <row r="15" ht="23" customHeight="1" spans="1:32">
      <c r="A15" s="42">
        <v>45304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55"/>
      <c r="S15" s="44"/>
      <c r="T15" s="44"/>
      <c r="U15" s="44"/>
      <c r="V15" s="56"/>
      <c r="X15" s="44"/>
      <c r="Y15" s="44"/>
      <c r="Z15" s="44"/>
      <c r="AA15" s="44"/>
      <c r="AB15" s="44"/>
      <c r="AC15" s="44"/>
      <c r="AD15" s="44"/>
      <c r="AE15" s="44"/>
      <c r="AF15" s="44"/>
    </row>
    <row r="16" ht="23" customHeight="1" spans="1:32">
      <c r="A16" s="42">
        <v>45305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55"/>
      <c r="S16" s="44"/>
      <c r="T16" s="44"/>
      <c r="U16" s="44"/>
      <c r="V16" s="56"/>
      <c r="X16" s="44"/>
      <c r="Y16" s="44"/>
      <c r="Z16" s="44"/>
      <c r="AA16" s="44"/>
      <c r="AB16" s="44"/>
      <c r="AC16" s="44"/>
      <c r="AD16" s="44"/>
      <c r="AE16" s="44"/>
      <c r="AF16" s="44"/>
    </row>
    <row r="17" ht="23" customHeight="1" spans="1:32">
      <c r="A17" s="42">
        <v>45306</v>
      </c>
      <c r="B17" s="44">
        <v>0.5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55"/>
      <c r="S17" s="44"/>
      <c r="T17" s="44">
        <v>1</v>
      </c>
      <c r="U17" s="44"/>
      <c r="V17" s="56"/>
      <c r="X17" s="44"/>
      <c r="Y17" s="44"/>
      <c r="Z17" s="44"/>
      <c r="AA17" s="44"/>
      <c r="AB17" s="44"/>
      <c r="AC17" s="44"/>
      <c r="AD17" s="44"/>
      <c r="AE17" s="44"/>
      <c r="AF17" s="44"/>
    </row>
    <row r="18" ht="23" customHeight="1" spans="1:32">
      <c r="A18" s="42">
        <v>45307</v>
      </c>
      <c r="B18" s="44">
        <v>0.5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55"/>
      <c r="S18" s="44"/>
      <c r="T18" s="44">
        <v>1</v>
      </c>
      <c r="U18" s="44"/>
      <c r="V18" s="56"/>
      <c r="X18" s="44"/>
      <c r="Y18" s="44"/>
      <c r="Z18" s="44"/>
      <c r="AA18" s="44"/>
      <c r="AB18" s="44"/>
      <c r="AC18" s="44"/>
      <c r="AD18" s="44"/>
      <c r="AE18" s="44"/>
      <c r="AF18" s="44"/>
    </row>
    <row r="19" ht="23" customHeight="1" spans="1:32">
      <c r="A19" s="42">
        <v>45308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55"/>
      <c r="S19" s="44"/>
      <c r="T19" s="44">
        <v>1</v>
      </c>
      <c r="U19" s="44"/>
      <c r="V19" s="56"/>
      <c r="X19" s="44"/>
      <c r="Y19" s="44"/>
      <c r="Z19" s="44"/>
      <c r="AA19" s="44"/>
      <c r="AB19" s="44"/>
      <c r="AC19" s="44"/>
      <c r="AD19" s="44"/>
      <c r="AE19" s="44"/>
      <c r="AF19" s="44"/>
    </row>
    <row r="20" ht="23" customHeight="1" spans="1:32">
      <c r="A20" s="42">
        <v>45309</v>
      </c>
      <c r="B20" s="44">
        <v>2</v>
      </c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55"/>
      <c r="S20" s="44"/>
      <c r="T20" s="44"/>
      <c r="U20" s="44"/>
      <c r="V20" s="56"/>
      <c r="X20" s="44"/>
      <c r="Y20" s="44"/>
      <c r="Z20" s="44"/>
      <c r="AA20" s="44"/>
      <c r="AB20" s="44"/>
      <c r="AC20" s="44"/>
      <c r="AD20" s="44"/>
      <c r="AE20" s="44"/>
      <c r="AF20" s="44"/>
    </row>
    <row r="21" ht="23" customHeight="1" spans="1:32">
      <c r="A21" s="42">
        <v>45310</v>
      </c>
      <c r="B21" s="44">
        <v>0.5</v>
      </c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55"/>
      <c r="S21" s="44"/>
      <c r="T21" s="44">
        <v>2</v>
      </c>
      <c r="U21" s="44"/>
      <c r="V21" s="56"/>
      <c r="X21" s="44"/>
      <c r="Y21" s="44"/>
      <c r="Z21" s="44"/>
      <c r="AA21" s="44"/>
      <c r="AB21" s="44"/>
      <c r="AC21" s="44"/>
      <c r="AD21" s="44"/>
      <c r="AE21" s="44"/>
      <c r="AF21" s="44"/>
    </row>
    <row r="22" ht="23" customHeight="1" spans="1:32">
      <c r="A22" s="42">
        <v>45311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55"/>
      <c r="S22" s="44"/>
      <c r="T22" s="44"/>
      <c r="U22" s="44"/>
      <c r="V22" s="56"/>
      <c r="X22" s="44"/>
      <c r="Y22" s="44"/>
      <c r="Z22" s="44"/>
      <c r="AA22" s="44"/>
      <c r="AB22" s="44"/>
      <c r="AC22" s="44"/>
      <c r="AD22" s="44"/>
      <c r="AE22" s="44"/>
      <c r="AF22" s="44"/>
    </row>
    <row r="23" ht="23" customHeight="1" spans="1:32">
      <c r="A23" s="42">
        <v>45312</v>
      </c>
      <c r="B23" s="44">
        <v>2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55"/>
      <c r="S23" s="44"/>
      <c r="T23" s="44"/>
      <c r="U23" s="44"/>
      <c r="V23" s="56"/>
      <c r="X23" s="44"/>
      <c r="Y23" s="44"/>
      <c r="Z23" s="44"/>
      <c r="AA23" s="44"/>
      <c r="AB23" s="44"/>
      <c r="AC23" s="44"/>
      <c r="AD23" s="44"/>
      <c r="AE23" s="44"/>
      <c r="AF23" s="44"/>
    </row>
    <row r="24" ht="23" customHeight="1" spans="1:32">
      <c r="A24" s="42">
        <v>45313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55"/>
      <c r="S24" s="44"/>
      <c r="T24" s="44"/>
      <c r="U24" s="44"/>
      <c r="V24" s="56"/>
      <c r="X24" s="44"/>
      <c r="Y24" s="44"/>
      <c r="Z24" s="44"/>
      <c r="AA24" s="44"/>
      <c r="AB24" s="44"/>
      <c r="AC24" s="44"/>
      <c r="AD24" s="44"/>
      <c r="AE24" s="44"/>
      <c r="AF24" s="44"/>
    </row>
    <row r="25" ht="23" customHeight="1" spans="1:32">
      <c r="A25" s="42">
        <v>45314</v>
      </c>
      <c r="B25" s="44">
        <v>2</v>
      </c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55"/>
      <c r="S25" s="44"/>
      <c r="T25" s="44"/>
      <c r="U25" s="44"/>
      <c r="V25" s="56"/>
      <c r="X25" s="44"/>
      <c r="Y25" s="44"/>
      <c r="Z25" s="44"/>
      <c r="AA25" s="44"/>
      <c r="AB25" s="44"/>
      <c r="AC25" s="44"/>
      <c r="AD25" s="44"/>
      <c r="AE25" s="44"/>
      <c r="AF25" s="44"/>
    </row>
    <row r="26" ht="23" customHeight="1" spans="1:32">
      <c r="A26" s="79">
        <v>45315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55"/>
      <c r="S26" s="44"/>
      <c r="T26" s="44"/>
      <c r="U26" s="44"/>
      <c r="V26" s="56"/>
      <c r="X26" s="44"/>
      <c r="Y26" s="44"/>
      <c r="Z26" s="44"/>
      <c r="AA26" s="44"/>
      <c r="AB26" s="44"/>
      <c r="AC26" s="44"/>
      <c r="AD26" s="44"/>
      <c r="AE26" s="44"/>
      <c r="AF26" s="44"/>
    </row>
    <row r="27" ht="23" customHeight="1" spans="1:32">
      <c r="A27" s="42">
        <v>45316</v>
      </c>
      <c r="B27" s="44">
        <v>1.5</v>
      </c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55"/>
      <c r="S27" s="44"/>
      <c r="T27" s="44"/>
      <c r="U27" s="44"/>
      <c r="V27" s="56"/>
      <c r="X27" s="44"/>
      <c r="Y27" s="44"/>
      <c r="Z27" s="44"/>
      <c r="AA27" s="44"/>
      <c r="AB27" s="44"/>
      <c r="AC27" s="44"/>
      <c r="AD27" s="44"/>
      <c r="AE27" s="44"/>
      <c r="AF27" s="44"/>
    </row>
    <row r="28" ht="23" customHeight="1" spans="1:32">
      <c r="A28" s="42">
        <v>45317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55"/>
      <c r="S28" s="44"/>
      <c r="T28" s="44">
        <v>1</v>
      </c>
      <c r="U28" s="44"/>
      <c r="V28" s="56">
        <v>10000</v>
      </c>
      <c r="X28" s="44"/>
      <c r="Y28" s="44"/>
      <c r="Z28" s="44"/>
      <c r="AA28" s="44"/>
      <c r="AB28" s="44"/>
      <c r="AC28" s="44"/>
      <c r="AD28" s="44"/>
      <c r="AE28" s="44"/>
      <c r="AF28" s="44"/>
    </row>
    <row r="29" ht="23" customHeight="1" spans="1:32">
      <c r="A29" s="42">
        <v>45318</v>
      </c>
      <c r="B29" s="44">
        <v>0</v>
      </c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55"/>
      <c r="S29" s="44"/>
      <c r="T29" s="44"/>
      <c r="U29" s="44"/>
      <c r="V29" s="56"/>
      <c r="X29" s="44"/>
      <c r="Y29" s="44"/>
      <c r="Z29" s="44"/>
      <c r="AA29" s="44"/>
      <c r="AB29" s="44"/>
      <c r="AC29" s="44"/>
      <c r="AD29" s="44"/>
      <c r="AE29" s="44"/>
      <c r="AF29" s="44"/>
    </row>
    <row r="30" ht="23" customHeight="1" spans="1:32">
      <c r="A30" s="42">
        <v>45319</v>
      </c>
      <c r="B30" s="44">
        <v>0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55"/>
      <c r="S30" s="44"/>
      <c r="T30" s="44"/>
      <c r="U30" s="44"/>
      <c r="V30" s="56"/>
      <c r="X30" s="44"/>
      <c r="Y30" s="44"/>
      <c r="Z30" s="44"/>
      <c r="AA30" s="44"/>
      <c r="AB30" s="44"/>
      <c r="AC30" s="44"/>
      <c r="AD30" s="44"/>
      <c r="AE30" s="44"/>
      <c r="AF30" s="44"/>
    </row>
    <row r="31" ht="23" customHeight="1" spans="1:32">
      <c r="A31" s="42">
        <v>45320</v>
      </c>
      <c r="B31" s="44">
        <v>0</v>
      </c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55"/>
      <c r="S31" s="44"/>
      <c r="T31" s="44"/>
      <c r="U31" s="44"/>
      <c r="V31" s="56"/>
      <c r="X31" s="44"/>
      <c r="Y31" s="44"/>
      <c r="Z31" s="44"/>
      <c r="AA31" s="44"/>
      <c r="AB31" s="44"/>
      <c r="AC31" s="44"/>
      <c r="AD31" s="44"/>
      <c r="AE31" s="44"/>
      <c r="AF31" s="44"/>
    </row>
    <row r="32" ht="23" customHeight="1" spans="1:32">
      <c r="A32" s="42">
        <v>45321</v>
      </c>
      <c r="B32" s="44">
        <v>0</v>
      </c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55"/>
      <c r="S32" s="44"/>
      <c r="T32" s="44"/>
      <c r="U32" s="44"/>
      <c r="V32" s="56"/>
      <c r="X32" s="44"/>
      <c r="Y32" s="44"/>
      <c r="Z32" s="44"/>
      <c r="AA32" s="44"/>
      <c r="AB32" s="44"/>
      <c r="AC32" s="44"/>
      <c r="AD32" s="44"/>
      <c r="AE32" s="44"/>
      <c r="AF32" s="44"/>
    </row>
    <row r="33" ht="23" customHeight="1" spans="1:32">
      <c r="A33" s="42">
        <v>45322</v>
      </c>
      <c r="B33" s="46">
        <v>0</v>
      </c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4"/>
      <c r="O33" s="44"/>
      <c r="P33" s="44"/>
      <c r="Q33" s="44"/>
      <c r="R33" s="55"/>
      <c r="S33" s="44"/>
      <c r="T33" s="44"/>
      <c r="U33" s="44"/>
      <c r="V33" s="56"/>
      <c r="X33" s="46"/>
      <c r="Y33" s="46"/>
      <c r="Z33" s="46"/>
      <c r="AA33" s="46"/>
      <c r="AB33" s="46"/>
      <c r="AC33" s="46"/>
      <c r="AD33" s="46"/>
      <c r="AE33" s="46"/>
      <c r="AF33" s="46"/>
    </row>
    <row r="34" ht="23" customHeight="1" spans="1:32">
      <c r="A34" s="47" t="s">
        <v>22</v>
      </c>
      <c r="B34" s="48">
        <f t="shared" ref="B34:V34" si="0">SUM(B3:B33)</f>
        <v>16.5</v>
      </c>
      <c r="C34" s="49">
        <f t="shared" si="0"/>
        <v>0</v>
      </c>
      <c r="D34" s="50">
        <f t="shared" si="0"/>
        <v>0</v>
      </c>
      <c r="E34" s="48">
        <f t="shared" si="0"/>
        <v>0</v>
      </c>
      <c r="F34" s="48">
        <f t="shared" si="0"/>
        <v>0</v>
      </c>
      <c r="G34" s="48">
        <f t="shared" si="0"/>
        <v>0</v>
      </c>
      <c r="H34" s="49">
        <f t="shared" si="0"/>
        <v>0</v>
      </c>
      <c r="I34" s="50">
        <f t="shared" si="0"/>
        <v>0</v>
      </c>
      <c r="J34" s="48">
        <f t="shared" si="0"/>
        <v>0</v>
      </c>
      <c r="K34" s="48">
        <f t="shared" si="0"/>
        <v>0</v>
      </c>
      <c r="L34" s="49">
        <f t="shared" si="0"/>
        <v>0</v>
      </c>
      <c r="M34" s="52">
        <f t="shared" si="0"/>
        <v>0</v>
      </c>
      <c r="N34" s="52">
        <f t="shared" si="0"/>
        <v>0</v>
      </c>
      <c r="O34" s="52">
        <f t="shared" si="0"/>
        <v>0</v>
      </c>
      <c r="P34" s="52">
        <f t="shared" si="0"/>
        <v>0</v>
      </c>
      <c r="Q34" s="52">
        <f t="shared" si="0"/>
        <v>0</v>
      </c>
      <c r="R34" s="52">
        <f t="shared" si="0"/>
        <v>0</v>
      </c>
      <c r="S34" s="52">
        <f t="shared" si="0"/>
        <v>0</v>
      </c>
      <c r="T34" s="52">
        <f t="shared" si="0"/>
        <v>7</v>
      </c>
      <c r="U34" s="52">
        <f t="shared" si="0"/>
        <v>0</v>
      </c>
      <c r="V34" s="52">
        <f t="shared" si="0"/>
        <v>10000</v>
      </c>
      <c r="X34" s="48">
        <f>SUM(X3:X33)</f>
        <v>0</v>
      </c>
      <c r="Y34" s="50">
        <f t="shared" ref="X34:AF34" si="1">SUM(Y3:Y33)</f>
        <v>0</v>
      </c>
      <c r="Z34" s="48">
        <f t="shared" si="1"/>
        <v>0</v>
      </c>
      <c r="AA34" s="49">
        <f t="shared" si="1"/>
        <v>0</v>
      </c>
      <c r="AB34" s="50">
        <f t="shared" si="1"/>
        <v>0</v>
      </c>
      <c r="AC34" s="48">
        <f t="shared" si="1"/>
        <v>0</v>
      </c>
      <c r="AD34" s="48">
        <f t="shared" si="1"/>
        <v>0</v>
      </c>
      <c r="AE34" s="49">
        <f t="shared" si="1"/>
        <v>0</v>
      </c>
      <c r="AF34" s="49">
        <f t="shared" si="1"/>
        <v>0</v>
      </c>
    </row>
    <row r="35" ht="23" customHeight="1" spans="1:32">
      <c r="A35" s="23"/>
      <c r="B35" s="51">
        <f>B34*168</f>
        <v>2772</v>
      </c>
      <c r="C35" s="51">
        <f>C34*128</f>
        <v>0</v>
      </c>
      <c r="D35" s="51">
        <f>D34*228</f>
        <v>0</v>
      </c>
      <c r="E35" s="51">
        <f>E34*168</f>
        <v>0</v>
      </c>
      <c r="F35" s="51">
        <f>F34*78</f>
        <v>0</v>
      </c>
      <c r="G35" s="51">
        <f>G34*68</f>
        <v>0</v>
      </c>
      <c r="H35" s="51">
        <f>H34*338</f>
        <v>0</v>
      </c>
      <c r="I35" s="51">
        <f>I34*50</f>
        <v>0</v>
      </c>
      <c r="J35" s="51">
        <f>J34*48</f>
        <v>0</v>
      </c>
      <c r="K35" s="51">
        <f>K34*95</f>
        <v>0</v>
      </c>
      <c r="L35" s="51">
        <f>L34*140</f>
        <v>0</v>
      </c>
      <c r="M35" s="51">
        <f>M34*572</f>
        <v>0</v>
      </c>
      <c r="N35" s="51">
        <f>N34*160</f>
        <v>0</v>
      </c>
      <c r="O35" s="51">
        <f>O34*120</f>
        <v>0</v>
      </c>
      <c r="P35" s="51">
        <f>P34*50</f>
        <v>0</v>
      </c>
      <c r="Q35" s="51">
        <f>Q34*160</f>
        <v>0</v>
      </c>
      <c r="R35" s="23">
        <f>R34*130</f>
        <v>0</v>
      </c>
      <c r="S35" s="23">
        <f>S34*205</f>
        <v>0</v>
      </c>
      <c r="T35" s="23">
        <f>T34*109</f>
        <v>763</v>
      </c>
      <c r="U35" s="23">
        <f>U34*150</f>
        <v>0</v>
      </c>
      <c r="V35" s="23"/>
      <c r="W35" s="23"/>
      <c r="X35" s="51">
        <f>X34*159</f>
        <v>0</v>
      </c>
      <c r="Y35" s="51">
        <f>Y34*210</f>
        <v>0</v>
      </c>
      <c r="Z35" s="51">
        <f>Z34*71</f>
        <v>0</v>
      </c>
      <c r="AA35" s="51">
        <f>AA34*311.5</f>
        <v>0</v>
      </c>
      <c r="AB35" s="51">
        <f>AB34*50</f>
        <v>0</v>
      </c>
      <c r="AC35" s="51">
        <f>AC34*48</f>
        <v>0</v>
      </c>
      <c r="AD35" s="51">
        <f>AD34*86</f>
        <v>0</v>
      </c>
      <c r="AE35" s="51">
        <f>AE34*129</f>
        <v>0</v>
      </c>
      <c r="AF35">
        <f>AF34*507</f>
        <v>0</v>
      </c>
    </row>
    <row r="36" ht="23" customHeight="1" spans="14:22">
      <c r="N36" s="24">
        <f>N34*53</f>
        <v>0</v>
      </c>
      <c r="O36" s="24">
        <f>O34*48</f>
        <v>0</v>
      </c>
      <c r="P36" s="24">
        <f>P34*15</f>
        <v>0</v>
      </c>
      <c r="Q36" s="24">
        <f>Q34*65</f>
        <v>0</v>
      </c>
      <c r="R36" s="24"/>
      <c r="T36">
        <f>T34*60</f>
        <v>420</v>
      </c>
      <c r="V36">
        <f>V34*0.02</f>
        <v>200</v>
      </c>
    </row>
    <row r="37" ht="23" customHeight="1"/>
    <row r="38" ht="23" customHeight="1"/>
    <row r="39" ht="23" customHeight="1" spans="13:23">
      <c r="M39" s="24" t="s">
        <v>23</v>
      </c>
      <c r="N39" s="25" t="s">
        <v>24</v>
      </c>
      <c r="O39" s="24">
        <v>168</v>
      </c>
      <c r="P39" s="24" t="s">
        <v>25</v>
      </c>
      <c r="Q39" s="24"/>
      <c r="R39" s="24" t="s">
        <v>26</v>
      </c>
      <c r="S39" s="24"/>
      <c r="T39" s="24"/>
      <c r="U39" s="24" t="s">
        <v>27</v>
      </c>
      <c r="V39" s="24"/>
      <c r="W39" s="24"/>
    </row>
    <row r="40" ht="23" customHeight="1" spans="13:23">
      <c r="M40" s="24">
        <f>SUM(B35:AF35)</f>
        <v>3535</v>
      </c>
      <c r="N40" s="25">
        <f>SUM(B35:M35,U35,R35,S35,X35:AF35)</f>
        <v>2772</v>
      </c>
      <c r="O40" s="24">
        <f>N40-O39</f>
        <v>2604</v>
      </c>
      <c r="P40" s="24">
        <f>W40*O40</f>
        <v>781.2</v>
      </c>
      <c r="Q40" s="24"/>
      <c r="R40" s="24">
        <f>SUM(N36:Q36,R36,V36)</f>
        <v>200</v>
      </c>
      <c r="S40" s="24"/>
      <c r="T40" s="24"/>
      <c r="U40" s="24">
        <f>SUM(P40,R40,U36)</f>
        <v>981.2</v>
      </c>
      <c r="V40" s="24"/>
      <c r="W40" s="34">
        <v>0.3</v>
      </c>
    </row>
    <row r="41" ht="23" customHeight="1" spans="13:23">
      <c r="M41" s="24"/>
      <c r="N41" s="25"/>
      <c r="O41" s="24"/>
      <c r="P41" s="24">
        <f>W41*O40</f>
        <v>911.4</v>
      </c>
      <c r="Q41" s="24"/>
      <c r="R41" s="24"/>
      <c r="S41" s="24"/>
      <c r="T41" s="24"/>
      <c r="U41" s="24">
        <f>SUM(P41,R40,U36)</f>
        <v>1111.4</v>
      </c>
      <c r="V41" s="24"/>
      <c r="W41" s="34">
        <v>0.35</v>
      </c>
    </row>
    <row r="42" ht="23" customHeight="1" spans="13:23">
      <c r="M42" s="24"/>
      <c r="N42" s="25"/>
      <c r="O42" s="24"/>
      <c r="P42" s="24">
        <f>W42*O40</f>
        <v>963.48</v>
      </c>
      <c r="Q42" s="24"/>
      <c r="R42" s="24"/>
      <c r="S42" s="24"/>
      <c r="T42" s="24"/>
      <c r="U42" s="24">
        <f>SUM(P42,R42,V38)</f>
        <v>963.48</v>
      </c>
      <c r="V42" s="24"/>
      <c r="W42" s="34">
        <v>0.37</v>
      </c>
    </row>
    <row r="43" ht="23" customHeight="1" spans="13:23">
      <c r="M43" s="24"/>
      <c r="N43" s="25"/>
      <c r="O43" s="24"/>
      <c r="P43" s="24">
        <f>W43*O40</f>
        <v>1015.56</v>
      </c>
      <c r="Q43" s="24"/>
      <c r="R43" s="24"/>
      <c r="S43" s="24"/>
      <c r="T43" s="24"/>
      <c r="U43" s="24">
        <f>SUM(P43,R40,U36)</f>
        <v>1215.56</v>
      </c>
      <c r="V43" s="24"/>
      <c r="W43" s="34">
        <v>0.39</v>
      </c>
    </row>
    <row r="44" ht="23" customHeight="1" spans="13:23">
      <c r="M44" s="24"/>
      <c r="N44" s="25"/>
      <c r="O44" s="24"/>
      <c r="P44" s="24">
        <f>W44*O40</f>
        <v>1067.64</v>
      </c>
      <c r="Q44" s="24"/>
      <c r="R44" s="24"/>
      <c r="S44" s="24"/>
      <c r="T44" s="24"/>
      <c r="U44" s="24">
        <f>SUM(P44,R40,U36)</f>
        <v>1267.64</v>
      </c>
      <c r="V44" s="24"/>
      <c r="W44" s="34">
        <v>0.41</v>
      </c>
    </row>
    <row r="45" ht="23" customHeight="1"/>
  </sheetData>
  <mergeCells count="21">
    <mergeCell ref="B1:C1"/>
    <mergeCell ref="D1:E1"/>
    <mergeCell ref="F1:G1"/>
    <mergeCell ref="X1:AF1"/>
    <mergeCell ref="A1:A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5"/>
  <sheetViews>
    <sheetView tabSelected="1" workbookViewId="0">
      <pane xSplit="2" ySplit="2" topLeftCell="G21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3.5"/>
  <cols>
    <col min="18" max="18" width="10.25" customWidth="1"/>
    <col min="19" max="19" width="10.875" customWidth="1"/>
    <col min="20" max="20" width="10.25" customWidth="1"/>
    <col min="21" max="21" width="10.125" customWidth="1"/>
    <col min="22" max="22" width="10.25" customWidth="1"/>
    <col min="23" max="23" width="10" customWidth="1"/>
    <col min="26" max="26" width="13.625" customWidth="1"/>
  </cols>
  <sheetData>
    <row r="1" s="41" customFormat="1" ht="23" customHeight="1" spans="1:32">
      <c r="A1" s="14" t="s">
        <v>0</v>
      </c>
      <c r="B1" s="1" t="s">
        <v>1</v>
      </c>
      <c r="C1" s="2"/>
      <c r="D1" s="3" t="s">
        <v>2</v>
      </c>
      <c r="E1" s="4"/>
      <c r="F1" s="5" t="s">
        <v>3</v>
      </c>
      <c r="G1" s="4"/>
      <c r="H1" s="6" t="s">
        <v>4</v>
      </c>
      <c r="I1" s="13" t="s">
        <v>5</v>
      </c>
      <c r="J1" s="14" t="s">
        <v>6</v>
      </c>
      <c r="K1" s="15" t="s">
        <v>7</v>
      </c>
      <c r="L1" s="16" t="s">
        <v>8</v>
      </c>
      <c r="M1" s="17" t="s">
        <v>9</v>
      </c>
      <c r="N1" s="2" t="s">
        <v>10</v>
      </c>
      <c r="O1" s="18" t="s">
        <v>11</v>
      </c>
      <c r="P1" s="14" t="s">
        <v>12</v>
      </c>
      <c r="Q1" s="17">
        <v>198</v>
      </c>
      <c r="R1" s="26" t="s">
        <v>13</v>
      </c>
      <c r="S1" s="17" t="s">
        <v>14</v>
      </c>
      <c r="T1" s="27" t="s">
        <v>28</v>
      </c>
      <c r="U1" s="28" t="s">
        <v>16</v>
      </c>
      <c r="V1" s="17" t="s">
        <v>17</v>
      </c>
      <c r="W1" s="29" t="s">
        <v>18</v>
      </c>
      <c r="X1" s="30" t="s">
        <v>19</v>
      </c>
      <c r="Y1" s="30"/>
      <c r="Z1" s="30"/>
      <c r="AA1" s="30"/>
      <c r="AB1" s="30"/>
      <c r="AC1" s="30"/>
      <c r="AD1" s="30"/>
      <c r="AE1" s="30"/>
      <c r="AF1" s="30"/>
    </row>
    <row r="2" s="41" customFormat="1" ht="23" customHeight="1" spans="1:32">
      <c r="A2" s="7"/>
      <c r="B2" s="7" t="s">
        <v>20</v>
      </c>
      <c r="C2" s="8" t="s">
        <v>21</v>
      </c>
      <c r="D2" s="8" t="s">
        <v>20</v>
      </c>
      <c r="E2" s="8" t="s">
        <v>21</v>
      </c>
      <c r="F2" s="8" t="s">
        <v>20</v>
      </c>
      <c r="G2" s="9" t="s">
        <v>21</v>
      </c>
      <c r="H2" s="10"/>
      <c r="I2" s="8"/>
      <c r="J2" s="19"/>
      <c r="K2" s="20"/>
      <c r="L2" s="21"/>
      <c r="M2" s="7"/>
      <c r="N2" s="8"/>
      <c r="O2" s="22"/>
      <c r="P2" s="19"/>
      <c r="Q2" s="19"/>
      <c r="R2" s="31"/>
      <c r="S2" s="19"/>
      <c r="T2" s="32"/>
      <c r="U2" s="33"/>
      <c r="V2" s="7"/>
      <c r="W2" s="29"/>
      <c r="X2" s="1" t="s">
        <v>1</v>
      </c>
      <c r="Y2" s="3" t="s">
        <v>2</v>
      </c>
      <c r="Z2" s="5" t="s">
        <v>3</v>
      </c>
      <c r="AA2" s="35" t="s">
        <v>4</v>
      </c>
      <c r="AB2" s="36" t="s">
        <v>5</v>
      </c>
      <c r="AC2" s="37" t="s">
        <v>6</v>
      </c>
      <c r="AD2" s="38" t="s">
        <v>7</v>
      </c>
      <c r="AE2" s="39" t="s">
        <v>8</v>
      </c>
      <c r="AF2" s="40" t="s">
        <v>9</v>
      </c>
    </row>
    <row r="3" ht="23" customHeight="1" spans="1:32">
      <c r="A3" s="42">
        <v>45292</v>
      </c>
      <c r="B3" s="43">
        <v>2</v>
      </c>
      <c r="C3" s="43"/>
      <c r="D3" s="43"/>
      <c r="E3" s="43"/>
      <c r="F3" s="43"/>
      <c r="G3" s="43"/>
      <c r="H3" s="43"/>
      <c r="I3" s="43">
        <v>6</v>
      </c>
      <c r="J3" s="43"/>
      <c r="K3" s="43"/>
      <c r="L3" s="43"/>
      <c r="M3" s="43"/>
      <c r="N3" s="43"/>
      <c r="O3" s="43"/>
      <c r="P3" s="43"/>
      <c r="Q3" s="43"/>
      <c r="R3" s="57"/>
      <c r="S3" s="43"/>
      <c r="T3" s="58"/>
      <c r="U3" s="59"/>
      <c r="V3" s="54"/>
      <c r="X3" s="43"/>
      <c r="Y3" s="43"/>
      <c r="Z3" s="43"/>
      <c r="AA3" s="43"/>
      <c r="AB3" s="43"/>
      <c r="AC3" s="43"/>
      <c r="AD3" s="43"/>
      <c r="AE3" s="43"/>
      <c r="AF3" s="43"/>
    </row>
    <row r="4" ht="23" customHeight="1" spans="1:32">
      <c r="A4" s="42">
        <v>45293</v>
      </c>
      <c r="B4" s="44">
        <v>1.5</v>
      </c>
      <c r="C4" s="44"/>
      <c r="D4" s="44">
        <v>2.5</v>
      </c>
      <c r="E4" s="44"/>
      <c r="F4" s="44"/>
      <c r="G4" s="44"/>
      <c r="H4" s="44"/>
      <c r="I4" s="44">
        <v>7</v>
      </c>
      <c r="J4" s="44"/>
      <c r="K4" s="44"/>
      <c r="L4" s="44"/>
      <c r="M4" s="44"/>
      <c r="N4" s="44"/>
      <c r="O4" s="44"/>
      <c r="P4" s="44"/>
      <c r="Q4" s="44"/>
      <c r="R4" s="60"/>
      <c r="S4" s="44"/>
      <c r="T4" s="58"/>
      <c r="U4" s="61"/>
      <c r="V4" s="56"/>
      <c r="X4" s="44"/>
      <c r="Y4" s="44"/>
      <c r="Z4" s="44"/>
      <c r="AA4" s="44"/>
      <c r="AB4" s="44"/>
      <c r="AC4" s="44"/>
      <c r="AD4" s="44"/>
      <c r="AE4" s="44"/>
      <c r="AF4" s="44"/>
    </row>
    <row r="5" ht="23" customHeight="1" spans="1:32">
      <c r="A5" s="42">
        <v>45294</v>
      </c>
      <c r="B5" s="44"/>
      <c r="C5" s="44"/>
      <c r="D5" s="44"/>
      <c r="E5" s="44"/>
      <c r="F5" s="44"/>
      <c r="G5" s="44"/>
      <c r="H5" s="45"/>
      <c r="I5" s="44"/>
      <c r="J5" s="44"/>
      <c r="K5" s="44">
        <v>1</v>
      </c>
      <c r="L5" s="44"/>
      <c r="M5" s="44"/>
      <c r="N5" s="44"/>
      <c r="O5" s="44"/>
      <c r="P5" s="44"/>
      <c r="Q5" s="44"/>
      <c r="R5" s="60"/>
      <c r="S5" s="44"/>
      <c r="T5" s="62"/>
      <c r="U5" s="61"/>
      <c r="V5" s="56"/>
      <c r="X5" s="44"/>
      <c r="Y5" s="44"/>
      <c r="Z5" s="44"/>
      <c r="AA5" s="45"/>
      <c r="AB5" s="44"/>
      <c r="AC5" s="44"/>
      <c r="AD5" s="44"/>
      <c r="AE5" s="44"/>
      <c r="AF5" s="44"/>
    </row>
    <row r="6" ht="23" customHeight="1" spans="1:32">
      <c r="A6" s="42">
        <v>45295</v>
      </c>
      <c r="B6" s="44">
        <v>1</v>
      </c>
      <c r="C6" s="44"/>
      <c r="D6" s="44"/>
      <c r="E6" s="44"/>
      <c r="F6" s="44"/>
      <c r="G6" s="44"/>
      <c r="H6" s="44"/>
      <c r="I6" s="44">
        <v>2</v>
      </c>
      <c r="J6" s="44"/>
      <c r="K6" s="44">
        <v>1</v>
      </c>
      <c r="L6" s="44"/>
      <c r="M6" s="44"/>
      <c r="N6" s="44"/>
      <c r="O6" s="44"/>
      <c r="P6" s="44"/>
      <c r="Q6" s="44"/>
      <c r="R6" s="60"/>
      <c r="S6" s="44"/>
      <c r="T6" s="63"/>
      <c r="U6" s="61"/>
      <c r="V6" s="56"/>
      <c r="X6" s="44"/>
      <c r="Y6" s="44"/>
      <c r="Z6" s="44"/>
      <c r="AA6" s="44"/>
      <c r="AB6" s="44"/>
      <c r="AC6" s="44"/>
      <c r="AD6" s="44"/>
      <c r="AE6" s="44"/>
      <c r="AF6" s="44"/>
    </row>
    <row r="7" ht="23" customHeight="1" spans="1:32">
      <c r="A7" s="42">
        <v>45296</v>
      </c>
      <c r="B7" s="44"/>
      <c r="C7" s="44"/>
      <c r="D7" s="44"/>
      <c r="E7" s="44"/>
      <c r="F7" s="44"/>
      <c r="G7" s="44"/>
      <c r="H7" s="44"/>
      <c r="I7" s="44">
        <v>8</v>
      </c>
      <c r="J7" s="44"/>
      <c r="K7" s="44">
        <v>1</v>
      </c>
      <c r="L7" s="44"/>
      <c r="M7" s="44"/>
      <c r="N7" s="44"/>
      <c r="O7" s="44"/>
      <c r="P7" s="44"/>
      <c r="Q7" s="44"/>
      <c r="R7" s="60"/>
      <c r="S7" s="44"/>
      <c r="T7" s="63"/>
      <c r="U7" s="61"/>
      <c r="V7" s="56">
        <v>2000</v>
      </c>
      <c r="X7" s="44"/>
      <c r="Y7" s="44"/>
      <c r="Z7" s="44"/>
      <c r="AA7" s="44"/>
      <c r="AB7" s="44"/>
      <c r="AC7" s="44"/>
      <c r="AD7" s="44"/>
      <c r="AE7" s="44"/>
      <c r="AF7" s="44"/>
    </row>
    <row r="8" ht="23" customHeight="1" spans="1:32">
      <c r="A8" s="42">
        <v>45297</v>
      </c>
      <c r="B8" s="44"/>
      <c r="C8" s="44"/>
      <c r="D8" s="44"/>
      <c r="E8" s="44"/>
      <c r="F8" s="44"/>
      <c r="G8" s="44"/>
      <c r="H8" s="44"/>
      <c r="I8" s="44"/>
      <c r="J8" s="44">
        <v>1</v>
      </c>
      <c r="K8" s="44">
        <v>1</v>
      </c>
      <c r="L8" s="44"/>
      <c r="M8" s="44"/>
      <c r="N8" s="44"/>
      <c r="O8" s="44"/>
      <c r="P8" s="44">
        <v>1</v>
      </c>
      <c r="Q8" s="44"/>
      <c r="R8" s="60">
        <v>1</v>
      </c>
      <c r="S8" s="44"/>
      <c r="T8" s="64"/>
      <c r="U8" s="61"/>
      <c r="V8" s="56"/>
      <c r="X8" s="44"/>
      <c r="Y8" s="44"/>
      <c r="Z8" s="44"/>
      <c r="AA8" s="44"/>
      <c r="AB8" s="44"/>
      <c r="AC8" s="44"/>
      <c r="AD8" s="44"/>
      <c r="AE8" s="44"/>
      <c r="AF8" s="44"/>
    </row>
    <row r="9" ht="23" customHeight="1" spans="1:32">
      <c r="A9" s="42">
        <v>45298</v>
      </c>
      <c r="B9" s="44">
        <v>1.5</v>
      </c>
      <c r="C9" s="44"/>
      <c r="D9" s="44">
        <v>1</v>
      </c>
      <c r="E9" s="44"/>
      <c r="F9" s="44"/>
      <c r="G9" s="44"/>
      <c r="H9" s="44"/>
      <c r="I9" s="44">
        <v>5</v>
      </c>
      <c r="J9" s="44"/>
      <c r="K9" s="44">
        <v>2</v>
      </c>
      <c r="L9" s="44"/>
      <c r="M9" s="44"/>
      <c r="N9" s="44"/>
      <c r="O9" s="44"/>
      <c r="P9" s="44"/>
      <c r="Q9" s="44"/>
      <c r="R9" s="60"/>
      <c r="S9" s="44"/>
      <c r="T9" s="58"/>
      <c r="U9" s="65"/>
      <c r="V9" s="56"/>
      <c r="X9" s="44"/>
      <c r="Y9" s="44"/>
      <c r="Z9" s="44"/>
      <c r="AA9" s="44"/>
      <c r="AB9" s="44"/>
      <c r="AC9" s="44"/>
      <c r="AD9" s="44"/>
      <c r="AE9" s="44"/>
      <c r="AF9" s="44"/>
    </row>
    <row r="10" ht="23" customHeight="1" spans="1:32">
      <c r="A10" s="42">
        <v>45299</v>
      </c>
      <c r="B10" s="44">
        <v>1.5</v>
      </c>
      <c r="C10" s="44"/>
      <c r="D10" s="44">
        <v>1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60"/>
      <c r="S10" s="44"/>
      <c r="T10" s="62"/>
      <c r="U10" s="66"/>
      <c r="V10" s="67"/>
      <c r="X10" s="44"/>
      <c r="Y10" s="44"/>
      <c r="Z10" s="44"/>
      <c r="AA10" s="44"/>
      <c r="AB10" s="44"/>
      <c r="AC10" s="44"/>
      <c r="AD10" s="44"/>
      <c r="AE10" s="44"/>
      <c r="AF10" s="44"/>
    </row>
    <row r="11" ht="23" customHeight="1" spans="1:32">
      <c r="A11" s="42">
        <v>45300</v>
      </c>
      <c r="B11" s="44">
        <v>1</v>
      </c>
      <c r="C11" s="44"/>
      <c r="D11" s="44"/>
      <c r="E11" s="44"/>
      <c r="F11" s="44"/>
      <c r="G11" s="44"/>
      <c r="H11" s="44"/>
      <c r="I11" s="44">
        <v>7</v>
      </c>
      <c r="J11" s="44"/>
      <c r="K11" s="44"/>
      <c r="L11" s="44"/>
      <c r="M11" s="44"/>
      <c r="N11" s="44"/>
      <c r="O11" s="44"/>
      <c r="P11" s="44"/>
      <c r="Q11" s="44"/>
      <c r="R11" s="60"/>
      <c r="S11" s="44"/>
      <c r="T11" s="62"/>
      <c r="U11" s="66"/>
      <c r="V11" s="67"/>
      <c r="X11" s="44"/>
      <c r="Y11" s="44"/>
      <c r="Z11" s="44"/>
      <c r="AA11" s="44"/>
      <c r="AB11" s="44"/>
      <c r="AC11" s="44"/>
      <c r="AD11" s="44"/>
      <c r="AE11" s="44"/>
      <c r="AF11" s="44"/>
    </row>
    <row r="12" ht="23" customHeight="1" spans="1:32">
      <c r="A12" s="42">
        <v>45301</v>
      </c>
      <c r="B12" s="44">
        <v>0.5</v>
      </c>
      <c r="C12" s="44"/>
      <c r="D12" s="44"/>
      <c r="E12" s="44"/>
      <c r="F12" s="44"/>
      <c r="G12" s="44"/>
      <c r="H12" s="44"/>
      <c r="I12" s="44">
        <v>5</v>
      </c>
      <c r="J12" s="44">
        <v>1</v>
      </c>
      <c r="K12" s="44">
        <v>1</v>
      </c>
      <c r="L12" s="44"/>
      <c r="M12" s="44"/>
      <c r="N12" s="44"/>
      <c r="O12" s="44"/>
      <c r="P12" s="44"/>
      <c r="Q12" s="44"/>
      <c r="R12" s="60"/>
      <c r="S12" s="44"/>
      <c r="T12" s="58"/>
      <c r="U12" s="68"/>
      <c r="V12" s="67"/>
      <c r="X12" s="44"/>
      <c r="Y12" s="44"/>
      <c r="Z12" s="44"/>
      <c r="AA12" s="44"/>
      <c r="AB12" s="44"/>
      <c r="AC12" s="44"/>
      <c r="AD12" s="44"/>
      <c r="AE12" s="44"/>
      <c r="AF12" s="44"/>
    </row>
    <row r="13" ht="23" customHeight="1" spans="1:32">
      <c r="A13" s="42">
        <v>45302</v>
      </c>
      <c r="B13" s="44">
        <v>1</v>
      </c>
      <c r="C13" s="44"/>
      <c r="D13" s="44">
        <v>1</v>
      </c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60"/>
      <c r="S13" s="44"/>
      <c r="T13" s="62">
        <v>1</v>
      </c>
      <c r="U13" s="66"/>
      <c r="V13" s="67"/>
      <c r="X13" s="44"/>
      <c r="Y13" s="44"/>
      <c r="Z13" s="44"/>
      <c r="AA13" s="44"/>
      <c r="AB13" s="44"/>
      <c r="AC13" s="44"/>
      <c r="AD13" s="44"/>
      <c r="AE13" s="44"/>
      <c r="AF13" s="44"/>
    </row>
    <row r="14" ht="23" customHeight="1" spans="1:32">
      <c r="A14" s="42">
        <v>45303</v>
      </c>
      <c r="B14" s="44">
        <v>1</v>
      </c>
      <c r="C14" s="44"/>
      <c r="D14" s="44">
        <v>1.5</v>
      </c>
      <c r="E14" s="44"/>
      <c r="F14" s="44"/>
      <c r="G14" s="44"/>
      <c r="H14" s="44"/>
      <c r="I14" s="44">
        <v>8</v>
      </c>
      <c r="J14" s="44">
        <v>1</v>
      </c>
      <c r="K14" s="44"/>
      <c r="L14" s="44"/>
      <c r="M14" s="44"/>
      <c r="N14" s="44"/>
      <c r="O14" s="44"/>
      <c r="P14" s="44"/>
      <c r="Q14" s="44"/>
      <c r="R14" s="60"/>
      <c r="S14" s="44"/>
      <c r="T14" s="64">
        <v>1</v>
      </c>
      <c r="U14" s="59"/>
      <c r="V14" s="56">
        <v>2000</v>
      </c>
      <c r="X14" s="44"/>
      <c r="Y14" s="44"/>
      <c r="Z14" s="44"/>
      <c r="AA14" s="44"/>
      <c r="AB14" s="44"/>
      <c r="AC14" s="44"/>
      <c r="AD14" s="44"/>
      <c r="AE14" s="44"/>
      <c r="AF14" s="44"/>
    </row>
    <row r="15" ht="23" customHeight="1" spans="1:32">
      <c r="A15" s="42">
        <v>45304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60"/>
      <c r="S15" s="44"/>
      <c r="T15" s="62"/>
      <c r="U15" s="61"/>
      <c r="V15" s="56"/>
      <c r="X15" s="44"/>
      <c r="Y15" s="44"/>
      <c r="Z15" s="44"/>
      <c r="AA15" s="44"/>
      <c r="AB15" s="44"/>
      <c r="AC15" s="44"/>
      <c r="AD15" s="44"/>
      <c r="AE15" s="44"/>
      <c r="AF15" s="44"/>
    </row>
    <row r="16" ht="23" customHeight="1" spans="1:32">
      <c r="A16" s="42">
        <v>45305</v>
      </c>
      <c r="B16" s="44">
        <v>1.5</v>
      </c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60"/>
      <c r="S16" s="44"/>
      <c r="T16" s="64">
        <v>2</v>
      </c>
      <c r="U16" s="61"/>
      <c r="V16" s="56">
        <v>5000</v>
      </c>
      <c r="X16" s="44"/>
      <c r="Y16" s="44"/>
      <c r="Z16" s="44"/>
      <c r="AA16" s="44"/>
      <c r="AB16" s="44"/>
      <c r="AC16" s="44"/>
      <c r="AD16" s="44"/>
      <c r="AE16" s="44"/>
      <c r="AF16" s="44"/>
    </row>
    <row r="17" ht="23" customHeight="1" spans="1:32">
      <c r="A17" s="42">
        <v>45306</v>
      </c>
      <c r="B17" s="44">
        <v>1</v>
      </c>
      <c r="C17" s="44"/>
      <c r="D17" s="44"/>
      <c r="E17" s="44"/>
      <c r="F17" s="44"/>
      <c r="G17" s="44"/>
      <c r="H17" s="44"/>
      <c r="I17" s="44">
        <v>4</v>
      </c>
      <c r="J17" s="44"/>
      <c r="K17" s="44"/>
      <c r="L17" s="44"/>
      <c r="M17" s="44"/>
      <c r="N17" s="44"/>
      <c r="O17" s="44"/>
      <c r="P17" s="44"/>
      <c r="Q17" s="44"/>
      <c r="R17" s="60"/>
      <c r="S17" s="44"/>
      <c r="T17" s="62">
        <v>2</v>
      </c>
      <c r="U17" s="61"/>
      <c r="V17" s="56"/>
      <c r="X17" s="44"/>
      <c r="Y17" s="44"/>
      <c r="Z17" s="44"/>
      <c r="AA17" s="44"/>
      <c r="AB17" s="44"/>
      <c r="AC17" s="44"/>
      <c r="AD17" s="44"/>
      <c r="AE17" s="44"/>
      <c r="AF17" s="44"/>
    </row>
    <row r="18" ht="23" customHeight="1" spans="1:32">
      <c r="A18" s="42">
        <v>45307</v>
      </c>
      <c r="B18" s="44">
        <v>1.5</v>
      </c>
      <c r="C18" s="44"/>
      <c r="D18" s="44"/>
      <c r="E18" s="44"/>
      <c r="F18" s="44"/>
      <c r="G18" s="44"/>
      <c r="H18" s="44"/>
      <c r="I18" s="44">
        <v>1</v>
      </c>
      <c r="J18" s="44"/>
      <c r="K18" s="44"/>
      <c r="L18" s="44"/>
      <c r="M18" s="44"/>
      <c r="N18" s="44"/>
      <c r="O18" s="44"/>
      <c r="P18" s="44"/>
      <c r="Q18" s="44"/>
      <c r="R18" s="60"/>
      <c r="S18" s="44"/>
      <c r="T18" s="64">
        <v>1</v>
      </c>
      <c r="U18" s="61"/>
      <c r="V18" s="56"/>
      <c r="X18" s="44"/>
      <c r="Y18" s="44"/>
      <c r="Z18" s="44"/>
      <c r="AA18" s="44"/>
      <c r="AB18" s="44"/>
      <c r="AC18" s="44"/>
      <c r="AD18" s="44"/>
      <c r="AE18" s="44"/>
      <c r="AF18" s="44"/>
    </row>
    <row r="19" ht="23" customHeight="1" spans="1:32">
      <c r="A19" s="42">
        <v>45308</v>
      </c>
      <c r="B19" s="44">
        <v>1</v>
      </c>
      <c r="C19" s="44"/>
      <c r="D19" s="44"/>
      <c r="E19" s="44"/>
      <c r="F19" s="44"/>
      <c r="G19" s="44"/>
      <c r="H19" s="44"/>
      <c r="I19" s="44"/>
      <c r="J19" s="44">
        <v>1</v>
      </c>
      <c r="K19" s="44"/>
      <c r="L19" s="44"/>
      <c r="M19" s="44"/>
      <c r="N19" s="44"/>
      <c r="O19" s="44"/>
      <c r="P19" s="44"/>
      <c r="Q19" s="44"/>
      <c r="R19" s="60"/>
      <c r="S19" s="44"/>
      <c r="T19" s="62"/>
      <c r="U19" s="61"/>
      <c r="V19" s="56"/>
      <c r="X19" s="44"/>
      <c r="Y19" s="44"/>
      <c r="Z19" s="44"/>
      <c r="AA19" s="44"/>
      <c r="AB19" s="44"/>
      <c r="AC19" s="44"/>
      <c r="AD19" s="44"/>
      <c r="AE19" s="44"/>
      <c r="AF19" s="44"/>
    </row>
    <row r="20" ht="23" customHeight="1" spans="1:32">
      <c r="A20" s="42">
        <v>45309</v>
      </c>
      <c r="B20" s="44">
        <v>0.5</v>
      </c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>
        <v>3</v>
      </c>
      <c r="Q20" s="44"/>
      <c r="R20" s="60">
        <v>1</v>
      </c>
      <c r="S20" s="44"/>
      <c r="T20" s="64">
        <v>1</v>
      </c>
      <c r="U20" s="61"/>
      <c r="V20" s="56"/>
      <c r="X20" s="44"/>
      <c r="Y20" s="44"/>
      <c r="Z20" s="44"/>
      <c r="AA20" s="44"/>
      <c r="AB20" s="44"/>
      <c r="AC20" s="44"/>
      <c r="AD20" s="44"/>
      <c r="AE20" s="44"/>
      <c r="AF20" s="44"/>
    </row>
    <row r="21" ht="23" customHeight="1" spans="1:32">
      <c r="A21" s="42">
        <v>45310</v>
      </c>
      <c r="B21" s="44">
        <v>1</v>
      </c>
      <c r="C21" s="44"/>
      <c r="D21" s="44">
        <v>1.5</v>
      </c>
      <c r="E21" s="44"/>
      <c r="F21" s="44"/>
      <c r="G21" s="44"/>
      <c r="H21" s="44"/>
      <c r="I21" s="44">
        <v>2</v>
      </c>
      <c r="J21" s="44"/>
      <c r="K21" s="44"/>
      <c r="L21" s="44"/>
      <c r="M21" s="44"/>
      <c r="N21" s="44"/>
      <c r="O21" s="44"/>
      <c r="P21" s="44"/>
      <c r="Q21" s="44"/>
      <c r="R21" s="60"/>
      <c r="S21" s="44"/>
      <c r="T21" s="62"/>
      <c r="U21" s="61"/>
      <c r="V21" s="56"/>
      <c r="X21" s="44"/>
      <c r="Y21" s="44"/>
      <c r="Z21" s="44"/>
      <c r="AA21" s="44"/>
      <c r="AB21" s="44"/>
      <c r="AC21" s="44"/>
      <c r="AD21" s="44"/>
      <c r="AE21" s="44"/>
      <c r="AF21" s="44"/>
    </row>
    <row r="22" ht="23" customHeight="1" spans="1:32">
      <c r="A22" s="42">
        <v>45311</v>
      </c>
      <c r="B22" s="44">
        <v>1.5</v>
      </c>
      <c r="C22" s="44"/>
      <c r="D22" s="44"/>
      <c r="E22" s="44"/>
      <c r="F22" s="44"/>
      <c r="G22" s="44"/>
      <c r="H22" s="44"/>
      <c r="I22" s="44">
        <v>2</v>
      </c>
      <c r="J22" s="44"/>
      <c r="K22" s="44"/>
      <c r="L22" s="44"/>
      <c r="M22" s="44"/>
      <c r="N22" s="44"/>
      <c r="O22" s="44"/>
      <c r="P22" s="44"/>
      <c r="Q22" s="44"/>
      <c r="R22" s="60"/>
      <c r="S22" s="44"/>
      <c r="T22" s="64">
        <v>1</v>
      </c>
      <c r="U22" s="61"/>
      <c r="V22" s="56"/>
      <c r="X22" s="44"/>
      <c r="Y22" s="44"/>
      <c r="Z22" s="44"/>
      <c r="AA22" s="44"/>
      <c r="AB22" s="44"/>
      <c r="AC22" s="44"/>
      <c r="AD22" s="44"/>
      <c r="AE22" s="44"/>
      <c r="AF22" s="44"/>
    </row>
    <row r="23" ht="23" customHeight="1" spans="1:32">
      <c r="A23" s="42">
        <v>45312</v>
      </c>
      <c r="B23" s="44">
        <v>1.5</v>
      </c>
      <c r="C23" s="44"/>
      <c r="D23" s="44">
        <v>1</v>
      </c>
      <c r="E23" s="44"/>
      <c r="F23" s="44"/>
      <c r="G23" s="44"/>
      <c r="H23" s="44"/>
      <c r="I23" s="44">
        <v>10</v>
      </c>
      <c r="J23" s="44"/>
      <c r="K23" s="44"/>
      <c r="L23" s="44"/>
      <c r="M23" s="44"/>
      <c r="N23" s="44"/>
      <c r="O23" s="44"/>
      <c r="P23" s="44"/>
      <c r="Q23" s="44"/>
      <c r="R23" s="60"/>
      <c r="S23" s="44"/>
      <c r="T23" s="62">
        <v>2</v>
      </c>
      <c r="U23" s="61"/>
      <c r="V23" s="56"/>
      <c r="X23" s="44"/>
      <c r="Y23" s="44"/>
      <c r="Z23" s="44"/>
      <c r="AA23" s="44"/>
      <c r="AB23" s="44"/>
      <c r="AC23" s="44"/>
      <c r="AD23" s="44"/>
      <c r="AE23" s="44"/>
      <c r="AF23" s="44"/>
    </row>
    <row r="24" ht="23" customHeight="1" spans="1:32">
      <c r="A24" s="42">
        <v>45313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60"/>
      <c r="S24" s="44"/>
      <c r="T24" s="64">
        <v>2</v>
      </c>
      <c r="U24" s="61"/>
      <c r="V24" s="56"/>
      <c r="X24" s="44"/>
      <c r="Y24" s="44"/>
      <c r="Z24" s="44"/>
      <c r="AA24" s="44"/>
      <c r="AB24" s="44"/>
      <c r="AC24" s="44"/>
      <c r="AD24" s="44"/>
      <c r="AE24" s="44"/>
      <c r="AF24" s="44"/>
    </row>
    <row r="25" ht="23" customHeight="1" spans="1:32">
      <c r="A25" s="42">
        <v>45314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60"/>
      <c r="S25" s="44"/>
      <c r="T25" s="62"/>
      <c r="U25" s="61"/>
      <c r="V25" s="56"/>
      <c r="X25" s="44"/>
      <c r="Y25" s="44"/>
      <c r="Z25" s="44"/>
      <c r="AA25" s="44"/>
      <c r="AB25" s="44"/>
      <c r="AC25" s="44"/>
      <c r="AD25" s="44"/>
      <c r="AE25" s="44"/>
      <c r="AF25" s="44"/>
    </row>
    <row r="26" ht="23" customHeight="1" spans="1:32">
      <c r="A26" s="42">
        <v>45315</v>
      </c>
      <c r="B26" s="44"/>
      <c r="C26" s="44"/>
      <c r="D26" s="44"/>
      <c r="E26" s="44"/>
      <c r="F26" s="44"/>
      <c r="G26" s="44"/>
      <c r="H26" s="44"/>
      <c r="I26" s="44">
        <v>3</v>
      </c>
      <c r="J26" s="44"/>
      <c r="K26" s="44"/>
      <c r="L26" s="44"/>
      <c r="M26" s="44"/>
      <c r="N26" s="44"/>
      <c r="O26" s="44"/>
      <c r="P26" s="44"/>
      <c r="Q26" s="44"/>
      <c r="R26" s="60"/>
      <c r="S26" s="44"/>
      <c r="T26" s="64">
        <v>1</v>
      </c>
      <c r="U26" s="61"/>
      <c r="V26" s="56"/>
      <c r="X26" s="44"/>
      <c r="Y26" s="44"/>
      <c r="Z26" s="44"/>
      <c r="AA26" s="44"/>
      <c r="AB26" s="44"/>
      <c r="AC26" s="44"/>
      <c r="AD26" s="44"/>
      <c r="AE26" s="44"/>
      <c r="AF26" s="44"/>
    </row>
    <row r="27" ht="23" customHeight="1" spans="1:32">
      <c r="A27" s="42">
        <v>45316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60">
        <v>1</v>
      </c>
      <c r="S27" s="44"/>
      <c r="T27" s="62">
        <v>1</v>
      </c>
      <c r="U27" s="61"/>
      <c r="V27" s="56"/>
      <c r="X27" s="44"/>
      <c r="Y27" s="44"/>
      <c r="Z27" s="44"/>
      <c r="AA27" s="44"/>
      <c r="AB27" s="44"/>
      <c r="AC27" s="44"/>
      <c r="AD27" s="44"/>
      <c r="AE27" s="44"/>
      <c r="AF27" s="44"/>
    </row>
    <row r="28" ht="23" customHeight="1" spans="1:32">
      <c r="A28" s="42">
        <v>45317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60"/>
      <c r="S28" s="44"/>
      <c r="T28" s="64">
        <v>1</v>
      </c>
      <c r="U28" s="61"/>
      <c r="V28" s="56"/>
      <c r="X28" s="44"/>
      <c r="Y28" s="44"/>
      <c r="Z28" s="44"/>
      <c r="AA28" s="44"/>
      <c r="AB28" s="44"/>
      <c r="AC28" s="44"/>
      <c r="AD28" s="44"/>
      <c r="AE28" s="44"/>
      <c r="AF28" s="44"/>
    </row>
    <row r="29" ht="23" customHeight="1" spans="1:32">
      <c r="A29" s="42">
        <v>45318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60"/>
      <c r="S29" s="44"/>
      <c r="T29" s="62">
        <v>3</v>
      </c>
      <c r="U29" s="61"/>
      <c r="V29" s="56"/>
      <c r="X29" s="44"/>
      <c r="Y29" s="44"/>
      <c r="Z29" s="44"/>
      <c r="AA29" s="44"/>
      <c r="AB29" s="44"/>
      <c r="AC29" s="44"/>
      <c r="AD29" s="44"/>
      <c r="AE29" s="44"/>
      <c r="AF29" s="44"/>
    </row>
    <row r="30" ht="23" customHeight="1" spans="1:32">
      <c r="A30" s="42">
        <v>45319</v>
      </c>
      <c r="B30" s="44">
        <v>1.5</v>
      </c>
      <c r="C30" s="44"/>
      <c r="D30" s="44"/>
      <c r="E30" s="44"/>
      <c r="F30" s="44"/>
      <c r="G30" s="44"/>
      <c r="H30" s="44"/>
      <c r="I30" s="44"/>
      <c r="J30" s="44"/>
      <c r="K30" s="44">
        <v>1</v>
      </c>
      <c r="L30" s="44"/>
      <c r="M30" s="44"/>
      <c r="N30" s="44"/>
      <c r="O30" s="44"/>
      <c r="P30" s="44"/>
      <c r="Q30" s="44"/>
      <c r="R30" s="60"/>
      <c r="S30" s="44"/>
      <c r="T30" s="64">
        <v>1</v>
      </c>
      <c r="U30" s="61"/>
      <c r="V30" s="56"/>
      <c r="X30" s="44"/>
      <c r="Y30" s="44"/>
      <c r="Z30" s="44"/>
      <c r="AA30" s="44"/>
      <c r="AB30" s="44"/>
      <c r="AC30" s="44"/>
      <c r="AD30" s="44"/>
      <c r="AE30" s="44"/>
      <c r="AF30" s="44"/>
    </row>
    <row r="31" ht="23" customHeight="1" spans="1:32">
      <c r="A31" s="42">
        <v>45320</v>
      </c>
      <c r="B31" s="44">
        <v>2</v>
      </c>
      <c r="C31" s="44"/>
      <c r="D31" s="44"/>
      <c r="E31" s="44"/>
      <c r="F31" s="44"/>
      <c r="G31" s="44"/>
      <c r="H31" s="44"/>
      <c r="I31" s="44"/>
      <c r="J31" s="44"/>
      <c r="K31" s="44">
        <v>1</v>
      </c>
      <c r="L31" s="44"/>
      <c r="M31" s="44"/>
      <c r="N31" s="44"/>
      <c r="O31" s="44"/>
      <c r="P31" s="44"/>
      <c r="Q31" s="44"/>
      <c r="R31" s="60"/>
      <c r="S31" s="44"/>
      <c r="T31" s="62">
        <v>2</v>
      </c>
      <c r="U31" s="61"/>
      <c r="V31" s="56"/>
      <c r="X31" s="44"/>
      <c r="Y31" s="44"/>
      <c r="Z31" s="44"/>
      <c r="AA31" s="44"/>
      <c r="AB31" s="44"/>
      <c r="AC31" s="44"/>
      <c r="AD31" s="44"/>
      <c r="AE31" s="44"/>
      <c r="AF31" s="44"/>
    </row>
    <row r="32" ht="23" customHeight="1" spans="1:32">
      <c r="A32" s="42">
        <v>45321</v>
      </c>
      <c r="B32" s="44">
        <v>2</v>
      </c>
      <c r="C32" s="44"/>
      <c r="D32" s="44"/>
      <c r="E32" s="44"/>
      <c r="F32" s="44"/>
      <c r="G32" s="44"/>
      <c r="H32" s="44"/>
      <c r="I32" s="44">
        <v>3</v>
      </c>
      <c r="J32" s="44"/>
      <c r="K32" s="44"/>
      <c r="L32" s="44"/>
      <c r="M32" s="44"/>
      <c r="N32" s="44"/>
      <c r="O32" s="44"/>
      <c r="P32" s="44"/>
      <c r="Q32" s="44"/>
      <c r="R32" s="60"/>
      <c r="S32" s="44"/>
      <c r="T32" s="64">
        <v>3</v>
      </c>
      <c r="U32" s="61"/>
      <c r="V32" s="56"/>
      <c r="X32" s="44"/>
      <c r="Y32" s="44"/>
      <c r="Z32" s="44"/>
      <c r="AA32" s="44"/>
      <c r="AB32" s="44"/>
      <c r="AC32" s="44"/>
      <c r="AD32" s="44"/>
      <c r="AE32" s="44"/>
      <c r="AF32" s="44"/>
    </row>
    <row r="33" ht="23" customHeight="1" spans="1:32">
      <c r="A33" s="42">
        <v>45322</v>
      </c>
      <c r="B33" s="46">
        <v>1</v>
      </c>
      <c r="C33" s="46"/>
      <c r="D33" s="46">
        <v>1</v>
      </c>
      <c r="E33" s="46"/>
      <c r="F33" s="46"/>
      <c r="G33" s="46"/>
      <c r="H33" s="46"/>
      <c r="I33" s="46">
        <v>5</v>
      </c>
      <c r="J33" s="46"/>
      <c r="K33" s="46"/>
      <c r="L33" s="46"/>
      <c r="M33" s="46"/>
      <c r="N33" s="44"/>
      <c r="O33" s="44"/>
      <c r="P33" s="44"/>
      <c r="Q33" s="44"/>
      <c r="R33" s="60"/>
      <c r="S33" s="44"/>
      <c r="T33" s="62">
        <v>2</v>
      </c>
      <c r="U33" s="61"/>
      <c r="V33" s="56"/>
      <c r="X33" s="46"/>
      <c r="Y33" s="46"/>
      <c r="Z33" s="46"/>
      <c r="AA33" s="46"/>
      <c r="AB33" s="46"/>
      <c r="AC33" s="46"/>
      <c r="AD33" s="46"/>
      <c r="AE33" s="46"/>
      <c r="AF33" s="46"/>
    </row>
    <row r="34" ht="23" customHeight="1" spans="1:32">
      <c r="A34" s="47" t="s">
        <v>22</v>
      </c>
      <c r="B34" s="48">
        <f t="shared" ref="B34:V34" si="0">SUM(B3:B33)</f>
        <v>27</v>
      </c>
      <c r="C34" s="49">
        <f t="shared" si="0"/>
        <v>0</v>
      </c>
      <c r="D34" s="50">
        <f t="shared" si="0"/>
        <v>10.5</v>
      </c>
      <c r="E34" s="48">
        <f t="shared" si="0"/>
        <v>0</v>
      </c>
      <c r="F34" s="48">
        <f t="shared" si="0"/>
        <v>0</v>
      </c>
      <c r="G34" s="48">
        <f t="shared" si="0"/>
        <v>0</v>
      </c>
      <c r="H34" s="49">
        <f t="shared" si="0"/>
        <v>0</v>
      </c>
      <c r="I34" s="50">
        <f t="shared" si="0"/>
        <v>78</v>
      </c>
      <c r="J34" s="48">
        <f t="shared" si="0"/>
        <v>4</v>
      </c>
      <c r="K34" s="48">
        <f t="shared" si="0"/>
        <v>9</v>
      </c>
      <c r="L34" s="49">
        <f t="shared" si="0"/>
        <v>0</v>
      </c>
      <c r="M34" s="52">
        <f t="shared" si="0"/>
        <v>0</v>
      </c>
      <c r="N34" s="52">
        <f t="shared" si="0"/>
        <v>0</v>
      </c>
      <c r="O34" s="52">
        <f t="shared" si="0"/>
        <v>0</v>
      </c>
      <c r="P34" s="52">
        <f t="shared" si="0"/>
        <v>4</v>
      </c>
      <c r="Q34" s="52">
        <f t="shared" si="0"/>
        <v>0</v>
      </c>
      <c r="R34" s="52">
        <f t="shared" si="0"/>
        <v>3</v>
      </c>
      <c r="S34" s="52">
        <f t="shared" si="0"/>
        <v>0</v>
      </c>
      <c r="T34" s="52">
        <f t="shared" si="0"/>
        <v>27</v>
      </c>
      <c r="U34" s="52">
        <f t="shared" si="0"/>
        <v>0</v>
      </c>
      <c r="V34" s="52">
        <f t="shared" si="0"/>
        <v>9000</v>
      </c>
      <c r="X34" s="48">
        <f t="shared" ref="X34:AF34" si="1">SUM(X3:X33)</f>
        <v>0</v>
      </c>
      <c r="Y34" s="50">
        <f t="shared" si="1"/>
        <v>0</v>
      </c>
      <c r="Z34" s="48">
        <f t="shared" si="1"/>
        <v>0</v>
      </c>
      <c r="AA34" s="49">
        <f t="shared" si="1"/>
        <v>0</v>
      </c>
      <c r="AB34" s="50">
        <f t="shared" si="1"/>
        <v>0</v>
      </c>
      <c r="AC34" s="48">
        <f t="shared" si="1"/>
        <v>0</v>
      </c>
      <c r="AD34" s="48">
        <f t="shared" si="1"/>
        <v>0</v>
      </c>
      <c r="AE34" s="49">
        <f t="shared" si="1"/>
        <v>0</v>
      </c>
      <c r="AF34" s="49">
        <f t="shared" si="1"/>
        <v>0</v>
      </c>
    </row>
    <row r="35" ht="23" customHeight="1" spans="1:32">
      <c r="A35" s="23"/>
      <c r="B35" s="51">
        <f>B34*168</f>
        <v>4536</v>
      </c>
      <c r="C35" s="51">
        <f>C34*128</f>
        <v>0</v>
      </c>
      <c r="D35" s="51">
        <f>D34*228</f>
        <v>2394</v>
      </c>
      <c r="E35" s="51">
        <f>E34*168</f>
        <v>0</v>
      </c>
      <c r="F35" s="51">
        <f>F34*78</f>
        <v>0</v>
      </c>
      <c r="G35" s="51">
        <f>G34*68</f>
        <v>0</v>
      </c>
      <c r="H35" s="51">
        <f>H34*338</f>
        <v>0</v>
      </c>
      <c r="I35" s="51">
        <f>I34*50</f>
        <v>3900</v>
      </c>
      <c r="J35" s="51">
        <f>J34*48</f>
        <v>192</v>
      </c>
      <c r="K35" s="51">
        <f>K34*95</f>
        <v>855</v>
      </c>
      <c r="L35" s="51">
        <f>L34*140</f>
        <v>0</v>
      </c>
      <c r="M35" s="51">
        <f>M34*572</f>
        <v>0</v>
      </c>
      <c r="N35" s="51">
        <f>N34*160</f>
        <v>0</v>
      </c>
      <c r="O35" s="51">
        <f>O34*120</f>
        <v>0</v>
      </c>
      <c r="P35" s="51">
        <f>P34*50</f>
        <v>200</v>
      </c>
      <c r="Q35" s="51">
        <f>Q34*160</f>
        <v>0</v>
      </c>
      <c r="R35" s="23">
        <f>R34*130</f>
        <v>390</v>
      </c>
      <c r="S35" s="23">
        <f>S34*205</f>
        <v>0</v>
      </c>
      <c r="T35" s="23">
        <f>T34*109</f>
        <v>2943</v>
      </c>
      <c r="U35" s="23">
        <f>U34*150</f>
        <v>0</v>
      </c>
      <c r="V35" s="23"/>
      <c r="W35" s="23"/>
      <c r="X35" s="51">
        <f>X34*159</f>
        <v>0</v>
      </c>
      <c r="Y35" s="51">
        <f>Y34*210</f>
        <v>0</v>
      </c>
      <c r="Z35" s="51">
        <f>Z34*71</f>
        <v>0</v>
      </c>
      <c r="AA35" s="51">
        <f>AA34*311.5</f>
        <v>0</v>
      </c>
      <c r="AB35" s="51">
        <f>AB34*50</f>
        <v>0</v>
      </c>
      <c r="AC35" s="51">
        <f>AC34*48</f>
        <v>0</v>
      </c>
      <c r="AD35" s="51">
        <f>AD34*86</f>
        <v>0</v>
      </c>
      <c r="AE35" s="51">
        <f>AE34*129</f>
        <v>0</v>
      </c>
      <c r="AF35">
        <f>AF34*507</f>
        <v>0</v>
      </c>
    </row>
    <row r="36" customFormat="1" ht="23" customHeight="1" spans="14:22">
      <c r="N36" s="24">
        <f>N34*53</f>
        <v>0</v>
      </c>
      <c r="O36" s="24">
        <f>O34*48</f>
        <v>0</v>
      </c>
      <c r="P36" s="24">
        <f>P34*15</f>
        <v>60</v>
      </c>
      <c r="Q36" s="24">
        <f>Q34*65</f>
        <v>0</v>
      </c>
      <c r="R36" s="24"/>
      <c r="T36" s="24">
        <f>T34*60</f>
        <v>1620</v>
      </c>
      <c r="V36">
        <f>V34*0.02</f>
        <v>180</v>
      </c>
    </row>
    <row r="37" ht="23" customHeight="1"/>
    <row r="38" ht="23" customHeight="1"/>
    <row r="39" customFormat="1" ht="23" customHeight="1" spans="13:23">
      <c r="M39" s="24" t="s">
        <v>23</v>
      </c>
      <c r="N39" s="25" t="s">
        <v>24</v>
      </c>
      <c r="O39" s="24">
        <v>168</v>
      </c>
      <c r="P39" s="24" t="s">
        <v>25</v>
      </c>
      <c r="Q39" s="24"/>
      <c r="R39" s="24" t="s">
        <v>26</v>
      </c>
      <c r="S39" s="24"/>
      <c r="T39" s="24"/>
      <c r="U39" s="24" t="s">
        <v>27</v>
      </c>
      <c r="V39" s="24"/>
      <c r="W39" s="24"/>
    </row>
    <row r="40" customFormat="1" ht="23" customHeight="1" spans="13:23">
      <c r="M40" s="24">
        <f>SUM(B35:AF35)</f>
        <v>15410</v>
      </c>
      <c r="N40" s="25">
        <f>SUM(B35:M35,U35,R35,S35,X35:AF35)</f>
        <v>12267</v>
      </c>
      <c r="O40" s="24">
        <f>N40-O39</f>
        <v>12099</v>
      </c>
      <c r="P40" s="24">
        <f>W40*O40</f>
        <v>3629.7</v>
      </c>
      <c r="Q40" s="24"/>
      <c r="R40" s="24">
        <f>SUM(N36:Q36,T36,V36)</f>
        <v>1860</v>
      </c>
      <c r="S40" s="24"/>
      <c r="T40" s="24"/>
      <c r="U40" s="24">
        <f>SUM(P40,R40)</f>
        <v>5489.7</v>
      </c>
      <c r="V40" s="24"/>
      <c r="W40" s="34">
        <v>0.3</v>
      </c>
    </row>
    <row r="41" customFormat="1" ht="23" customHeight="1" spans="13:23">
      <c r="M41" s="24"/>
      <c r="N41" s="25"/>
      <c r="O41" s="24"/>
      <c r="P41" s="24">
        <f>W41*O40</f>
        <v>4234.65</v>
      </c>
      <c r="Q41" s="24"/>
      <c r="R41" s="24"/>
      <c r="S41" s="24"/>
      <c r="T41" s="24"/>
      <c r="U41" s="24">
        <f>SUM(P41,R40)</f>
        <v>6094.65</v>
      </c>
      <c r="V41" s="24"/>
      <c r="W41" s="34">
        <v>0.35</v>
      </c>
    </row>
    <row r="42" customFormat="1" ht="23" customHeight="1" spans="13:23">
      <c r="M42" s="24"/>
      <c r="N42" s="25"/>
      <c r="O42" s="24"/>
      <c r="P42" s="24">
        <f>W42*O40</f>
        <v>4476.63</v>
      </c>
      <c r="Q42" s="24"/>
      <c r="R42" s="24"/>
      <c r="S42" s="24"/>
      <c r="T42" s="24"/>
      <c r="U42" s="24">
        <f>SUM(P42,R40)</f>
        <v>6336.63</v>
      </c>
      <c r="V42" s="24"/>
      <c r="W42" s="34">
        <v>0.37</v>
      </c>
    </row>
    <row r="43" customFormat="1" ht="23" customHeight="1" spans="13:23">
      <c r="M43" s="24"/>
      <c r="N43" s="25"/>
      <c r="O43" s="24"/>
      <c r="P43" s="24">
        <f>W43*O40</f>
        <v>4718.61</v>
      </c>
      <c r="Q43" s="24"/>
      <c r="R43" s="24"/>
      <c r="S43" s="24"/>
      <c r="T43" s="24"/>
      <c r="U43" s="24">
        <f>SUM(P43,R40)</f>
        <v>6578.61</v>
      </c>
      <c r="V43" s="24"/>
      <c r="W43" s="34">
        <v>0.39</v>
      </c>
    </row>
    <row r="44" customFormat="1" ht="23" customHeight="1" spans="13:23">
      <c r="M44" s="24"/>
      <c r="N44" s="25"/>
      <c r="O44" s="24"/>
      <c r="P44" s="24">
        <f>W44*O40</f>
        <v>4960.59</v>
      </c>
      <c r="Q44" s="24"/>
      <c r="R44" s="24"/>
      <c r="S44" s="24"/>
      <c r="T44" s="24"/>
      <c r="U44" s="24">
        <f>SUM(P44,R40)</f>
        <v>6820.59</v>
      </c>
      <c r="V44" s="24"/>
      <c r="W44" s="34">
        <v>0.41</v>
      </c>
    </row>
    <row r="45" ht="23" customHeight="1"/>
  </sheetData>
  <mergeCells count="21">
    <mergeCell ref="B1:C1"/>
    <mergeCell ref="D1:E1"/>
    <mergeCell ref="F1:G1"/>
    <mergeCell ref="X1:AF1"/>
    <mergeCell ref="A1:A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</mergeCells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5"/>
  <sheetViews>
    <sheetView workbookViewId="0">
      <pane xSplit="2" ySplit="2" topLeftCell="F3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3.5"/>
  <cols>
    <col min="18" max="18" width="10.25" customWidth="1"/>
    <col min="19" max="19" width="10.875" customWidth="1"/>
    <col min="20" max="20" width="10.25" customWidth="1"/>
    <col min="21" max="21" width="10.125" customWidth="1"/>
    <col min="22" max="22" width="10.25" customWidth="1"/>
    <col min="23" max="23" width="10" customWidth="1"/>
    <col min="26" max="26" width="13.625" customWidth="1"/>
  </cols>
  <sheetData>
    <row r="1" s="41" customFormat="1" ht="23" customHeight="1" spans="1:32">
      <c r="A1" s="14" t="s">
        <v>0</v>
      </c>
      <c r="B1" s="1" t="s">
        <v>1</v>
      </c>
      <c r="C1" s="2"/>
      <c r="D1" s="3" t="s">
        <v>2</v>
      </c>
      <c r="E1" s="4"/>
      <c r="F1" s="5" t="s">
        <v>3</v>
      </c>
      <c r="G1" s="4"/>
      <c r="H1" s="6" t="s">
        <v>4</v>
      </c>
      <c r="I1" s="13" t="s">
        <v>5</v>
      </c>
      <c r="J1" s="14" t="s">
        <v>6</v>
      </c>
      <c r="K1" s="15" t="s">
        <v>7</v>
      </c>
      <c r="L1" s="16" t="s">
        <v>8</v>
      </c>
      <c r="M1" s="17" t="s">
        <v>9</v>
      </c>
      <c r="N1" s="2" t="s">
        <v>10</v>
      </c>
      <c r="O1" s="18" t="s">
        <v>11</v>
      </c>
      <c r="P1" s="14" t="s">
        <v>12</v>
      </c>
      <c r="Q1" s="17">
        <v>198</v>
      </c>
      <c r="R1" s="26" t="s">
        <v>13</v>
      </c>
      <c r="S1" s="17" t="s">
        <v>14</v>
      </c>
      <c r="T1" s="27" t="s">
        <v>28</v>
      </c>
      <c r="U1" s="28" t="s">
        <v>16</v>
      </c>
      <c r="V1" s="17" t="s">
        <v>17</v>
      </c>
      <c r="W1" s="29" t="s">
        <v>18</v>
      </c>
      <c r="X1" s="30" t="s">
        <v>19</v>
      </c>
      <c r="Y1" s="30"/>
      <c r="Z1" s="30"/>
      <c r="AA1" s="30"/>
      <c r="AB1" s="30"/>
      <c r="AC1" s="30"/>
      <c r="AD1" s="30"/>
      <c r="AE1" s="30"/>
      <c r="AF1" s="30"/>
    </row>
    <row r="2" s="41" customFormat="1" ht="23" customHeight="1" spans="1:32">
      <c r="A2" s="7"/>
      <c r="B2" s="7" t="s">
        <v>20</v>
      </c>
      <c r="C2" s="8" t="s">
        <v>21</v>
      </c>
      <c r="D2" s="8" t="s">
        <v>20</v>
      </c>
      <c r="E2" s="8" t="s">
        <v>21</v>
      </c>
      <c r="F2" s="8" t="s">
        <v>20</v>
      </c>
      <c r="G2" s="9" t="s">
        <v>21</v>
      </c>
      <c r="H2" s="10"/>
      <c r="I2" s="8"/>
      <c r="J2" s="19"/>
      <c r="K2" s="20"/>
      <c r="L2" s="21"/>
      <c r="M2" s="7"/>
      <c r="N2" s="8"/>
      <c r="O2" s="22"/>
      <c r="P2" s="19"/>
      <c r="Q2" s="19"/>
      <c r="R2" s="31"/>
      <c r="S2" s="19"/>
      <c r="T2" s="32"/>
      <c r="U2" s="33"/>
      <c r="V2" s="7"/>
      <c r="W2" s="29"/>
      <c r="X2" s="1" t="s">
        <v>1</v>
      </c>
      <c r="Y2" s="3" t="s">
        <v>2</v>
      </c>
      <c r="Z2" s="5" t="s">
        <v>3</v>
      </c>
      <c r="AA2" s="35" t="s">
        <v>4</v>
      </c>
      <c r="AB2" s="36" t="s">
        <v>5</v>
      </c>
      <c r="AC2" s="37" t="s">
        <v>6</v>
      </c>
      <c r="AD2" s="38" t="s">
        <v>7</v>
      </c>
      <c r="AE2" s="39" t="s">
        <v>8</v>
      </c>
      <c r="AF2" s="40" t="s">
        <v>9</v>
      </c>
    </row>
    <row r="3" ht="23" customHeight="1" spans="1:32">
      <c r="A3" s="42">
        <v>45292</v>
      </c>
      <c r="B3" s="43"/>
      <c r="C3" s="43"/>
      <c r="D3" s="43">
        <v>1</v>
      </c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57"/>
      <c r="S3" s="43"/>
      <c r="T3" s="58"/>
      <c r="U3" s="59"/>
      <c r="V3" s="54"/>
      <c r="X3" s="43"/>
      <c r="Y3" s="43"/>
      <c r="Z3" s="43"/>
      <c r="AA3" s="43"/>
      <c r="AB3" s="43"/>
      <c r="AC3" s="43"/>
      <c r="AD3" s="43"/>
      <c r="AE3" s="43"/>
      <c r="AF3" s="43"/>
    </row>
    <row r="4" ht="23" customHeight="1" spans="1:32">
      <c r="A4" s="42">
        <v>45293</v>
      </c>
      <c r="B4" s="44">
        <v>3</v>
      </c>
      <c r="C4" s="44"/>
      <c r="D4" s="44">
        <v>1</v>
      </c>
      <c r="E4" s="44"/>
      <c r="F4" s="44"/>
      <c r="G4" s="44"/>
      <c r="H4" s="44"/>
      <c r="I4" s="44">
        <v>5</v>
      </c>
      <c r="J4" s="44"/>
      <c r="K4" s="44"/>
      <c r="L4" s="44"/>
      <c r="M4" s="44"/>
      <c r="N4" s="44"/>
      <c r="O4" s="44"/>
      <c r="P4" s="44"/>
      <c r="Q4" s="44"/>
      <c r="R4" s="60"/>
      <c r="S4" s="44"/>
      <c r="T4" s="58"/>
      <c r="U4" s="61"/>
      <c r="V4" s="56"/>
      <c r="X4" s="44"/>
      <c r="Y4" s="44"/>
      <c r="Z4" s="44"/>
      <c r="AA4" s="44"/>
      <c r="AB4" s="44"/>
      <c r="AC4" s="44"/>
      <c r="AD4" s="44"/>
      <c r="AE4" s="44"/>
      <c r="AF4" s="44"/>
    </row>
    <row r="5" ht="23" customHeight="1" spans="1:32">
      <c r="A5" s="42">
        <v>45294</v>
      </c>
      <c r="B5" s="44">
        <v>2</v>
      </c>
      <c r="C5" s="44"/>
      <c r="D5" s="44">
        <v>2</v>
      </c>
      <c r="E5" s="44"/>
      <c r="F5" s="44"/>
      <c r="G5" s="44"/>
      <c r="H5" s="45"/>
      <c r="I5" s="44">
        <v>5</v>
      </c>
      <c r="J5" s="44"/>
      <c r="K5" s="44"/>
      <c r="L5" s="44"/>
      <c r="M5" s="44"/>
      <c r="N5" s="44"/>
      <c r="O5" s="44"/>
      <c r="P5" s="44">
        <v>1</v>
      </c>
      <c r="Q5" s="44"/>
      <c r="R5" s="60"/>
      <c r="S5" s="44"/>
      <c r="T5" s="62"/>
      <c r="U5" s="61"/>
      <c r="V5" s="56">
        <v>2000</v>
      </c>
      <c r="X5" s="44"/>
      <c r="Y5" s="44"/>
      <c r="Z5" s="44"/>
      <c r="AA5" s="45"/>
      <c r="AB5" s="44"/>
      <c r="AC5" s="44"/>
      <c r="AD5" s="44"/>
      <c r="AE5" s="44"/>
      <c r="AF5" s="44"/>
    </row>
    <row r="6" ht="23" customHeight="1" spans="1:32">
      <c r="A6" s="42">
        <v>45295</v>
      </c>
      <c r="B6" s="44"/>
      <c r="C6" s="44"/>
      <c r="D6" s="44">
        <v>1</v>
      </c>
      <c r="E6" s="44"/>
      <c r="F6" s="44"/>
      <c r="G6" s="44"/>
      <c r="H6" s="44">
        <v>1</v>
      </c>
      <c r="I6" s="44">
        <v>5</v>
      </c>
      <c r="J6" s="44"/>
      <c r="K6" s="44"/>
      <c r="L6" s="44"/>
      <c r="M6" s="44"/>
      <c r="N6" s="44"/>
      <c r="O6" s="44"/>
      <c r="P6" s="44"/>
      <c r="Q6" s="44"/>
      <c r="R6" s="60"/>
      <c r="S6" s="44"/>
      <c r="T6" s="63"/>
      <c r="U6" s="61"/>
      <c r="V6" s="56"/>
      <c r="X6" s="44"/>
      <c r="Y6" s="44"/>
      <c r="Z6" s="44"/>
      <c r="AA6" s="44"/>
      <c r="AB6" s="44"/>
      <c r="AC6" s="44"/>
      <c r="AD6" s="44"/>
      <c r="AE6" s="44"/>
      <c r="AF6" s="44"/>
    </row>
    <row r="7" ht="23" customHeight="1" spans="1:32">
      <c r="A7" s="42">
        <v>45296</v>
      </c>
      <c r="B7" s="44">
        <v>1</v>
      </c>
      <c r="C7" s="44"/>
      <c r="D7" s="44"/>
      <c r="E7" s="44"/>
      <c r="F7" s="44"/>
      <c r="G7" s="44"/>
      <c r="H7" s="44"/>
      <c r="I7" s="44"/>
      <c r="J7" s="44"/>
      <c r="K7" s="44">
        <v>1</v>
      </c>
      <c r="L7" s="44"/>
      <c r="M7" s="44"/>
      <c r="N7" s="44"/>
      <c r="O7" s="44"/>
      <c r="P7" s="44"/>
      <c r="Q7" s="44"/>
      <c r="R7" s="60"/>
      <c r="S7" s="44"/>
      <c r="T7" s="63"/>
      <c r="U7" s="61"/>
      <c r="V7" s="56"/>
      <c r="X7" s="44"/>
      <c r="Y7" s="44"/>
      <c r="Z7" s="44"/>
      <c r="AA7" s="44"/>
      <c r="AB7" s="44"/>
      <c r="AC7" s="44"/>
      <c r="AD7" s="44"/>
      <c r="AE7" s="44"/>
      <c r="AF7" s="44"/>
    </row>
    <row r="8" ht="23" customHeight="1" spans="1:32">
      <c r="A8" s="42">
        <v>45297</v>
      </c>
      <c r="B8" s="44">
        <v>2.5</v>
      </c>
      <c r="C8" s="44"/>
      <c r="D8" s="44"/>
      <c r="E8" s="44"/>
      <c r="F8" s="44"/>
      <c r="G8" s="44"/>
      <c r="H8" s="44"/>
      <c r="I8" s="44">
        <v>10</v>
      </c>
      <c r="J8" s="44"/>
      <c r="K8" s="44"/>
      <c r="L8" s="44"/>
      <c r="M8" s="44"/>
      <c r="N8" s="44"/>
      <c r="O8" s="44"/>
      <c r="P8" s="44">
        <v>3</v>
      </c>
      <c r="Q8" s="44"/>
      <c r="R8" s="60"/>
      <c r="S8" s="44"/>
      <c r="T8" s="64"/>
      <c r="U8" s="61"/>
      <c r="V8" s="56"/>
      <c r="X8" s="44"/>
      <c r="Y8" s="44"/>
      <c r="Z8" s="44"/>
      <c r="AA8" s="44"/>
      <c r="AB8" s="44"/>
      <c r="AC8" s="44"/>
      <c r="AD8" s="44"/>
      <c r="AE8" s="44"/>
      <c r="AF8" s="44"/>
    </row>
    <row r="9" ht="23" customHeight="1" spans="1:32">
      <c r="A9" s="42">
        <v>45298</v>
      </c>
      <c r="B9" s="44">
        <v>2</v>
      </c>
      <c r="C9" s="44"/>
      <c r="D9" s="44">
        <v>1</v>
      </c>
      <c r="E9" s="44"/>
      <c r="F9" s="44"/>
      <c r="G9" s="44"/>
      <c r="H9" s="44"/>
      <c r="I9" s="44">
        <v>3</v>
      </c>
      <c r="J9" s="44"/>
      <c r="K9" s="44"/>
      <c r="L9" s="44"/>
      <c r="M9" s="44"/>
      <c r="N9" s="44"/>
      <c r="O9" s="44"/>
      <c r="P9" s="44"/>
      <c r="Q9" s="44"/>
      <c r="R9" s="60"/>
      <c r="S9" s="44"/>
      <c r="T9" s="58"/>
      <c r="U9" s="65"/>
      <c r="V9" s="56"/>
      <c r="X9" s="44"/>
      <c r="Y9" s="44"/>
      <c r="Z9" s="44"/>
      <c r="AA9" s="44"/>
      <c r="AB9" s="44"/>
      <c r="AC9" s="44"/>
      <c r="AD9" s="44"/>
      <c r="AE9" s="44"/>
      <c r="AF9" s="44"/>
    </row>
    <row r="10" ht="23" customHeight="1" spans="1:32">
      <c r="A10" s="42">
        <v>45299</v>
      </c>
      <c r="B10" s="44">
        <v>2.5</v>
      </c>
      <c r="C10" s="44"/>
      <c r="D10" s="44">
        <v>3.5</v>
      </c>
      <c r="E10" s="44"/>
      <c r="F10" s="44"/>
      <c r="G10" s="44"/>
      <c r="H10" s="44"/>
      <c r="I10" s="44">
        <v>2</v>
      </c>
      <c r="J10" s="44"/>
      <c r="K10" s="44">
        <v>1</v>
      </c>
      <c r="L10" s="44"/>
      <c r="M10" s="44"/>
      <c r="N10" s="44"/>
      <c r="O10" s="44"/>
      <c r="P10" s="44"/>
      <c r="Q10" s="44"/>
      <c r="R10" s="60"/>
      <c r="S10" s="44"/>
      <c r="T10" s="62"/>
      <c r="U10" s="66"/>
      <c r="V10" s="67"/>
      <c r="X10" s="44"/>
      <c r="Y10" s="44"/>
      <c r="Z10" s="44"/>
      <c r="AA10" s="44"/>
      <c r="AB10" s="44"/>
      <c r="AC10" s="44"/>
      <c r="AD10" s="44"/>
      <c r="AE10" s="44"/>
      <c r="AF10" s="44"/>
    </row>
    <row r="11" ht="23" customHeight="1" spans="1:32">
      <c r="A11" s="42">
        <v>45300</v>
      </c>
      <c r="B11" s="44">
        <v>3</v>
      </c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60"/>
      <c r="S11" s="44"/>
      <c r="T11" s="62"/>
      <c r="U11" s="66"/>
      <c r="V11" s="67"/>
      <c r="X11" s="44"/>
      <c r="Y11" s="44"/>
      <c r="Z11" s="44"/>
      <c r="AA11" s="44"/>
      <c r="AB11" s="44"/>
      <c r="AC11" s="44"/>
      <c r="AD11" s="44"/>
      <c r="AE11" s="44"/>
      <c r="AF11" s="44"/>
    </row>
    <row r="12" ht="23" customHeight="1" spans="1:32">
      <c r="A12" s="42">
        <v>45301</v>
      </c>
      <c r="B12" s="44">
        <v>0.5</v>
      </c>
      <c r="C12" s="44"/>
      <c r="D12" s="44">
        <v>1</v>
      </c>
      <c r="E12" s="44"/>
      <c r="F12" s="44"/>
      <c r="G12" s="44"/>
      <c r="H12" s="44"/>
      <c r="I12" s="44">
        <v>2</v>
      </c>
      <c r="J12" s="44"/>
      <c r="K12" s="44">
        <v>1</v>
      </c>
      <c r="L12" s="44"/>
      <c r="M12" s="44"/>
      <c r="N12" s="44"/>
      <c r="O12" s="44"/>
      <c r="P12" s="44"/>
      <c r="Q12" s="44"/>
      <c r="R12" s="60"/>
      <c r="S12" s="44"/>
      <c r="T12" s="58"/>
      <c r="U12" s="68"/>
      <c r="V12" s="67"/>
      <c r="X12" s="44"/>
      <c r="Y12" s="44"/>
      <c r="Z12" s="44"/>
      <c r="AA12" s="44"/>
      <c r="AB12" s="44"/>
      <c r="AC12" s="44"/>
      <c r="AD12" s="44"/>
      <c r="AE12" s="44"/>
      <c r="AF12" s="44"/>
    </row>
    <row r="13" ht="23" customHeight="1" spans="1:32">
      <c r="A13" s="42">
        <v>45302</v>
      </c>
      <c r="B13" s="44"/>
      <c r="C13" s="44"/>
      <c r="D13" s="44">
        <v>2</v>
      </c>
      <c r="E13" s="44"/>
      <c r="F13" s="44"/>
      <c r="G13" s="44"/>
      <c r="H13" s="44">
        <v>1</v>
      </c>
      <c r="I13" s="44">
        <v>5</v>
      </c>
      <c r="J13" s="44"/>
      <c r="K13" s="44">
        <v>1</v>
      </c>
      <c r="L13" s="44"/>
      <c r="M13" s="44"/>
      <c r="N13" s="44"/>
      <c r="O13" s="44"/>
      <c r="P13" s="44"/>
      <c r="Q13" s="44"/>
      <c r="R13" s="60"/>
      <c r="S13" s="44"/>
      <c r="T13" s="62"/>
      <c r="U13" s="66"/>
      <c r="V13" s="67"/>
      <c r="X13" s="44"/>
      <c r="Y13" s="44"/>
      <c r="Z13" s="44"/>
      <c r="AA13" s="44"/>
      <c r="AB13" s="44"/>
      <c r="AC13" s="44"/>
      <c r="AD13" s="44"/>
      <c r="AE13" s="44"/>
      <c r="AF13" s="44"/>
    </row>
    <row r="14" ht="23" customHeight="1" spans="1:32">
      <c r="A14" s="42">
        <v>45303</v>
      </c>
      <c r="B14" s="44"/>
      <c r="C14" s="44"/>
      <c r="D14" s="44">
        <v>1.5</v>
      </c>
      <c r="E14" s="44"/>
      <c r="F14" s="44"/>
      <c r="G14" s="44"/>
      <c r="H14" s="44"/>
      <c r="I14" s="44">
        <v>5</v>
      </c>
      <c r="J14" s="44"/>
      <c r="K14" s="44"/>
      <c r="L14" s="44"/>
      <c r="M14" s="44"/>
      <c r="N14" s="44"/>
      <c r="O14" s="44"/>
      <c r="P14" s="44">
        <v>1</v>
      </c>
      <c r="Q14" s="44"/>
      <c r="R14" s="60"/>
      <c r="S14" s="44"/>
      <c r="T14" s="64">
        <v>2</v>
      </c>
      <c r="U14" s="59"/>
      <c r="V14" s="56"/>
      <c r="X14" s="44"/>
      <c r="Y14" s="44"/>
      <c r="Z14" s="44"/>
      <c r="AA14" s="44"/>
      <c r="AB14" s="44"/>
      <c r="AC14" s="44"/>
      <c r="AD14" s="44"/>
      <c r="AE14" s="44"/>
      <c r="AF14" s="44"/>
    </row>
    <row r="15" ht="23" customHeight="1" spans="1:32">
      <c r="A15" s="42">
        <v>45304</v>
      </c>
      <c r="B15" s="44">
        <v>4.5</v>
      </c>
      <c r="C15" s="44"/>
      <c r="D15" s="44">
        <v>2</v>
      </c>
      <c r="E15" s="44"/>
      <c r="F15" s="44"/>
      <c r="G15" s="44"/>
      <c r="H15" s="44"/>
      <c r="I15" s="44">
        <v>6</v>
      </c>
      <c r="J15" s="44"/>
      <c r="K15" s="44"/>
      <c r="L15" s="44"/>
      <c r="M15" s="44"/>
      <c r="N15" s="44"/>
      <c r="O15" s="44"/>
      <c r="P15" s="44"/>
      <c r="Q15" s="44"/>
      <c r="R15" s="60"/>
      <c r="S15" s="44"/>
      <c r="T15" s="62"/>
      <c r="U15" s="61"/>
      <c r="V15" s="56"/>
      <c r="X15" s="44"/>
      <c r="Y15" s="44"/>
      <c r="Z15" s="44"/>
      <c r="AA15" s="44"/>
      <c r="AB15" s="44"/>
      <c r="AC15" s="44"/>
      <c r="AD15" s="44"/>
      <c r="AE15" s="44"/>
      <c r="AF15" s="44"/>
    </row>
    <row r="16" ht="23" customHeight="1" spans="1:32">
      <c r="A16" s="42">
        <v>45305</v>
      </c>
      <c r="B16" s="44"/>
      <c r="C16" s="44"/>
      <c r="D16" s="44">
        <v>2</v>
      </c>
      <c r="E16" s="44"/>
      <c r="F16" s="44"/>
      <c r="G16" s="44"/>
      <c r="H16" s="44"/>
      <c r="I16" s="44">
        <v>10</v>
      </c>
      <c r="J16" s="44"/>
      <c r="K16" s="44"/>
      <c r="L16" s="44"/>
      <c r="M16" s="44"/>
      <c r="N16" s="44"/>
      <c r="O16" s="44"/>
      <c r="P16" s="44"/>
      <c r="Q16" s="44"/>
      <c r="R16" s="60"/>
      <c r="S16" s="44"/>
      <c r="T16" s="64">
        <v>1</v>
      </c>
      <c r="U16" s="61"/>
      <c r="V16" s="56"/>
      <c r="X16" s="44"/>
      <c r="Y16" s="44"/>
      <c r="Z16" s="44"/>
      <c r="AA16" s="44"/>
      <c r="AB16" s="44"/>
      <c r="AC16" s="44"/>
      <c r="AD16" s="44">
        <v>1</v>
      </c>
      <c r="AE16" s="44"/>
      <c r="AF16" s="44"/>
    </row>
    <row r="17" ht="23" customHeight="1" spans="1:32">
      <c r="A17" s="42">
        <v>45306</v>
      </c>
      <c r="B17" s="44">
        <v>3</v>
      </c>
      <c r="C17" s="44"/>
      <c r="D17" s="44">
        <v>2</v>
      </c>
      <c r="E17" s="44"/>
      <c r="F17" s="44"/>
      <c r="G17" s="44"/>
      <c r="H17" s="44"/>
      <c r="I17" s="44">
        <v>2</v>
      </c>
      <c r="J17" s="44"/>
      <c r="K17" s="44"/>
      <c r="L17" s="44"/>
      <c r="M17" s="44"/>
      <c r="N17" s="44"/>
      <c r="O17" s="44"/>
      <c r="P17" s="44"/>
      <c r="Q17" s="44"/>
      <c r="R17" s="60"/>
      <c r="S17" s="44"/>
      <c r="T17" s="62"/>
      <c r="U17" s="61"/>
      <c r="V17" s="56"/>
      <c r="X17" s="44"/>
      <c r="Y17" s="44"/>
      <c r="Z17" s="44"/>
      <c r="AA17" s="44"/>
      <c r="AB17" s="44"/>
      <c r="AC17" s="44"/>
      <c r="AD17" s="44"/>
      <c r="AE17" s="44"/>
      <c r="AF17" s="44"/>
    </row>
    <row r="18" ht="23" customHeight="1" spans="1:32">
      <c r="A18" s="42">
        <v>45307</v>
      </c>
      <c r="B18" s="44">
        <v>1</v>
      </c>
      <c r="C18" s="44"/>
      <c r="D18" s="44"/>
      <c r="E18" s="44"/>
      <c r="F18" s="44"/>
      <c r="G18" s="44"/>
      <c r="H18" s="44"/>
      <c r="I18" s="44">
        <v>3</v>
      </c>
      <c r="J18" s="44"/>
      <c r="K18" s="44"/>
      <c r="L18" s="44"/>
      <c r="M18" s="44"/>
      <c r="N18" s="44"/>
      <c r="O18" s="44"/>
      <c r="P18" s="44">
        <v>3</v>
      </c>
      <c r="Q18" s="44"/>
      <c r="R18" s="60">
        <v>1</v>
      </c>
      <c r="S18" s="44"/>
      <c r="T18" s="64"/>
      <c r="U18" s="61"/>
      <c r="V18" s="56"/>
      <c r="X18" s="44"/>
      <c r="Y18" s="44"/>
      <c r="Z18" s="44"/>
      <c r="AA18" s="44"/>
      <c r="AB18" s="44"/>
      <c r="AC18" s="44"/>
      <c r="AD18" s="44"/>
      <c r="AE18" s="44"/>
      <c r="AF18" s="44"/>
    </row>
    <row r="19" ht="23" customHeight="1" spans="1:32">
      <c r="A19" s="42">
        <v>45308</v>
      </c>
      <c r="B19" s="44">
        <v>2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>
        <v>2</v>
      </c>
      <c r="Q19" s="44"/>
      <c r="R19" s="60"/>
      <c r="S19" s="44"/>
      <c r="T19" s="62">
        <v>1</v>
      </c>
      <c r="U19" s="61"/>
      <c r="V19" s="56"/>
      <c r="X19" s="44"/>
      <c r="Y19" s="44"/>
      <c r="Z19" s="44"/>
      <c r="AA19" s="44"/>
      <c r="AB19" s="44"/>
      <c r="AC19" s="44"/>
      <c r="AD19" s="44"/>
      <c r="AE19" s="44"/>
      <c r="AF19" s="44"/>
    </row>
    <row r="20" ht="23" customHeight="1" spans="1:32">
      <c r="A20" s="42">
        <v>45309</v>
      </c>
      <c r="B20" s="44">
        <v>1</v>
      </c>
      <c r="C20" s="44"/>
      <c r="D20" s="44">
        <v>1</v>
      </c>
      <c r="E20" s="44"/>
      <c r="F20" s="44"/>
      <c r="G20" s="44"/>
      <c r="H20" s="44"/>
      <c r="I20" s="44"/>
      <c r="J20" s="44"/>
      <c r="K20" s="44">
        <v>1</v>
      </c>
      <c r="L20" s="44"/>
      <c r="M20" s="44"/>
      <c r="N20" s="44"/>
      <c r="O20" s="44"/>
      <c r="P20" s="44"/>
      <c r="Q20" s="44"/>
      <c r="R20" s="60"/>
      <c r="S20" s="44"/>
      <c r="T20" s="64"/>
      <c r="U20" s="61"/>
      <c r="V20" s="56"/>
      <c r="X20" s="44"/>
      <c r="Y20" s="44"/>
      <c r="Z20" s="44"/>
      <c r="AA20" s="44"/>
      <c r="AB20" s="44"/>
      <c r="AC20" s="44"/>
      <c r="AD20" s="44"/>
      <c r="AE20" s="44"/>
      <c r="AF20" s="44"/>
    </row>
    <row r="21" ht="23" customHeight="1" spans="1:32">
      <c r="A21" s="42">
        <v>45310</v>
      </c>
      <c r="B21" s="44">
        <v>2.5</v>
      </c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60"/>
      <c r="S21" s="44"/>
      <c r="T21" s="62"/>
      <c r="U21" s="61"/>
      <c r="V21" s="56"/>
      <c r="X21" s="44"/>
      <c r="Y21" s="44"/>
      <c r="Z21" s="44"/>
      <c r="AA21" s="44"/>
      <c r="AB21" s="44"/>
      <c r="AC21" s="44"/>
      <c r="AD21" s="44"/>
      <c r="AE21" s="44"/>
      <c r="AF21" s="44"/>
    </row>
    <row r="22" ht="23" customHeight="1" spans="1:32">
      <c r="A22" s="42">
        <v>45311</v>
      </c>
      <c r="B22" s="44"/>
      <c r="C22" s="44"/>
      <c r="D22" s="44"/>
      <c r="E22" s="44"/>
      <c r="F22" s="44"/>
      <c r="G22" s="44"/>
      <c r="H22" s="44"/>
      <c r="I22" s="44"/>
      <c r="J22" s="44">
        <v>1</v>
      </c>
      <c r="K22" s="44">
        <v>1</v>
      </c>
      <c r="L22" s="44"/>
      <c r="M22" s="44"/>
      <c r="N22" s="44"/>
      <c r="O22" s="44">
        <v>2</v>
      </c>
      <c r="P22" s="44">
        <v>2</v>
      </c>
      <c r="Q22" s="44"/>
      <c r="R22" s="60">
        <v>1</v>
      </c>
      <c r="S22" s="44"/>
      <c r="T22" s="64"/>
      <c r="U22" s="61"/>
      <c r="V22" s="56"/>
      <c r="X22" s="44"/>
      <c r="Y22" s="44"/>
      <c r="Z22" s="44"/>
      <c r="AA22" s="44"/>
      <c r="AB22" s="44"/>
      <c r="AC22" s="44"/>
      <c r="AD22" s="44"/>
      <c r="AE22" s="44"/>
      <c r="AF22" s="44"/>
    </row>
    <row r="23" ht="23" customHeight="1" spans="1:32">
      <c r="A23" s="42">
        <v>45312</v>
      </c>
      <c r="B23" s="44">
        <v>1</v>
      </c>
      <c r="C23" s="44"/>
      <c r="D23" s="44">
        <v>1</v>
      </c>
      <c r="E23" s="44"/>
      <c r="F23" s="44"/>
      <c r="G23" s="44"/>
      <c r="H23" s="44"/>
      <c r="I23" s="44">
        <v>5</v>
      </c>
      <c r="J23" s="44"/>
      <c r="K23" s="44">
        <v>1</v>
      </c>
      <c r="L23" s="44"/>
      <c r="M23" s="44"/>
      <c r="N23" s="44"/>
      <c r="O23" s="44"/>
      <c r="P23" s="44"/>
      <c r="Q23" s="44"/>
      <c r="R23" s="60"/>
      <c r="S23" s="44"/>
      <c r="T23" s="62"/>
      <c r="U23" s="61"/>
      <c r="V23" s="56"/>
      <c r="X23" s="44"/>
      <c r="Y23" s="44"/>
      <c r="Z23" s="44"/>
      <c r="AA23" s="44"/>
      <c r="AB23" s="44"/>
      <c r="AC23" s="44"/>
      <c r="AD23" s="44"/>
      <c r="AE23" s="44"/>
      <c r="AF23" s="44"/>
    </row>
    <row r="24" ht="23" customHeight="1" spans="1:32">
      <c r="A24" s="42">
        <v>45313</v>
      </c>
      <c r="B24" s="44">
        <v>0.5</v>
      </c>
      <c r="C24" s="44"/>
      <c r="D24" s="44"/>
      <c r="E24" s="44"/>
      <c r="F24" s="44"/>
      <c r="G24" s="44"/>
      <c r="H24" s="44">
        <v>1</v>
      </c>
      <c r="I24" s="44">
        <v>3</v>
      </c>
      <c r="J24" s="44"/>
      <c r="K24" s="44"/>
      <c r="L24" s="44"/>
      <c r="M24" s="44"/>
      <c r="N24" s="44"/>
      <c r="O24" s="44"/>
      <c r="P24" s="44"/>
      <c r="Q24" s="44"/>
      <c r="R24" s="60"/>
      <c r="S24" s="44"/>
      <c r="T24" s="64">
        <v>1</v>
      </c>
      <c r="U24" s="61"/>
      <c r="V24" s="56"/>
      <c r="X24" s="44"/>
      <c r="Y24" s="44"/>
      <c r="Z24" s="44"/>
      <c r="AA24" s="44"/>
      <c r="AB24" s="44"/>
      <c r="AC24" s="44"/>
      <c r="AD24" s="44"/>
      <c r="AE24" s="44"/>
      <c r="AF24" s="44"/>
    </row>
    <row r="25" ht="24" customHeight="1" spans="1:32">
      <c r="A25" s="42">
        <v>45314</v>
      </c>
      <c r="B25" s="44"/>
      <c r="C25" s="44"/>
      <c r="D25" s="44">
        <v>1</v>
      </c>
      <c r="E25" s="44"/>
      <c r="F25" s="44"/>
      <c r="G25" s="44"/>
      <c r="H25" s="44"/>
      <c r="I25" s="44">
        <v>3</v>
      </c>
      <c r="J25" s="44"/>
      <c r="K25" s="44"/>
      <c r="L25" s="44"/>
      <c r="M25" s="44"/>
      <c r="N25" s="44"/>
      <c r="O25" s="44"/>
      <c r="P25" s="44"/>
      <c r="Q25" s="44"/>
      <c r="R25" s="60"/>
      <c r="S25" s="44"/>
      <c r="T25" s="62"/>
      <c r="U25" s="61"/>
      <c r="V25" s="56">
        <v>5000</v>
      </c>
      <c r="X25" s="44"/>
      <c r="Y25" s="44"/>
      <c r="Z25" s="44"/>
      <c r="AA25" s="44"/>
      <c r="AB25" s="44"/>
      <c r="AC25" s="44"/>
      <c r="AD25" s="44"/>
      <c r="AE25" s="44"/>
      <c r="AF25" s="44"/>
    </row>
    <row r="26" ht="23" customHeight="1" spans="1:32">
      <c r="A26" s="42">
        <v>45315</v>
      </c>
      <c r="B26" s="44"/>
      <c r="C26" s="44"/>
      <c r="D26" s="44"/>
      <c r="E26" s="44"/>
      <c r="F26" s="44"/>
      <c r="G26" s="44"/>
      <c r="H26" s="44"/>
      <c r="I26" s="44">
        <v>3</v>
      </c>
      <c r="J26" s="44"/>
      <c r="K26" s="44"/>
      <c r="L26" s="44"/>
      <c r="M26" s="44"/>
      <c r="N26" s="44"/>
      <c r="O26" s="44"/>
      <c r="P26" s="44"/>
      <c r="Q26" s="44"/>
      <c r="R26" s="60"/>
      <c r="S26" s="44"/>
      <c r="T26" s="64">
        <v>1</v>
      </c>
      <c r="U26" s="61"/>
      <c r="V26" s="56"/>
      <c r="X26" s="44"/>
      <c r="Y26" s="44"/>
      <c r="Z26" s="44"/>
      <c r="AA26" s="44"/>
      <c r="AB26" s="44"/>
      <c r="AC26" s="44"/>
      <c r="AD26" s="44"/>
      <c r="AE26" s="44"/>
      <c r="AF26" s="44"/>
    </row>
    <row r="27" ht="23" customHeight="1" spans="1:32">
      <c r="A27" s="42">
        <v>45316</v>
      </c>
      <c r="B27" s="44">
        <v>1</v>
      </c>
      <c r="C27" s="44"/>
      <c r="D27" s="44">
        <v>1</v>
      </c>
      <c r="E27" s="44"/>
      <c r="F27" s="44"/>
      <c r="G27" s="44"/>
      <c r="H27" s="44"/>
      <c r="I27" s="44">
        <v>2</v>
      </c>
      <c r="J27" s="44"/>
      <c r="K27" s="44"/>
      <c r="L27" s="44"/>
      <c r="M27" s="44"/>
      <c r="N27" s="44"/>
      <c r="O27" s="44"/>
      <c r="P27" s="44"/>
      <c r="Q27" s="44"/>
      <c r="R27" s="60"/>
      <c r="S27" s="44"/>
      <c r="T27" s="62">
        <v>1</v>
      </c>
      <c r="U27" s="61"/>
      <c r="V27" s="56"/>
      <c r="X27" s="44"/>
      <c r="Y27" s="44"/>
      <c r="Z27" s="44"/>
      <c r="AA27" s="44"/>
      <c r="AB27" s="44"/>
      <c r="AC27" s="44"/>
      <c r="AD27" s="44"/>
      <c r="AE27" s="44"/>
      <c r="AF27" s="44"/>
    </row>
    <row r="28" ht="23" customHeight="1" spans="1:32">
      <c r="A28" s="42">
        <v>45317</v>
      </c>
      <c r="B28" s="44">
        <v>1</v>
      </c>
      <c r="C28" s="44"/>
      <c r="D28" s="44"/>
      <c r="E28" s="44"/>
      <c r="F28" s="44"/>
      <c r="G28" s="44"/>
      <c r="H28" s="44"/>
      <c r="I28" s="44">
        <v>10</v>
      </c>
      <c r="J28" s="44"/>
      <c r="K28" s="44"/>
      <c r="L28" s="44"/>
      <c r="M28" s="44"/>
      <c r="N28" s="44"/>
      <c r="O28" s="44"/>
      <c r="P28" s="44"/>
      <c r="Q28" s="44"/>
      <c r="R28" s="60"/>
      <c r="S28" s="44"/>
      <c r="T28" s="64"/>
      <c r="U28" s="61"/>
      <c r="V28" s="56"/>
      <c r="X28" s="44"/>
      <c r="Y28" s="44"/>
      <c r="Z28" s="44"/>
      <c r="AA28" s="44"/>
      <c r="AB28" s="44"/>
      <c r="AC28" s="44"/>
      <c r="AD28" s="44"/>
      <c r="AE28" s="44"/>
      <c r="AF28" s="44"/>
    </row>
    <row r="29" ht="23" customHeight="1" spans="1:32">
      <c r="A29" s="42">
        <v>45318</v>
      </c>
      <c r="B29" s="44">
        <v>3.5</v>
      </c>
      <c r="C29" s="44"/>
      <c r="D29" s="44">
        <v>2</v>
      </c>
      <c r="E29" s="44"/>
      <c r="F29" s="44"/>
      <c r="G29" s="44"/>
      <c r="H29" s="44"/>
      <c r="I29" s="44">
        <v>6</v>
      </c>
      <c r="J29" s="44"/>
      <c r="K29" s="44"/>
      <c r="L29" s="44"/>
      <c r="M29" s="44"/>
      <c r="N29" s="44"/>
      <c r="O29" s="44"/>
      <c r="P29" s="44">
        <v>1</v>
      </c>
      <c r="Q29" s="44"/>
      <c r="R29" s="60"/>
      <c r="S29" s="44"/>
      <c r="T29" s="62">
        <v>2</v>
      </c>
      <c r="U29" s="61"/>
      <c r="V29" s="56"/>
      <c r="X29" s="44"/>
      <c r="Y29" s="44"/>
      <c r="Z29" s="44"/>
      <c r="AA29" s="44"/>
      <c r="AB29" s="44"/>
      <c r="AC29" s="44"/>
      <c r="AD29" s="44"/>
      <c r="AE29" s="44"/>
      <c r="AF29" s="44"/>
    </row>
    <row r="30" ht="23" customHeight="1" spans="1:32">
      <c r="A30" s="42">
        <v>45319</v>
      </c>
      <c r="B30" s="44">
        <v>0.5</v>
      </c>
      <c r="C30" s="44"/>
      <c r="D30" s="44"/>
      <c r="E30" s="44"/>
      <c r="F30" s="44"/>
      <c r="G30" s="44"/>
      <c r="H30" s="44"/>
      <c r="I30" s="44">
        <v>3</v>
      </c>
      <c r="J30" s="44"/>
      <c r="K30" s="44"/>
      <c r="L30" s="44"/>
      <c r="M30" s="44"/>
      <c r="N30" s="44"/>
      <c r="O30" s="44">
        <v>1</v>
      </c>
      <c r="P30" s="44">
        <v>2</v>
      </c>
      <c r="Q30" s="44"/>
      <c r="R30" s="60"/>
      <c r="S30" s="44"/>
      <c r="T30" s="64"/>
      <c r="U30" s="61"/>
      <c r="V30" s="56"/>
      <c r="X30" s="44"/>
      <c r="Y30" s="44"/>
      <c r="Z30" s="44"/>
      <c r="AA30" s="44"/>
      <c r="AB30" s="44"/>
      <c r="AC30" s="44"/>
      <c r="AD30" s="44"/>
      <c r="AE30" s="44"/>
      <c r="AF30" s="44"/>
    </row>
    <row r="31" ht="23" customHeight="1" spans="1:32">
      <c r="A31" s="42">
        <v>45320</v>
      </c>
      <c r="B31" s="44">
        <v>0</v>
      </c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60"/>
      <c r="S31" s="44"/>
      <c r="T31" s="62"/>
      <c r="U31" s="61"/>
      <c r="V31" s="56"/>
      <c r="X31" s="44"/>
      <c r="Y31" s="44"/>
      <c r="Z31" s="44"/>
      <c r="AA31" s="44"/>
      <c r="AB31" s="44"/>
      <c r="AC31" s="44"/>
      <c r="AD31" s="44"/>
      <c r="AE31" s="44"/>
      <c r="AF31" s="44"/>
    </row>
    <row r="32" ht="23" customHeight="1" spans="1:32">
      <c r="A32" s="42">
        <v>45321</v>
      </c>
      <c r="B32" s="44">
        <v>0</v>
      </c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60"/>
      <c r="S32" s="44"/>
      <c r="T32" s="64"/>
      <c r="U32" s="61"/>
      <c r="V32" s="56"/>
      <c r="X32" s="44"/>
      <c r="Y32" s="44"/>
      <c r="Z32" s="44"/>
      <c r="AA32" s="44"/>
      <c r="AB32" s="44"/>
      <c r="AC32" s="44"/>
      <c r="AD32" s="44"/>
      <c r="AE32" s="44"/>
      <c r="AF32" s="44"/>
    </row>
    <row r="33" ht="23" customHeight="1" spans="1:32">
      <c r="A33" s="42">
        <v>45322</v>
      </c>
      <c r="B33" s="46">
        <v>0</v>
      </c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4"/>
      <c r="O33" s="44"/>
      <c r="P33" s="44"/>
      <c r="Q33" s="44"/>
      <c r="R33" s="60"/>
      <c r="S33" s="44"/>
      <c r="T33" s="62"/>
      <c r="U33" s="61"/>
      <c r="V33" s="56"/>
      <c r="X33" s="46"/>
      <c r="Y33" s="46"/>
      <c r="Z33" s="46"/>
      <c r="AA33" s="46"/>
      <c r="AB33" s="46"/>
      <c r="AC33" s="46"/>
      <c r="AD33" s="46"/>
      <c r="AE33" s="46"/>
      <c r="AF33" s="46"/>
    </row>
    <row r="34" ht="23" customHeight="1" spans="1:32">
      <c r="A34" s="47" t="s">
        <v>22</v>
      </c>
      <c r="B34" s="48">
        <f t="shared" ref="B34:V34" si="0">SUM(B3:B33)</f>
        <v>38</v>
      </c>
      <c r="C34" s="49">
        <f t="shared" si="0"/>
        <v>0</v>
      </c>
      <c r="D34" s="50">
        <f t="shared" si="0"/>
        <v>26</v>
      </c>
      <c r="E34" s="48">
        <f t="shared" si="0"/>
        <v>0</v>
      </c>
      <c r="F34" s="48">
        <f t="shared" si="0"/>
        <v>0</v>
      </c>
      <c r="G34" s="48">
        <f t="shared" si="0"/>
        <v>0</v>
      </c>
      <c r="H34" s="49">
        <f t="shared" si="0"/>
        <v>3</v>
      </c>
      <c r="I34" s="50">
        <f t="shared" si="0"/>
        <v>98</v>
      </c>
      <c r="J34" s="48">
        <f t="shared" si="0"/>
        <v>1</v>
      </c>
      <c r="K34" s="48">
        <f t="shared" si="0"/>
        <v>7</v>
      </c>
      <c r="L34" s="49">
        <f t="shared" si="0"/>
        <v>0</v>
      </c>
      <c r="M34" s="52">
        <f t="shared" si="0"/>
        <v>0</v>
      </c>
      <c r="N34" s="52">
        <f t="shared" si="0"/>
        <v>0</v>
      </c>
      <c r="O34" s="52">
        <f t="shared" si="0"/>
        <v>3</v>
      </c>
      <c r="P34" s="52">
        <f t="shared" si="0"/>
        <v>15</v>
      </c>
      <c r="Q34" s="52">
        <f t="shared" si="0"/>
        <v>0</v>
      </c>
      <c r="R34" s="52">
        <f t="shared" si="0"/>
        <v>2</v>
      </c>
      <c r="S34" s="52">
        <f t="shared" si="0"/>
        <v>0</v>
      </c>
      <c r="T34" s="52">
        <f t="shared" si="0"/>
        <v>9</v>
      </c>
      <c r="U34" s="52">
        <f t="shared" si="0"/>
        <v>0</v>
      </c>
      <c r="V34" s="52">
        <f t="shared" si="0"/>
        <v>7000</v>
      </c>
      <c r="X34" s="48">
        <f t="shared" ref="X34:AF34" si="1">SUM(X3:X33)</f>
        <v>0</v>
      </c>
      <c r="Y34" s="50">
        <f t="shared" si="1"/>
        <v>0</v>
      </c>
      <c r="Z34" s="48">
        <f t="shared" si="1"/>
        <v>0</v>
      </c>
      <c r="AA34" s="49">
        <f t="shared" si="1"/>
        <v>0</v>
      </c>
      <c r="AB34" s="50">
        <f t="shared" si="1"/>
        <v>0</v>
      </c>
      <c r="AC34" s="48">
        <f t="shared" si="1"/>
        <v>0</v>
      </c>
      <c r="AD34" s="48">
        <f t="shared" si="1"/>
        <v>1</v>
      </c>
      <c r="AE34" s="49">
        <f t="shared" si="1"/>
        <v>0</v>
      </c>
      <c r="AF34" s="49">
        <f t="shared" si="1"/>
        <v>0</v>
      </c>
    </row>
    <row r="35" ht="23" customHeight="1" spans="1:32">
      <c r="A35" s="23"/>
      <c r="B35" s="51">
        <f>B34*168</f>
        <v>6384</v>
      </c>
      <c r="C35" s="51">
        <f>C34*128</f>
        <v>0</v>
      </c>
      <c r="D35" s="51">
        <f>D34*228</f>
        <v>5928</v>
      </c>
      <c r="E35" s="51">
        <f>E34*168</f>
        <v>0</v>
      </c>
      <c r="F35" s="51">
        <f>F34*78</f>
        <v>0</v>
      </c>
      <c r="G35" s="51">
        <f>G34*68</f>
        <v>0</v>
      </c>
      <c r="H35" s="51">
        <f>H34*338</f>
        <v>1014</v>
      </c>
      <c r="I35" s="51">
        <f>I34*50</f>
        <v>4900</v>
      </c>
      <c r="J35" s="51">
        <f>J34*48</f>
        <v>48</v>
      </c>
      <c r="K35" s="51">
        <f>K34*95</f>
        <v>665</v>
      </c>
      <c r="L35" s="51">
        <f>L34*140</f>
        <v>0</v>
      </c>
      <c r="M35" s="51">
        <f>M34*572</f>
        <v>0</v>
      </c>
      <c r="N35" s="51">
        <f>N34*160</f>
        <v>0</v>
      </c>
      <c r="O35" s="51">
        <f>O34*120</f>
        <v>360</v>
      </c>
      <c r="P35" s="51">
        <f>P34*50</f>
        <v>750</v>
      </c>
      <c r="Q35" s="51">
        <f>Q34*160</f>
        <v>0</v>
      </c>
      <c r="R35" s="23">
        <f>R34*130</f>
        <v>260</v>
      </c>
      <c r="S35" s="23">
        <f>S34*205</f>
        <v>0</v>
      </c>
      <c r="T35" s="23">
        <f>T34*109</f>
        <v>981</v>
      </c>
      <c r="U35" s="23">
        <f>U34*150</f>
        <v>0</v>
      </c>
      <c r="V35" s="23"/>
      <c r="W35" s="23"/>
      <c r="X35" s="51">
        <f>X34*159</f>
        <v>0</v>
      </c>
      <c r="Y35" s="51">
        <f>Y34*210</f>
        <v>0</v>
      </c>
      <c r="Z35" s="51">
        <f>Z34*71</f>
        <v>0</v>
      </c>
      <c r="AA35" s="51">
        <f>AA34*311.5</f>
        <v>0</v>
      </c>
      <c r="AB35" s="51">
        <f>AB34*50</f>
        <v>0</v>
      </c>
      <c r="AC35" s="51">
        <f>AC34*48</f>
        <v>0</v>
      </c>
      <c r="AD35" s="51">
        <f>AD34*86</f>
        <v>86</v>
      </c>
      <c r="AE35" s="51">
        <f>AE34*129</f>
        <v>0</v>
      </c>
      <c r="AF35">
        <f>AF34*507</f>
        <v>0</v>
      </c>
    </row>
    <row r="36" customFormat="1" ht="23" customHeight="1" spans="14:22">
      <c r="N36" s="24">
        <f>N34*53</f>
        <v>0</v>
      </c>
      <c r="O36" s="24">
        <f>O34*48</f>
        <v>144</v>
      </c>
      <c r="P36" s="24">
        <f>P34*15</f>
        <v>225</v>
      </c>
      <c r="Q36" s="24">
        <f>Q34*65</f>
        <v>0</v>
      </c>
      <c r="R36" s="24"/>
      <c r="T36" s="24">
        <f>T34*60</f>
        <v>540</v>
      </c>
      <c r="V36">
        <f>V34*0.02</f>
        <v>140</v>
      </c>
    </row>
    <row r="37" ht="23" customHeight="1"/>
    <row r="38" ht="23" customHeight="1"/>
    <row r="39" customFormat="1" ht="23" customHeight="1" spans="13:23">
      <c r="M39" s="24" t="s">
        <v>23</v>
      </c>
      <c r="N39" s="25" t="s">
        <v>24</v>
      </c>
      <c r="O39" s="24">
        <v>168</v>
      </c>
      <c r="P39" s="24" t="s">
        <v>25</v>
      </c>
      <c r="Q39" s="24"/>
      <c r="R39" s="24" t="s">
        <v>26</v>
      </c>
      <c r="S39" s="24"/>
      <c r="T39" s="24"/>
      <c r="U39" s="24" t="s">
        <v>27</v>
      </c>
      <c r="V39" s="24"/>
      <c r="W39" s="24"/>
    </row>
    <row r="40" customFormat="1" ht="23" customHeight="1" spans="13:23">
      <c r="M40" s="24">
        <f>SUM(B35:AF35)</f>
        <v>21376</v>
      </c>
      <c r="N40" s="25">
        <f>SUM(B35:M35,U35,R35,S35,X35:AF35)</f>
        <v>19285</v>
      </c>
      <c r="O40" s="24">
        <f>N40-O39</f>
        <v>19117</v>
      </c>
      <c r="P40" s="24">
        <f>W40*O40</f>
        <v>5735.1</v>
      </c>
      <c r="Q40" s="24"/>
      <c r="R40" s="24">
        <f>SUM(N36:Q36,V36,T36)</f>
        <v>1049</v>
      </c>
      <c r="S40" s="24"/>
      <c r="T40" s="24"/>
      <c r="U40" s="24">
        <f>SUM(P40,R40,)</f>
        <v>6784.1</v>
      </c>
      <c r="V40" s="24"/>
      <c r="W40" s="34">
        <v>0.3</v>
      </c>
    </row>
    <row r="41" customFormat="1" ht="23" customHeight="1" spans="13:23">
      <c r="M41" s="24"/>
      <c r="N41" s="25"/>
      <c r="O41" s="24"/>
      <c r="P41" s="24">
        <f>W41*O40</f>
        <v>6690.95</v>
      </c>
      <c r="Q41" s="24"/>
      <c r="R41" s="24"/>
      <c r="S41" s="24"/>
      <c r="T41" s="24"/>
      <c r="U41" s="24">
        <f>SUM(P41,R40,)</f>
        <v>7739.95</v>
      </c>
      <c r="V41" s="24"/>
      <c r="W41" s="34">
        <v>0.35</v>
      </c>
    </row>
    <row r="42" customFormat="1" ht="23" customHeight="1" spans="13:23">
      <c r="M42" s="24"/>
      <c r="N42" s="25"/>
      <c r="O42" s="24"/>
      <c r="P42" s="24">
        <f>W42*O40</f>
        <v>7073.29</v>
      </c>
      <c r="Q42" s="24"/>
      <c r="R42" s="24"/>
      <c r="S42" s="24"/>
      <c r="T42" s="24"/>
      <c r="U42" s="24">
        <f>SUM(P42,R40)</f>
        <v>8122.29</v>
      </c>
      <c r="V42" s="24"/>
      <c r="W42" s="34">
        <v>0.37</v>
      </c>
    </row>
    <row r="43" customFormat="1" ht="23" customHeight="1" spans="13:23">
      <c r="M43" s="24"/>
      <c r="N43" s="25"/>
      <c r="O43" s="24"/>
      <c r="P43" s="24">
        <f>W43*O40</f>
        <v>7455.63</v>
      </c>
      <c r="Q43" s="24"/>
      <c r="R43" s="24"/>
      <c r="S43" s="24"/>
      <c r="T43" s="24"/>
      <c r="U43" s="24">
        <f>SUM(P43,R40)</f>
        <v>8504.63</v>
      </c>
      <c r="V43" s="24"/>
      <c r="W43" s="34">
        <v>0.39</v>
      </c>
    </row>
    <row r="44" customFormat="1" ht="23" customHeight="1" spans="13:23">
      <c r="M44" s="24"/>
      <c r="N44" s="25"/>
      <c r="O44" s="24"/>
      <c r="P44" s="24">
        <f>W44*O40</f>
        <v>7837.97</v>
      </c>
      <c r="Q44" s="24"/>
      <c r="R44" s="24"/>
      <c r="S44" s="24"/>
      <c r="T44" s="24"/>
      <c r="U44" s="24">
        <f>SUM(P44,R40)</f>
        <v>8886.97</v>
      </c>
      <c r="V44" s="24"/>
      <c r="W44" s="34">
        <v>0.41</v>
      </c>
    </row>
    <row r="45" ht="23" customHeight="1"/>
  </sheetData>
  <mergeCells count="21">
    <mergeCell ref="B1:C1"/>
    <mergeCell ref="D1:E1"/>
    <mergeCell ref="F1:G1"/>
    <mergeCell ref="X1:AF1"/>
    <mergeCell ref="A1:A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</mergeCells>
  <pageMargins left="0.75" right="0.75" top="1" bottom="1" header="0.5" footer="0.5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5"/>
  <sheetViews>
    <sheetView workbookViewId="0">
      <pane xSplit="2" ySplit="2" topLeftCell="C5" activePane="bottomRight" state="frozen"/>
      <selection/>
      <selection pane="topRight"/>
      <selection pane="bottomLeft"/>
      <selection pane="bottomRight" activeCell="A9" sqref="$A9:$XFD9"/>
    </sheetView>
  </sheetViews>
  <sheetFormatPr defaultColWidth="9" defaultRowHeight="13.5"/>
  <cols>
    <col min="18" max="18" width="10.25" customWidth="1"/>
    <col min="19" max="19" width="10.875" customWidth="1"/>
    <col min="20" max="20" width="10.25" customWidth="1"/>
    <col min="21" max="21" width="10.125" customWidth="1"/>
    <col min="22" max="22" width="10.25" customWidth="1"/>
    <col min="23" max="23" width="10" customWidth="1"/>
    <col min="26" max="26" width="13.625" customWidth="1"/>
  </cols>
  <sheetData>
    <row r="1" s="41" customFormat="1" ht="23" customHeight="1" spans="1:32">
      <c r="A1" s="14" t="s">
        <v>0</v>
      </c>
      <c r="B1" s="1" t="s">
        <v>1</v>
      </c>
      <c r="C1" s="2"/>
      <c r="D1" s="3" t="s">
        <v>2</v>
      </c>
      <c r="E1" s="4"/>
      <c r="F1" s="5" t="s">
        <v>3</v>
      </c>
      <c r="G1" s="4"/>
      <c r="H1" s="6" t="s">
        <v>4</v>
      </c>
      <c r="I1" s="13" t="s">
        <v>5</v>
      </c>
      <c r="J1" s="14" t="s">
        <v>6</v>
      </c>
      <c r="K1" s="15" t="s">
        <v>7</v>
      </c>
      <c r="L1" s="16" t="s">
        <v>8</v>
      </c>
      <c r="M1" s="17" t="s">
        <v>9</v>
      </c>
      <c r="N1" s="2" t="s">
        <v>10</v>
      </c>
      <c r="O1" s="18" t="s">
        <v>11</v>
      </c>
      <c r="P1" s="14" t="s">
        <v>12</v>
      </c>
      <c r="Q1" s="17">
        <v>198</v>
      </c>
      <c r="R1" s="26" t="s">
        <v>13</v>
      </c>
      <c r="S1" s="17" t="s">
        <v>14</v>
      </c>
      <c r="T1" s="27" t="s">
        <v>28</v>
      </c>
      <c r="U1" s="28" t="s">
        <v>16</v>
      </c>
      <c r="V1" s="17" t="s">
        <v>17</v>
      </c>
      <c r="W1" s="29" t="s">
        <v>18</v>
      </c>
      <c r="X1" s="30" t="s">
        <v>19</v>
      </c>
      <c r="Y1" s="30"/>
      <c r="Z1" s="30"/>
      <c r="AA1" s="30"/>
      <c r="AB1" s="30"/>
      <c r="AC1" s="30"/>
      <c r="AD1" s="30"/>
      <c r="AE1" s="30"/>
      <c r="AF1" s="30"/>
    </row>
    <row r="2" s="41" customFormat="1" ht="23" customHeight="1" spans="1:32">
      <c r="A2" s="7"/>
      <c r="B2" s="7" t="s">
        <v>20</v>
      </c>
      <c r="C2" s="8" t="s">
        <v>21</v>
      </c>
      <c r="D2" s="8" t="s">
        <v>20</v>
      </c>
      <c r="E2" s="8" t="s">
        <v>21</v>
      </c>
      <c r="F2" s="8" t="s">
        <v>20</v>
      </c>
      <c r="G2" s="9" t="s">
        <v>21</v>
      </c>
      <c r="H2" s="10"/>
      <c r="I2" s="8"/>
      <c r="J2" s="19"/>
      <c r="K2" s="20"/>
      <c r="L2" s="21"/>
      <c r="M2" s="7"/>
      <c r="N2" s="8"/>
      <c r="O2" s="22"/>
      <c r="P2" s="19"/>
      <c r="Q2" s="19"/>
      <c r="R2" s="31"/>
      <c r="S2" s="19"/>
      <c r="T2" s="32"/>
      <c r="U2" s="33"/>
      <c r="V2" s="7"/>
      <c r="W2" s="29"/>
      <c r="X2" s="1" t="s">
        <v>1</v>
      </c>
      <c r="Y2" s="3" t="s">
        <v>2</v>
      </c>
      <c r="Z2" s="5" t="s">
        <v>3</v>
      </c>
      <c r="AA2" s="35" t="s">
        <v>4</v>
      </c>
      <c r="AB2" s="36" t="s">
        <v>5</v>
      </c>
      <c r="AC2" s="37" t="s">
        <v>6</v>
      </c>
      <c r="AD2" s="38" t="s">
        <v>7</v>
      </c>
      <c r="AE2" s="39" t="s">
        <v>8</v>
      </c>
      <c r="AF2" s="40" t="s">
        <v>9</v>
      </c>
    </row>
    <row r="3" ht="23" customHeight="1" spans="1:32">
      <c r="A3" s="42">
        <v>45292</v>
      </c>
      <c r="B3" s="43">
        <v>2.5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57"/>
      <c r="S3" s="43"/>
      <c r="T3" s="58"/>
      <c r="U3" s="59"/>
      <c r="V3" s="54"/>
      <c r="X3" s="43"/>
      <c r="Y3" s="43"/>
      <c r="Z3" s="43"/>
      <c r="AA3" s="43"/>
      <c r="AB3" s="43"/>
      <c r="AC3" s="43"/>
      <c r="AD3" s="43"/>
      <c r="AE3" s="43"/>
      <c r="AF3" s="43"/>
    </row>
    <row r="4" ht="23" customHeight="1" spans="1:32">
      <c r="A4" s="42">
        <v>45293</v>
      </c>
      <c r="B4" s="44">
        <v>2</v>
      </c>
      <c r="C4" s="44"/>
      <c r="D4" s="44"/>
      <c r="E4" s="44"/>
      <c r="F4" s="44"/>
      <c r="G4" s="44"/>
      <c r="H4" s="44"/>
      <c r="I4" s="44">
        <v>3</v>
      </c>
      <c r="J4" s="44"/>
      <c r="K4" s="44"/>
      <c r="L4" s="44"/>
      <c r="M4" s="44"/>
      <c r="N4" s="44"/>
      <c r="O4" s="44"/>
      <c r="P4" s="44"/>
      <c r="Q4" s="44"/>
      <c r="R4" s="60"/>
      <c r="S4" s="44"/>
      <c r="T4" s="58"/>
      <c r="U4" s="61"/>
      <c r="V4" s="56"/>
      <c r="X4" s="44"/>
      <c r="Y4" s="44"/>
      <c r="Z4" s="44"/>
      <c r="AA4" s="44"/>
      <c r="AB4" s="44"/>
      <c r="AC4" s="44"/>
      <c r="AD4" s="44"/>
      <c r="AE4" s="44"/>
      <c r="AF4" s="44"/>
    </row>
    <row r="5" ht="23" customHeight="1" spans="1:32">
      <c r="A5" s="42">
        <v>45294</v>
      </c>
      <c r="B5" s="44"/>
      <c r="C5" s="44"/>
      <c r="D5" s="44"/>
      <c r="E5" s="44"/>
      <c r="F5" s="44"/>
      <c r="G5" s="44"/>
      <c r="H5" s="45"/>
      <c r="I5" s="44"/>
      <c r="J5" s="44"/>
      <c r="K5" s="44">
        <v>3</v>
      </c>
      <c r="L5" s="44"/>
      <c r="M5" s="44"/>
      <c r="N5" s="44"/>
      <c r="O5" s="44"/>
      <c r="P5" s="44"/>
      <c r="Q5" s="44"/>
      <c r="R5" s="60">
        <v>1</v>
      </c>
      <c r="S5" s="44"/>
      <c r="T5" s="62"/>
      <c r="U5" s="61"/>
      <c r="V5" s="56"/>
      <c r="X5" s="44"/>
      <c r="Y5" s="44"/>
      <c r="Z5" s="44"/>
      <c r="AA5" s="45"/>
      <c r="AB5" s="44"/>
      <c r="AC5" s="44"/>
      <c r="AD5" s="44"/>
      <c r="AE5" s="44"/>
      <c r="AF5" s="44"/>
    </row>
    <row r="6" ht="23" customHeight="1" spans="1:32">
      <c r="A6" s="42">
        <v>45295</v>
      </c>
      <c r="B6" s="44"/>
      <c r="C6" s="44"/>
      <c r="D6" s="44"/>
      <c r="E6" s="44"/>
      <c r="F6" s="44"/>
      <c r="G6" s="44"/>
      <c r="H6" s="44"/>
      <c r="I6" s="44"/>
      <c r="J6" s="44"/>
      <c r="K6" s="44">
        <v>2</v>
      </c>
      <c r="L6" s="44"/>
      <c r="M6" s="44"/>
      <c r="N6" s="44"/>
      <c r="O6" s="44">
        <v>1</v>
      </c>
      <c r="P6" s="44"/>
      <c r="Q6" s="44"/>
      <c r="R6" s="60"/>
      <c r="S6" s="44"/>
      <c r="T6" s="63"/>
      <c r="U6" s="61"/>
      <c r="V6" s="56"/>
      <c r="X6" s="44"/>
      <c r="Y6" s="44"/>
      <c r="Z6" s="44"/>
      <c r="AA6" s="44"/>
      <c r="AB6" s="44"/>
      <c r="AC6" s="44"/>
      <c r="AD6" s="44"/>
      <c r="AE6" s="44"/>
      <c r="AF6" s="44"/>
    </row>
    <row r="7" ht="23" customHeight="1" spans="1:32">
      <c r="A7" s="42">
        <v>45296</v>
      </c>
      <c r="B7" s="44">
        <v>4</v>
      </c>
      <c r="C7" s="44"/>
      <c r="D7" s="44"/>
      <c r="E7" s="44"/>
      <c r="F7" s="44"/>
      <c r="G7" s="44"/>
      <c r="H7" s="44"/>
      <c r="I7" s="44"/>
      <c r="J7" s="44"/>
      <c r="K7" s="44">
        <v>2</v>
      </c>
      <c r="L7" s="44"/>
      <c r="M7" s="44"/>
      <c r="N7" s="44"/>
      <c r="O7" s="44"/>
      <c r="P7" s="44"/>
      <c r="Q7" s="44"/>
      <c r="R7" s="60"/>
      <c r="S7" s="44"/>
      <c r="T7" s="63"/>
      <c r="U7" s="61"/>
      <c r="V7" s="56"/>
      <c r="X7" s="44"/>
      <c r="Y7" s="44"/>
      <c r="Z7" s="44"/>
      <c r="AA7" s="44"/>
      <c r="AB7" s="44"/>
      <c r="AC7" s="44"/>
      <c r="AD7" s="44"/>
      <c r="AE7" s="44"/>
      <c r="AF7" s="44"/>
    </row>
    <row r="8" ht="23" customHeight="1" spans="1:32">
      <c r="A8" s="42">
        <v>45297</v>
      </c>
      <c r="B8" s="44">
        <v>1</v>
      </c>
      <c r="C8" s="44"/>
      <c r="D8" s="44"/>
      <c r="E8" s="44"/>
      <c r="F8" s="44"/>
      <c r="G8" s="44"/>
      <c r="H8" s="44"/>
      <c r="I8" s="44"/>
      <c r="J8" s="44"/>
      <c r="K8" s="44">
        <v>1</v>
      </c>
      <c r="L8" s="44"/>
      <c r="M8" s="44"/>
      <c r="N8" s="44"/>
      <c r="O8" s="44">
        <v>1</v>
      </c>
      <c r="P8" s="44"/>
      <c r="Q8" s="44"/>
      <c r="R8" s="60"/>
      <c r="S8" s="44"/>
      <c r="T8" s="64"/>
      <c r="U8" s="61"/>
      <c r="V8" s="56"/>
      <c r="X8" s="44"/>
      <c r="Y8" s="44"/>
      <c r="Z8" s="44"/>
      <c r="AA8" s="44"/>
      <c r="AB8" s="44"/>
      <c r="AC8" s="44"/>
      <c r="AD8" s="44"/>
      <c r="AE8" s="44"/>
      <c r="AF8" s="44"/>
    </row>
    <row r="9" ht="23" customHeight="1" spans="1:32">
      <c r="A9" s="42">
        <v>45298</v>
      </c>
      <c r="B9" s="44">
        <v>1.5</v>
      </c>
      <c r="C9" s="44"/>
      <c r="D9" s="44"/>
      <c r="E9" s="44"/>
      <c r="F9" s="44"/>
      <c r="G9" s="44"/>
      <c r="H9" s="44"/>
      <c r="I9" s="44">
        <v>3</v>
      </c>
      <c r="J9" s="44"/>
      <c r="K9" s="44">
        <v>1</v>
      </c>
      <c r="L9" s="44"/>
      <c r="M9" s="44"/>
      <c r="N9" s="44"/>
      <c r="O9" s="44"/>
      <c r="P9" s="44"/>
      <c r="Q9" s="44"/>
      <c r="R9" s="60"/>
      <c r="S9" s="44"/>
      <c r="T9" s="58"/>
      <c r="U9" s="65"/>
      <c r="V9" s="56">
        <v>3000</v>
      </c>
      <c r="X9" s="44"/>
      <c r="Y9" s="44"/>
      <c r="Z9" s="44"/>
      <c r="AA9" s="44"/>
      <c r="AB9" s="44"/>
      <c r="AC9" s="44"/>
      <c r="AD9" s="44"/>
      <c r="AE9" s="44"/>
      <c r="AF9" s="44"/>
    </row>
    <row r="10" ht="23" customHeight="1" spans="1:32">
      <c r="A10" s="42">
        <v>45299</v>
      </c>
      <c r="B10" s="44">
        <v>2.5</v>
      </c>
      <c r="C10" s="44"/>
      <c r="D10" s="44"/>
      <c r="E10" s="44"/>
      <c r="F10" s="44"/>
      <c r="G10" s="44"/>
      <c r="H10" s="44"/>
      <c r="I10" s="44"/>
      <c r="J10" s="44"/>
      <c r="K10" s="44">
        <v>3</v>
      </c>
      <c r="L10" s="44"/>
      <c r="M10" s="44"/>
      <c r="N10" s="44"/>
      <c r="O10" s="44"/>
      <c r="P10" s="44"/>
      <c r="Q10" s="44"/>
      <c r="R10" s="60"/>
      <c r="S10" s="44"/>
      <c r="T10" s="62"/>
      <c r="U10" s="66"/>
      <c r="V10" s="67"/>
      <c r="X10" s="44"/>
      <c r="Y10" s="44"/>
      <c r="Z10" s="44"/>
      <c r="AA10" s="44"/>
      <c r="AB10" s="44"/>
      <c r="AC10" s="44"/>
      <c r="AD10" s="44"/>
      <c r="AE10" s="44"/>
      <c r="AF10" s="44"/>
    </row>
    <row r="11" ht="23" customHeight="1" spans="1:32">
      <c r="A11" s="42">
        <v>45300</v>
      </c>
      <c r="B11" s="44">
        <v>1</v>
      </c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60"/>
      <c r="S11" s="44"/>
      <c r="T11" s="62"/>
      <c r="U11" s="66"/>
      <c r="V11" s="67"/>
      <c r="X11" s="44"/>
      <c r="Y11" s="44"/>
      <c r="Z11" s="44"/>
      <c r="AA11" s="44"/>
      <c r="AB11" s="44"/>
      <c r="AC11" s="44"/>
      <c r="AD11" s="44"/>
      <c r="AE11" s="44"/>
      <c r="AF11" s="44"/>
    </row>
    <row r="12" ht="23" customHeight="1" spans="1:32">
      <c r="A12" s="42">
        <v>45301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60"/>
      <c r="S12" s="44"/>
      <c r="T12" s="58"/>
      <c r="U12" s="68"/>
      <c r="V12" s="67"/>
      <c r="X12" s="44"/>
      <c r="Y12" s="44"/>
      <c r="Z12" s="44"/>
      <c r="AA12" s="44"/>
      <c r="AB12" s="44"/>
      <c r="AC12" s="44"/>
      <c r="AD12" s="44"/>
      <c r="AE12" s="44"/>
      <c r="AF12" s="44"/>
    </row>
    <row r="13" ht="23" customHeight="1" spans="1:32">
      <c r="A13" s="42">
        <v>45302</v>
      </c>
      <c r="B13" s="44">
        <v>1</v>
      </c>
      <c r="C13" s="44"/>
      <c r="D13" s="44"/>
      <c r="E13" s="44"/>
      <c r="F13" s="44"/>
      <c r="G13" s="44"/>
      <c r="H13" s="44"/>
      <c r="I13" s="44"/>
      <c r="J13" s="44"/>
      <c r="K13" s="44">
        <v>1</v>
      </c>
      <c r="L13" s="44"/>
      <c r="M13" s="44"/>
      <c r="N13" s="44"/>
      <c r="O13" s="44"/>
      <c r="P13" s="44"/>
      <c r="Q13" s="44"/>
      <c r="R13" s="60"/>
      <c r="S13" s="44"/>
      <c r="T13" s="62">
        <v>1</v>
      </c>
      <c r="U13" s="66"/>
      <c r="V13" s="67"/>
      <c r="X13" s="44"/>
      <c r="Y13" s="44"/>
      <c r="Z13" s="44"/>
      <c r="AA13" s="44"/>
      <c r="AB13" s="44"/>
      <c r="AC13" s="44"/>
      <c r="AD13" s="44"/>
      <c r="AE13" s="44"/>
      <c r="AF13" s="44"/>
    </row>
    <row r="14" ht="23" customHeight="1" spans="1:32">
      <c r="A14" s="42">
        <v>45303</v>
      </c>
      <c r="B14" s="44">
        <v>2</v>
      </c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60"/>
      <c r="S14" s="44"/>
      <c r="T14" s="64">
        <v>1</v>
      </c>
      <c r="U14" s="59"/>
      <c r="V14" s="56"/>
      <c r="X14" s="44"/>
      <c r="Y14" s="44"/>
      <c r="Z14" s="44"/>
      <c r="AA14" s="44"/>
      <c r="AB14" s="44"/>
      <c r="AC14" s="44"/>
      <c r="AD14" s="44"/>
      <c r="AE14" s="44"/>
      <c r="AF14" s="44"/>
    </row>
    <row r="15" ht="23" customHeight="1" spans="1:32">
      <c r="A15" s="42">
        <v>45304</v>
      </c>
      <c r="B15" s="44">
        <v>2</v>
      </c>
      <c r="C15" s="44"/>
      <c r="D15" s="44"/>
      <c r="E15" s="44"/>
      <c r="F15" s="44"/>
      <c r="G15" s="44"/>
      <c r="H15" s="44"/>
      <c r="I15" s="44">
        <v>3</v>
      </c>
      <c r="J15" s="44"/>
      <c r="K15" s="44"/>
      <c r="L15" s="44"/>
      <c r="M15" s="44"/>
      <c r="N15" s="44"/>
      <c r="O15" s="44"/>
      <c r="P15" s="44">
        <v>3</v>
      </c>
      <c r="Q15" s="44"/>
      <c r="R15" s="60">
        <v>3</v>
      </c>
      <c r="S15" s="44"/>
      <c r="T15" s="62"/>
      <c r="U15" s="61"/>
      <c r="V15" s="56"/>
      <c r="X15" s="44"/>
      <c r="Y15" s="44"/>
      <c r="Z15" s="44"/>
      <c r="AA15" s="44"/>
      <c r="AB15" s="44"/>
      <c r="AC15" s="44"/>
      <c r="AD15" s="44"/>
      <c r="AE15" s="44"/>
      <c r="AF15" s="44"/>
    </row>
    <row r="16" ht="23" customHeight="1" spans="1:32">
      <c r="A16" s="42">
        <v>45305</v>
      </c>
      <c r="B16" s="44">
        <v>2.5</v>
      </c>
      <c r="C16" s="44"/>
      <c r="D16" s="44"/>
      <c r="E16" s="44"/>
      <c r="F16" s="44"/>
      <c r="G16" s="44"/>
      <c r="H16" s="44"/>
      <c r="I16" s="44">
        <v>1</v>
      </c>
      <c r="J16" s="44"/>
      <c r="K16" s="44">
        <v>1</v>
      </c>
      <c r="L16" s="44"/>
      <c r="M16" s="44"/>
      <c r="N16" s="44"/>
      <c r="O16" s="44"/>
      <c r="P16" s="44"/>
      <c r="Q16" s="44"/>
      <c r="R16" s="60"/>
      <c r="S16" s="44"/>
      <c r="T16" s="64">
        <v>1</v>
      </c>
      <c r="U16" s="61"/>
      <c r="V16" s="56"/>
      <c r="X16" s="44"/>
      <c r="Y16" s="44"/>
      <c r="Z16" s="44"/>
      <c r="AA16" s="44"/>
      <c r="AB16" s="44"/>
      <c r="AC16" s="44"/>
      <c r="AD16" s="44"/>
      <c r="AE16" s="44"/>
      <c r="AF16" s="44"/>
    </row>
    <row r="17" ht="23" customHeight="1" spans="1:32">
      <c r="A17" s="42">
        <v>45306</v>
      </c>
      <c r="B17" s="44"/>
      <c r="C17" s="44"/>
      <c r="D17" s="44"/>
      <c r="E17" s="44"/>
      <c r="F17" s="44"/>
      <c r="G17" s="44"/>
      <c r="H17" s="44"/>
      <c r="I17" s="44"/>
      <c r="J17" s="44"/>
      <c r="K17" s="44">
        <v>1</v>
      </c>
      <c r="L17" s="44"/>
      <c r="M17" s="44"/>
      <c r="N17" s="44"/>
      <c r="O17" s="44"/>
      <c r="P17" s="44"/>
      <c r="Q17" s="44"/>
      <c r="R17" s="60"/>
      <c r="S17" s="44"/>
      <c r="T17" s="62">
        <v>2</v>
      </c>
      <c r="U17" s="61"/>
      <c r="V17" s="56"/>
      <c r="X17" s="44"/>
      <c r="Y17" s="44"/>
      <c r="Z17" s="44"/>
      <c r="AA17" s="44"/>
      <c r="AB17" s="44"/>
      <c r="AC17" s="44"/>
      <c r="AD17" s="44"/>
      <c r="AE17" s="44"/>
      <c r="AF17" s="44"/>
    </row>
    <row r="18" ht="23" customHeight="1" spans="1:32">
      <c r="A18" s="42">
        <v>45307</v>
      </c>
      <c r="B18" s="44">
        <v>1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60"/>
      <c r="S18" s="44"/>
      <c r="T18" s="64"/>
      <c r="U18" s="61"/>
      <c r="V18" s="56"/>
      <c r="X18" s="44"/>
      <c r="Y18" s="44"/>
      <c r="Z18" s="44"/>
      <c r="AA18" s="44"/>
      <c r="AB18" s="44"/>
      <c r="AC18" s="44"/>
      <c r="AD18" s="44"/>
      <c r="AE18" s="44"/>
      <c r="AF18" s="44"/>
    </row>
    <row r="19" ht="23" customHeight="1" spans="1:32">
      <c r="A19" s="42">
        <v>45308</v>
      </c>
      <c r="B19" s="44">
        <v>2.5</v>
      </c>
      <c r="C19" s="44"/>
      <c r="D19" s="44"/>
      <c r="E19" s="44"/>
      <c r="F19" s="44"/>
      <c r="G19" s="44"/>
      <c r="H19" s="44"/>
      <c r="I19" s="44">
        <v>3</v>
      </c>
      <c r="J19" s="44"/>
      <c r="K19" s="44">
        <v>1</v>
      </c>
      <c r="L19" s="44"/>
      <c r="M19" s="44"/>
      <c r="N19" s="44"/>
      <c r="O19" s="44"/>
      <c r="P19" s="44"/>
      <c r="Q19" s="44"/>
      <c r="R19" s="60"/>
      <c r="S19" s="44"/>
      <c r="T19" s="62"/>
      <c r="U19" s="61"/>
      <c r="V19" s="56"/>
      <c r="X19" s="44"/>
      <c r="Y19" s="44"/>
      <c r="Z19" s="44"/>
      <c r="AA19" s="44"/>
      <c r="AB19" s="44"/>
      <c r="AC19" s="44"/>
      <c r="AD19" s="44"/>
      <c r="AE19" s="44"/>
      <c r="AF19" s="44"/>
    </row>
    <row r="20" ht="23" customHeight="1" spans="1:32">
      <c r="A20" s="42">
        <v>45309</v>
      </c>
      <c r="B20" s="44"/>
      <c r="C20" s="44"/>
      <c r="D20" s="44"/>
      <c r="E20" s="44"/>
      <c r="F20" s="44"/>
      <c r="G20" s="44"/>
      <c r="H20" s="44"/>
      <c r="I20" s="44"/>
      <c r="J20" s="44">
        <v>1</v>
      </c>
      <c r="K20" s="44">
        <v>1</v>
      </c>
      <c r="L20" s="44"/>
      <c r="M20" s="44"/>
      <c r="N20" s="44"/>
      <c r="O20" s="44"/>
      <c r="P20" s="44"/>
      <c r="Q20" s="44"/>
      <c r="R20" s="60">
        <v>1</v>
      </c>
      <c r="S20" s="44"/>
      <c r="T20" s="64"/>
      <c r="U20" s="61"/>
      <c r="V20" s="56"/>
      <c r="X20" s="44"/>
      <c r="Y20" s="44"/>
      <c r="Z20" s="44"/>
      <c r="AA20" s="44"/>
      <c r="AB20" s="44"/>
      <c r="AC20" s="44"/>
      <c r="AD20" s="44"/>
      <c r="AE20" s="44"/>
      <c r="AF20" s="44"/>
    </row>
    <row r="21" ht="23" customHeight="1" spans="1:32">
      <c r="A21" s="42">
        <v>45310</v>
      </c>
      <c r="B21" s="44">
        <v>2</v>
      </c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60"/>
      <c r="S21" s="44"/>
      <c r="T21" s="62"/>
      <c r="U21" s="61"/>
      <c r="V21" s="56"/>
      <c r="X21" s="44"/>
      <c r="Y21" s="44"/>
      <c r="Z21" s="44"/>
      <c r="AA21" s="44"/>
      <c r="AB21" s="44"/>
      <c r="AC21" s="44"/>
      <c r="AD21" s="44">
        <v>1</v>
      </c>
      <c r="AE21" s="44"/>
      <c r="AF21" s="44"/>
    </row>
    <row r="22" ht="23" customHeight="1" spans="1:32">
      <c r="A22" s="42">
        <v>45311</v>
      </c>
      <c r="B22" s="44">
        <v>2.5</v>
      </c>
      <c r="C22" s="44"/>
      <c r="D22" s="44"/>
      <c r="E22" s="44"/>
      <c r="F22" s="44"/>
      <c r="G22" s="44"/>
      <c r="H22" s="44"/>
      <c r="I22" s="44">
        <v>2</v>
      </c>
      <c r="J22" s="44">
        <v>1</v>
      </c>
      <c r="K22" s="44"/>
      <c r="L22" s="44"/>
      <c r="M22" s="44"/>
      <c r="N22" s="44"/>
      <c r="O22" s="44"/>
      <c r="P22" s="44">
        <v>2</v>
      </c>
      <c r="Q22" s="44"/>
      <c r="R22" s="60"/>
      <c r="S22" s="44"/>
      <c r="T22" s="64">
        <v>1</v>
      </c>
      <c r="U22" s="61"/>
      <c r="V22" s="56"/>
      <c r="X22" s="44"/>
      <c r="Y22" s="44"/>
      <c r="Z22" s="44"/>
      <c r="AA22" s="44"/>
      <c r="AB22" s="44"/>
      <c r="AC22" s="44"/>
      <c r="AD22" s="44"/>
      <c r="AE22" s="44"/>
      <c r="AF22" s="44"/>
    </row>
    <row r="23" ht="23" customHeight="1" spans="1:32">
      <c r="A23" s="42">
        <v>45312</v>
      </c>
      <c r="B23" s="44"/>
      <c r="C23" s="44"/>
      <c r="D23" s="44"/>
      <c r="E23" s="44"/>
      <c r="F23" s="44"/>
      <c r="G23" s="44"/>
      <c r="H23" s="44"/>
      <c r="I23" s="44"/>
      <c r="J23" s="44"/>
      <c r="K23" s="44">
        <v>1</v>
      </c>
      <c r="L23" s="44"/>
      <c r="M23" s="44"/>
      <c r="N23" s="44"/>
      <c r="O23" s="44"/>
      <c r="P23" s="44"/>
      <c r="Q23" s="44"/>
      <c r="R23" s="60"/>
      <c r="S23" s="44"/>
      <c r="T23" s="62">
        <v>1</v>
      </c>
      <c r="U23" s="61"/>
      <c r="V23" s="56"/>
      <c r="X23" s="44"/>
      <c r="Y23" s="44"/>
      <c r="Z23" s="44"/>
      <c r="AA23" s="44"/>
      <c r="AB23" s="44"/>
      <c r="AC23" s="44"/>
      <c r="AD23" s="44"/>
      <c r="AE23" s="44"/>
      <c r="AF23" s="44"/>
    </row>
    <row r="24" ht="23" customHeight="1" spans="1:32">
      <c r="A24" s="42">
        <v>45313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60"/>
      <c r="S24" s="44"/>
      <c r="T24" s="64">
        <v>1</v>
      </c>
      <c r="U24" s="61"/>
      <c r="V24" s="56"/>
      <c r="X24" s="44"/>
      <c r="Y24" s="44"/>
      <c r="Z24" s="44"/>
      <c r="AA24" s="44"/>
      <c r="AB24" s="44"/>
      <c r="AC24" s="44"/>
      <c r="AD24" s="44"/>
      <c r="AE24" s="44"/>
      <c r="AF24" s="44"/>
    </row>
    <row r="25" ht="23" customHeight="1" spans="1:32">
      <c r="A25" s="42">
        <v>45314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60"/>
      <c r="S25" s="44"/>
      <c r="T25" s="62"/>
      <c r="U25" s="61"/>
      <c r="V25" s="56"/>
      <c r="X25" s="44"/>
      <c r="Y25" s="44"/>
      <c r="Z25" s="44"/>
      <c r="AA25" s="44"/>
      <c r="AB25" s="44"/>
      <c r="AC25" s="44"/>
      <c r="AD25" s="44"/>
      <c r="AE25" s="44"/>
      <c r="AF25" s="44"/>
    </row>
    <row r="26" ht="23" customHeight="1" spans="1:32">
      <c r="A26" s="42">
        <v>45315</v>
      </c>
      <c r="B26" s="44"/>
      <c r="C26" s="44"/>
      <c r="D26" s="44"/>
      <c r="E26" s="44"/>
      <c r="F26" s="44"/>
      <c r="G26" s="44"/>
      <c r="H26" s="44"/>
      <c r="I26" s="44">
        <v>3</v>
      </c>
      <c r="J26" s="44"/>
      <c r="K26" s="44"/>
      <c r="L26" s="44"/>
      <c r="M26" s="44"/>
      <c r="N26" s="44"/>
      <c r="O26" s="44"/>
      <c r="P26" s="44"/>
      <c r="Q26" s="44"/>
      <c r="R26" s="60"/>
      <c r="S26" s="44"/>
      <c r="T26" s="64">
        <v>1</v>
      </c>
      <c r="U26" s="61"/>
      <c r="V26" s="56"/>
      <c r="X26" s="44"/>
      <c r="Y26" s="44"/>
      <c r="Z26" s="44"/>
      <c r="AA26" s="44"/>
      <c r="AB26" s="44"/>
      <c r="AC26" s="44"/>
      <c r="AD26" s="44"/>
      <c r="AE26" s="44"/>
      <c r="AF26" s="44"/>
    </row>
    <row r="27" ht="23" customHeight="1" spans="1:32">
      <c r="A27" s="42">
        <v>45316</v>
      </c>
      <c r="B27" s="44">
        <v>1.5</v>
      </c>
      <c r="C27" s="44"/>
      <c r="D27" s="44"/>
      <c r="E27" s="44"/>
      <c r="F27" s="44"/>
      <c r="G27" s="44"/>
      <c r="H27" s="44"/>
      <c r="I27" s="44"/>
      <c r="J27" s="44"/>
      <c r="K27" s="44">
        <v>2</v>
      </c>
      <c r="L27" s="44"/>
      <c r="M27" s="44"/>
      <c r="N27" s="44"/>
      <c r="O27" s="44"/>
      <c r="P27" s="44"/>
      <c r="Q27" s="44"/>
      <c r="R27" s="60"/>
      <c r="S27" s="44"/>
      <c r="T27" s="62"/>
      <c r="U27" s="61"/>
      <c r="V27" s="56"/>
      <c r="X27" s="44"/>
      <c r="Y27" s="44"/>
      <c r="Z27" s="44"/>
      <c r="AA27" s="44"/>
      <c r="AB27" s="44"/>
      <c r="AC27" s="44"/>
      <c r="AD27" s="44"/>
      <c r="AE27" s="44"/>
      <c r="AF27" s="44"/>
    </row>
    <row r="28" ht="23" customHeight="1" spans="1:32">
      <c r="A28" s="42">
        <v>45317</v>
      </c>
      <c r="B28" s="44">
        <v>1.5</v>
      </c>
      <c r="C28" s="44"/>
      <c r="D28" s="44"/>
      <c r="E28" s="44"/>
      <c r="F28" s="44"/>
      <c r="G28" s="44"/>
      <c r="H28" s="44"/>
      <c r="I28" s="44"/>
      <c r="J28" s="44"/>
      <c r="K28" s="44">
        <v>2</v>
      </c>
      <c r="L28" s="44"/>
      <c r="M28" s="44"/>
      <c r="N28" s="44"/>
      <c r="O28" s="44"/>
      <c r="P28" s="44"/>
      <c r="Q28" s="44"/>
      <c r="R28" s="60"/>
      <c r="S28" s="44"/>
      <c r="T28" s="64">
        <v>1</v>
      </c>
      <c r="U28" s="61"/>
      <c r="V28" s="56"/>
      <c r="X28" s="44"/>
      <c r="Y28" s="44"/>
      <c r="Z28" s="44"/>
      <c r="AA28" s="44"/>
      <c r="AB28" s="44"/>
      <c r="AC28" s="44"/>
      <c r="AD28" s="44"/>
      <c r="AE28" s="44"/>
      <c r="AF28" s="44"/>
    </row>
    <row r="29" ht="23" customHeight="1" spans="1:32">
      <c r="A29" s="42">
        <v>45318</v>
      </c>
      <c r="B29" s="44"/>
      <c r="C29" s="44"/>
      <c r="D29" s="44"/>
      <c r="E29" s="44"/>
      <c r="F29" s="44"/>
      <c r="G29" s="44"/>
      <c r="H29" s="44"/>
      <c r="I29" s="44"/>
      <c r="J29" s="44"/>
      <c r="K29" s="44">
        <v>1</v>
      </c>
      <c r="L29" s="44"/>
      <c r="M29" s="44"/>
      <c r="N29" s="44"/>
      <c r="O29" s="44">
        <v>1</v>
      </c>
      <c r="P29" s="44"/>
      <c r="Q29" s="44"/>
      <c r="R29" s="60"/>
      <c r="S29" s="44"/>
      <c r="T29" s="62"/>
      <c r="U29" s="61"/>
      <c r="V29" s="56"/>
      <c r="X29" s="44"/>
      <c r="Y29" s="44"/>
      <c r="Z29" s="44"/>
      <c r="AA29" s="44"/>
      <c r="AB29" s="44"/>
      <c r="AC29" s="44"/>
      <c r="AD29" s="44"/>
      <c r="AE29" s="44"/>
      <c r="AF29" s="44"/>
    </row>
    <row r="30" ht="23" customHeight="1" spans="1:32">
      <c r="A30" s="42">
        <v>45319</v>
      </c>
      <c r="B30" s="44">
        <v>2.5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60"/>
      <c r="S30" s="44"/>
      <c r="T30" s="64">
        <v>1</v>
      </c>
      <c r="U30" s="61"/>
      <c r="V30" s="56"/>
      <c r="X30" s="44"/>
      <c r="Y30" s="44"/>
      <c r="Z30" s="44"/>
      <c r="AA30" s="44"/>
      <c r="AB30" s="44"/>
      <c r="AC30" s="44"/>
      <c r="AD30" s="44"/>
      <c r="AE30" s="44"/>
      <c r="AF30" s="44"/>
    </row>
    <row r="31" ht="23" customHeight="1" spans="1:32">
      <c r="A31" s="42">
        <v>45320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60"/>
      <c r="S31" s="44"/>
      <c r="T31" s="62">
        <v>2</v>
      </c>
      <c r="U31" s="61"/>
      <c r="V31" s="56"/>
      <c r="X31" s="44"/>
      <c r="Y31" s="44"/>
      <c r="Z31" s="44"/>
      <c r="AA31" s="44"/>
      <c r="AB31" s="44"/>
      <c r="AC31" s="44"/>
      <c r="AD31" s="44">
        <v>1</v>
      </c>
      <c r="AE31" s="44"/>
      <c r="AF31" s="44"/>
    </row>
    <row r="32" ht="23" customHeight="1" spans="1:32">
      <c r="A32" s="42">
        <v>45321</v>
      </c>
      <c r="B32" s="44">
        <v>1</v>
      </c>
      <c r="C32" s="44"/>
      <c r="D32" s="44"/>
      <c r="E32" s="44"/>
      <c r="F32" s="44"/>
      <c r="G32" s="44"/>
      <c r="H32" s="44"/>
      <c r="I32" s="44">
        <v>7</v>
      </c>
      <c r="J32" s="44"/>
      <c r="K32" s="44"/>
      <c r="L32" s="44"/>
      <c r="M32" s="44"/>
      <c r="N32" s="44"/>
      <c r="O32" s="44"/>
      <c r="P32" s="44"/>
      <c r="Q32" s="44"/>
      <c r="R32" s="60"/>
      <c r="S32" s="44"/>
      <c r="T32" s="64">
        <v>1</v>
      </c>
      <c r="U32" s="61"/>
      <c r="V32" s="56"/>
      <c r="X32" s="44"/>
      <c r="Y32" s="44"/>
      <c r="Z32" s="44"/>
      <c r="AA32" s="44"/>
      <c r="AB32" s="44"/>
      <c r="AC32" s="44"/>
      <c r="AD32" s="44"/>
      <c r="AE32" s="44"/>
      <c r="AF32" s="44"/>
    </row>
    <row r="33" ht="23" customHeight="1" spans="1:32">
      <c r="A33" s="42">
        <v>45322</v>
      </c>
      <c r="B33" s="46">
        <v>1</v>
      </c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4"/>
      <c r="O33" s="44"/>
      <c r="P33" s="44"/>
      <c r="Q33" s="44"/>
      <c r="R33" s="60">
        <v>1</v>
      </c>
      <c r="S33" s="44"/>
      <c r="T33" s="62">
        <v>1</v>
      </c>
      <c r="U33" s="61"/>
      <c r="V33" s="56"/>
      <c r="X33" s="46"/>
      <c r="Y33" s="46"/>
      <c r="Z33" s="46"/>
      <c r="AA33" s="46"/>
      <c r="AB33" s="46"/>
      <c r="AC33" s="46"/>
      <c r="AD33" s="46"/>
      <c r="AE33" s="46"/>
      <c r="AF33" s="46"/>
    </row>
    <row r="34" ht="23" customHeight="1" spans="1:32">
      <c r="A34" s="47" t="s">
        <v>22</v>
      </c>
      <c r="B34" s="48">
        <f t="shared" ref="B34:V34" si="0">SUM(B3:B33)</f>
        <v>37.5</v>
      </c>
      <c r="C34" s="49">
        <f t="shared" si="0"/>
        <v>0</v>
      </c>
      <c r="D34" s="50">
        <f t="shared" si="0"/>
        <v>0</v>
      </c>
      <c r="E34" s="48">
        <f t="shared" si="0"/>
        <v>0</v>
      </c>
      <c r="F34" s="48">
        <f t="shared" si="0"/>
        <v>0</v>
      </c>
      <c r="G34" s="48">
        <f t="shared" si="0"/>
        <v>0</v>
      </c>
      <c r="H34" s="49">
        <f t="shared" si="0"/>
        <v>0</v>
      </c>
      <c r="I34" s="50">
        <f t="shared" si="0"/>
        <v>25</v>
      </c>
      <c r="J34" s="48">
        <f t="shared" si="0"/>
        <v>2</v>
      </c>
      <c r="K34" s="48">
        <f t="shared" si="0"/>
        <v>23</v>
      </c>
      <c r="L34" s="49">
        <f t="shared" si="0"/>
        <v>0</v>
      </c>
      <c r="M34" s="52">
        <f t="shared" si="0"/>
        <v>0</v>
      </c>
      <c r="N34" s="52">
        <f t="shared" si="0"/>
        <v>0</v>
      </c>
      <c r="O34" s="52">
        <f t="shared" si="0"/>
        <v>3</v>
      </c>
      <c r="P34" s="52">
        <f t="shared" si="0"/>
        <v>5</v>
      </c>
      <c r="Q34" s="52">
        <f t="shared" si="0"/>
        <v>0</v>
      </c>
      <c r="R34" s="52">
        <f t="shared" si="0"/>
        <v>6</v>
      </c>
      <c r="S34" s="52">
        <f t="shared" si="0"/>
        <v>0</v>
      </c>
      <c r="T34" s="52">
        <f t="shared" si="0"/>
        <v>15</v>
      </c>
      <c r="U34" s="52">
        <f t="shared" si="0"/>
        <v>0</v>
      </c>
      <c r="V34" s="52">
        <f t="shared" si="0"/>
        <v>3000</v>
      </c>
      <c r="X34" s="48">
        <f t="shared" ref="X34:AF34" si="1">SUM(X3:X33)</f>
        <v>0</v>
      </c>
      <c r="Y34" s="50">
        <f t="shared" si="1"/>
        <v>0</v>
      </c>
      <c r="Z34" s="48">
        <f t="shared" si="1"/>
        <v>0</v>
      </c>
      <c r="AA34" s="49">
        <f t="shared" si="1"/>
        <v>0</v>
      </c>
      <c r="AB34" s="50">
        <f t="shared" si="1"/>
        <v>0</v>
      </c>
      <c r="AC34" s="48">
        <f t="shared" si="1"/>
        <v>0</v>
      </c>
      <c r="AD34" s="48">
        <f t="shared" si="1"/>
        <v>2</v>
      </c>
      <c r="AE34" s="49">
        <f t="shared" si="1"/>
        <v>0</v>
      </c>
      <c r="AF34" s="49">
        <f t="shared" si="1"/>
        <v>0</v>
      </c>
    </row>
    <row r="35" ht="23" customHeight="1" spans="1:32">
      <c r="A35" s="23"/>
      <c r="B35" s="51">
        <f>B34*168</f>
        <v>6300</v>
      </c>
      <c r="C35" s="51">
        <f>C34*128</f>
        <v>0</v>
      </c>
      <c r="D35" s="51">
        <f>D34*228</f>
        <v>0</v>
      </c>
      <c r="E35" s="51">
        <f>E34*168</f>
        <v>0</v>
      </c>
      <c r="F35" s="51">
        <f>F34*78</f>
        <v>0</v>
      </c>
      <c r="G35" s="51">
        <f>G34*68</f>
        <v>0</v>
      </c>
      <c r="H35" s="51">
        <f>H34*338</f>
        <v>0</v>
      </c>
      <c r="I35" s="51">
        <f>I34*50</f>
        <v>1250</v>
      </c>
      <c r="J35" s="51">
        <f>J34*48</f>
        <v>96</v>
      </c>
      <c r="K35" s="51">
        <f>K34*95</f>
        <v>2185</v>
      </c>
      <c r="L35" s="51">
        <f>L34*140</f>
        <v>0</v>
      </c>
      <c r="M35" s="51">
        <f>M34*572</f>
        <v>0</v>
      </c>
      <c r="N35" s="51">
        <f>N34*160</f>
        <v>0</v>
      </c>
      <c r="O35" s="51">
        <f>O34*120</f>
        <v>360</v>
      </c>
      <c r="P35" s="51">
        <f>P34*50</f>
        <v>250</v>
      </c>
      <c r="Q35" s="51">
        <f>Q34*160</f>
        <v>0</v>
      </c>
      <c r="R35" s="23">
        <f>R34*130</f>
        <v>780</v>
      </c>
      <c r="S35" s="23">
        <f>S34*205</f>
        <v>0</v>
      </c>
      <c r="T35" s="23">
        <f>T34*109</f>
        <v>1635</v>
      </c>
      <c r="U35" s="23">
        <f>U34*150</f>
        <v>0</v>
      </c>
      <c r="V35" s="23"/>
      <c r="W35" s="23"/>
      <c r="X35" s="51">
        <f>X34*159</f>
        <v>0</v>
      </c>
      <c r="Y35" s="51">
        <f>Y34*210</f>
        <v>0</v>
      </c>
      <c r="Z35" s="51">
        <f>Z34*71</f>
        <v>0</v>
      </c>
      <c r="AA35" s="51">
        <f>AA34*311.5</f>
        <v>0</v>
      </c>
      <c r="AB35" s="51">
        <f>AB34*50</f>
        <v>0</v>
      </c>
      <c r="AC35" s="51">
        <f>AC34*48</f>
        <v>0</v>
      </c>
      <c r="AD35" s="51">
        <f>AD34*86</f>
        <v>172</v>
      </c>
      <c r="AE35" s="51">
        <f>AE34*129</f>
        <v>0</v>
      </c>
      <c r="AF35">
        <f>AF34*507</f>
        <v>0</v>
      </c>
    </row>
    <row r="36" customFormat="1" ht="23" customHeight="1" spans="14:22">
      <c r="N36" s="24">
        <f>N34*53</f>
        <v>0</v>
      </c>
      <c r="O36" s="24">
        <f>O34*48</f>
        <v>144</v>
      </c>
      <c r="P36" s="24">
        <f>P34*15</f>
        <v>75</v>
      </c>
      <c r="Q36" s="24">
        <f>Q34*65</f>
        <v>0</v>
      </c>
      <c r="R36" s="24"/>
      <c r="T36" s="24">
        <f>T34*60</f>
        <v>900</v>
      </c>
      <c r="V36">
        <f>V34*0.02</f>
        <v>60</v>
      </c>
    </row>
    <row r="37" ht="23" customHeight="1"/>
    <row r="38" ht="23" customHeight="1"/>
    <row r="39" customFormat="1" ht="23" customHeight="1" spans="13:23">
      <c r="M39" s="24" t="s">
        <v>23</v>
      </c>
      <c r="N39" s="25" t="s">
        <v>24</v>
      </c>
      <c r="O39" s="24">
        <v>168</v>
      </c>
      <c r="P39" s="24" t="s">
        <v>25</v>
      </c>
      <c r="Q39" s="24"/>
      <c r="R39" s="24" t="s">
        <v>26</v>
      </c>
      <c r="S39" s="24"/>
      <c r="T39" s="24"/>
      <c r="U39" s="24" t="s">
        <v>27</v>
      </c>
      <c r="V39" s="24"/>
      <c r="W39" s="24"/>
    </row>
    <row r="40" customFormat="1" ht="23" customHeight="1" spans="13:23">
      <c r="M40" s="24">
        <f>SUM(B35:AF35)</f>
        <v>13028</v>
      </c>
      <c r="N40" s="25">
        <f>SUM(B35:M35,U35,R35,S35,X35:AF35)</f>
        <v>10783</v>
      </c>
      <c r="O40" s="24">
        <f>N40-O39</f>
        <v>10615</v>
      </c>
      <c r="P40" s="24">
        <f>W40*O40</f>
        <v>3184.5</v>
      </c>
      <c r="Q40" s="24"/>
      <c r="R40" s="24">
        <f>SUM(N36:Q36,T36,V36)</f>
        <v>1179</v>
      </c>
      <c r="S40" s="24"/>
      <c r="T40" s="24"/>
      <c r="U40" s="24">
        <f>SUM(P40,R40)</f>
        <v>4363.5</v>
      </c>
      <c r="V40" s="24"/>
      <c r="W40" s="34">
        <v>0.3</v>
      </c>
    </row>
    <row r="41" customFormat="1" ht="23" customHeight="1" spans="13:23">
      <c r="M41" s="24"/>
      <c r="N41" s="25"/>
      <c r="O41" s="24"/>
      <c r="P41" s="24">
        <f>W41*O40</f>
        <v>3715.25</v>
      </c>
      <c r="Q41" s="24"/>
      <c r="R41" s="24"/>
      <c r="S41" s="24"/>
      <c r="T41" s="24"/>
      <c r="U41" s="24">
        <f>SUM(P41,R40)</f>
        <v>4894.25</v>
      </c>
      <c r="V41" s="24"/>
      <c r="W41" s="34">
        <v>0.35</v>
      </c>
    </row>
    <row r="42" customFormat="1" ht="23" customHeight="1" spans="13:23">
      <c r="M42" s="24"/>
      <c r="N42" s="25"/>
      <c r="O42" s="24"/>
      <c r="P42" s="24">
        <f>W42*O40</f>
        <v>3927.55</v>
      </c>
      <c r="Q42" s="24"/>
      <c r="R42" s="24"/>
      <c r="S42" s="24"/>
      <c r="T42" s="24"/>
      <c r="U42" s="24">
        <f>SUM(P42,R40)</f>
        <v>5106.55</v>
      </c>
      <c r="V42" s="24"/>
      <c r="W42" s="34">
        <v>0.37</v>
      </c>
    </row>
    <row r="43" customFormat="1" ht="23" customHeight="1" spans="13:23">
      <c r="M43" s="24"/>
      <c r="N43" s="25"/>
      <c r="O43" s="24"/>
      <c r="P43" s="24">
        <f>W43*O40</f>
        <v>4139.85</v>
      </c>
      <c r="Q43" s="24"/>
      <c r="R43" s="24"/>
      <c r="S43" s="24"/>
      <c r="T43" s="24"/>
      <c r="U43" s="24">
        <f>SUM(P43,R40)</f>
        <v>5318.85</v>
      </c>
      <c r="V43" s="24"/>
      <c r="W43" s="34">
        <v>0.39</v>
      </c>
    </row>
    <row r="44" customFormat="1" ht="23" customHeight="1" spans="13:23">
      <c r="M44" s="24"/>
      <c r="N44" s="25"/>
      <c r="O44" s="24"/>
      <c r="P44" s="24">
        <f>W44*O40</f>
        <v>4352.15</v>
      </c>
      <c r="Q44" s="24"/>
      <c r="R44" s="24"/>
      <c r="S44" s="24"/>
      <c r="T44" s="24"/>
      <c r="U44" s="24">
        <f>SUM(P44,R40)</f>
        <v>5531.15</v>
      </c>
      <c r="V44" s="24"/>
      <c r="W44" s="34">
        <v>0.41</v>
      </c>
    </row>
    <row r="45" ht="23" customHeight="1"/>
  </sheetData>
  <mergeCells count="21">
    <mergeCell ref="B1:C1"/>
    <mergeCell ref="D1:E1"/>
    <mergeCell ref="F1:G1"/>
    <mergeCell ref="X1:AF1"/>
    <mergeCell ref="A1:A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</mergeCells>
  <pageMargins left="0.75" right="0.75" top="1" bottom="1" header="0.5" footer="0.5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5"/>
  <sheetViews>
    <sheetView workbookViewId="0">
      <pane xSplit="2" ySplit="2" topLeftCell="J29" activePane="bottomRight" state="frozen"/>
      <selection/>
      <selection pane="topRight"/>
      <selection pane="bottomLeft"/>
      <selection pane="bottomRight" activeCell="W40" sqref="W40:W44"/>
    </sheetView>
  </sheetViews>
  <sheetFormatPr defaultColWidth="9" defaultRowHeight="13.5"/>
  <cols>
    <col min="18" max="18" width="10.25" customWidth="1"/>
    <col min="19" max="19" width="10.875" customWidth="1"/>
    <col min="20" max="20" width="10.25" customWidth="1"/>
    <col min="21" max="21" width="10.125" customWidth="1"/>
    <col min="22" max="22" width="10.25" customWidth="1"/>
    <col min="23" max="23" width="10" customWidth="1"/>
    <col min="26" max="26" width="13.625" customWidth="1"/>
  </cols>
  <sheetData>
    <row r="1" s="41" customFormat="1" ht="23" customHeight="1" spans="1:32">
      <c r="A1" s="14" t="s">
        <v>0</v>
      </c>
      <c r="B1" s="1" t="s">
        <v>1</v>
      </c>
      <c r="C1" s="2"/>
      <c r="D1" s="3" t="s">
        <v>2</v>
      </c>
      <c r="E1" s="4"/>
      <c r="F1" s="5" t="s">
        <v>3</v>
      </c>
      <c r="G1" s="4"/>
      <c r="H1" s="6" t="s">
        <v>4</v>
      </c>
      <c r="I1" s="13" t="s">
        <v>5</v>
      </c>
      <c r="J1" s="14" t="s">
        <v>6</v>
      </c>
      <c r="K1" s="15" t="s">
        <v>7</v>
      </c>
      <c r="L1" s="16" t="s">
        <v>8</v>
      </c>
      <c r="M1" s="17" t="s">
        <v>9</v>
      </c>
      <c r="N1" s="2" t="s">
        <v>10</v>
      </c>
      <c r="O1" s="18" t="s">
        <v>11</v>
      </c>
      <c r="P1" s="14" t="s">
        <v>12</v>
      </c>
      <c r="Q1" s="17">
        <v>198</v>
      </c>
      <c r="R1" s="26" t="s">
        <v>13</v>
      </c>
      <c r="S1" s="17" t="s">
        <v>14</v>
      </c>
      <c r="T1" s="27" t="s">
        <v>28</v>
      </c>
      <c r="U1" s="28" t="s">
        <v>16</v>
      </c>
      <c r="V1" s="17" t="s">
        <v>17</v>
      </c>
      <c r="W1" s="29" t="s">
        <v>18</v>
      </c>
      <c r="X1" s="30" t="s">
        <v>19</v>
      </c>
      <c r="Y1" s="30"/>
      <c r="Z1" s="30"/>
      <c r="AA1" s="30"/>
      <c r="AB1" s="30"/>
      <c r="AC1" s="30"/>
      <c r="AD1" s="30"/>
      <c r="AE1" s="30"/>
      <c r="AF1" s="30"/>
    </row>
    <row r="2" s="41" customFormat="1" ht="23" customHeight="1" spans="1:32">
      <c r="A2" s="7"/>
      <c r="B2" s="7" t="s">
        <v>20</v>
      </c>
      <c r="C2" s="8" t="s">
        <v>21</v>
      </c>
      <c r="D2" s="8" t="s">
        <v>20</v>
      </c>
      <c r="E2" s="8" t="s">
        <v>21</v>
      </c>
      <c r="F2" s="8" t="s">
        <v>20</v>
      </c>
      <c r="G2" s="9" t="s">
        <v>21</v>
      </c>
      <c r="H2" s="10"/>
      <c r="I2" s="8"/>
      <c r="J2" s="19"/>
      <c r="K2" s="20"/>
      <c r="L2" s="21"/>
      <c r="M2" s="7"/>
      <c r="N2" s="8"/>
      <c r="O2" s="22"/>
      <c r="P2" s="19"/>
      <c r="Q2" s="19"/>
      <c r="R2" s="31"/>
      <c r="S2" s="19"/>
      <c r="T2" s="32"/>
      <c r="U2" s="33"/>
      <c r="V2" s="7"/>
      <c r="W2" s="29"/>
      <c r="X2" s="1" t="s">
        <v>1</v>
      </c>
      <c r="Y2" s="3" t="s">
        <v>2</v>
      </c>
      <c r="Z2" s="5" t="s">
        <v>3</v>
      </c>
      <c r="AA2" s="35" t="s">
        <v>4</v>
      </c>
      <c r="AB2" s="36" t="s">
        <v>5</v>
      </c>
      <c r="AC2" s="37" t="s">
        <v>6</v>
      </c>
      <c r="AD2" s="38" t="s">
        <v>7</v>
      </c>
      <c r="AE2" s="39" t="s">
        <v>8</v>
      </c>
      <c r="AF2" s="40" t="s">
        <v>9</v>
      </c>
    </row>
    <row r="3" ht="23" customHeight="1" spans="1:32">
      <c r="A3" s="42">
        <v>45292</v>
      </c>
      <c r="B3" s="43"/>
      <c r="C3" s="43"/>
      <c r="D3" s="43">
        <v>1</v>
      </c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57"/>
      <c r="S3" s="43"/>
      <c r="T3" s="58"/>
      <c r="U3" s="59"/>
      <c r="V3" s="54"/>
      <c r="X3" s="43"/>
      <c r="Y3" s="43"/>
      <c r="Z3" s="43"/>
      <c r="AA3" s="43"/>
      <c r="AB3" s="43"/>
      <c r="AC3" s="43"/>
      <c r="AD3" s="43"/>
      <c r="AE3" s="43"/>
      <c r="AF3" s="43"/>
    </row>
    <row r="4" ht="23" customHeight="1" spans="1:32">
      <c r="A4" s="42">
        <v>45293</v>
      </c>
      <c r="B4" s="44">
        <v>2</v>
      </c>
      <c r="C4" s="44"/>
      <c r="D4" s="44">
        <v>2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>
        <v>3</v>
      </c>
      <c r="Q4" s="44"/>
      <c r="R4" s="60"/>
      <c r="S4" s="44"/>
      <c r="T4" s="58"/>
      <c r="U4" s="61"/>
      <c r="V4" s="56"/>
      <c r="X4" s="44"/>
      <c r="Y4" s="44"/>
      <c r="Z4" s="44"/>
      <c r="AA4" s="44"/>
      <c r="AB4" s="44"/>
      <c r="AC4" s="44"/>
      <c r="AD4" s="44"/>
      <c r="AE4" s="44"/>
      <c r="AF4" s="44"/>
    </row>
    <row r="5" ht="23" customHeight="1" spans="1:32">
      <c r="A5" s="42">
        <v>45294</v>
      </c>
      <c r="B5" s="44">
        <v>2</v>
      </c>
      <c r="C5" s="44"/>
      <c r="D5" s="44"/>
      <c r="E5" s="44"/>
      <c r="F5" s="44"/>
      <c r="G5" s="44"/>
      <c r="H5" s="45"/>
      <c r="I5" s="44"/>
      <c r="J5" s="44"/>
      <c r="K5" s="44"/>
      <c r="L5" s="44"/>
      <c r="M5" s="44"/>
      <c r="N5" s="44"/>
      <c r="O5" s="44"/>
      <c r="P5" s="44"/>
      <c r="Q5" s="44"/>
      <c r="R5" s="60"/>
      <c r="S5" s="44"/>
      <c r="T5" s="62"/>
      <c r="U5" s="61"/>
      <c r="V5" s="56"/>
      <c r="X5" s="44"/>
      <c r="Y5" s="44"/>
      <c r="Z5" s="44"/>
      <c r="AA5" s="45"/>
      <c r="AB5" s="44"/>
      <c r="AC5" s="44"/>
      <c r="AD5" s="44"/>
      <c r="AE5" s="44"/>
      <c r="AF5" s="44"/>
    </row>
    <row r="6" ht="23" customHeight="1" spans="1:32">
      <c r="A6" s="42">
        <v>45295</v>
      </c>
      <c r="B6" s="44">
        <v>1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60"/>
      <c r="S6" s="44"/>
      <c r="T6" s="63"/>
      <c r="U6" s="61"/>
      <c r="V6" s="56"/>
      <c r="X6" s="44"/>
      <c r="Y6" s="44"/>
      <c r="Z6" s="44"/>
      <c r="AA6" s="44"/>
      <c r="AB6" s="44"/>
      <c r="AC6" s="44"/>
      <c r="AD6" s="44"/>
      <c r="AE6" s="44"/>
      <c r="AF6" s="44"/>
    </row>
    <row r="7" ht="23" customHeight="1" spans="1:32">
      <c r="A7" s="42">
        <v>45296</v>
      </c>
      <c r="B7" s="44"/>
      <c r="C7" s="44"/>
      <c r="D7" s="44"/>
      <c r="E7" s="44"/>
      <c r="F7" s="44"/>
      <c r="G7" s="44"/>
      <c r="H7" s="44"/>
      <c r="I7" s="44"/>
      <c r="J7" s="44"/>
      <c r="K7" s="44">
        <v>1</v>
      </c>
      <c r="L7" s="44"/>
      <c r="M7" s="44"/>
      <c r="N7" s="44"/>
      <c r="O7" s="44"/>
      <c r="P7" s="44"/>
      <c r="Q7" s="44"/>
      <c r="R7" s="60"/>
      <c r="S7" s="44"/>
      <c r="T7" s="63"/>
      <c r="U7" s="61"/>
      <c r="V7" s="56"/>
      <c r="X7" s="44"/>
      <c r="Y7" s="44"/>
      <c r="Z7" s="44"/>
      <c r="AA7" s="44"/>
      <c r="AB7" s="44"/>
      <c r="AC7" s="44"/>
      <c r="AD7" s="44"/>
      <c r="AE7" s="44"/>
      <c r="AF7" s="44"/>
    </row>
    <row r="8" ht="23" customHeight="1" spans="1:32">
      <c r="A8" s="42">
        <v>45297</v>
      </c>
      <c r="B8" s="44">
        <v>4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>
        <v>3</v>
      </c>
      <c r="Q8" s="44"/>
      <c r="R8" s="60"/>
      <c r="S8" s="44"/>
      <c r="T8" s="64"/>
      <c r="U8" s="61"/>
      <c r="V8" s="56"/>
      <c r="X8" s="44"/>
      <c r="Y8" s="44"/>
      <c r="Z8" s="44"/>
      <c r="AA8" s="44"/>
      <c r="AB8" s="44"/>
      <c r="AC8" s="44"/>
      <c r="AD8" s="44"/>
      <c r="AE8" s="44"/>
      <c r="AF8" s="44"/>
    </row>
    <row r="9" ht="23" customHeight="1" spans="1:32">
      <c r="A9" s="42">
        <v>45298</v>
      </c>
      <c r="B9" s="44">
        <v>2</v>
      </c>
      <c r="C9" s="44"/>
      <c r="D9" s="44">
        <v>1</v>
      </c>
      <c r="E9" s="44"/>
      <c r="F9" s="44"/>
      <c r="G9" s="44"/>
      <c r="H9" s="44"/>
      <c r="I9" s="44">
        <v>3</v>
      </c>
      <c r="J9" s="44"/>
      <c r="K9" s="44"/>
      <c r="L9" s="44"/>
      <c r="M9" s="44"/>
      <c r="N9" s="44"/>
      <c r="O9" s="44"/>
      <c r="P9" s="44"/>
      <c r="Q9" s="44"/>
      <c r="R9" s="60"/>
      <c r="S9" s="44"/>
      <c r="T9" s="58"/>
      <c r="U9" s="65"/>
      <c r="V9" s="56"/>
      <c r="X9" s="44"/>
      <c r="Y9" s="44"/>
      <c r="Z9" s="44"/>
      <c r="AA9" s="44"/>
      <c r="AB9" s="44"/>
      <c r="AC9" s="44"/>
      <c r="AD9" s="44"/>
      <c r="AE9" s="44"/>
      <c r="AF9" s="44"/>
    </row>
    <row r="10" ht="23" customHeight="1" spans="1:32">
      <c r="A10" s="42">
        <v>45299</v>
      </c>
      <c r="B10" s="44">
        <v>2.5</v>
      </c>
      <c r="C10" s="44"/>
      <c r="D10" s="44"/>
      <c r="E10" s="44"/>
      <c r="F10" s="44"/>
      <c r="G10" s="44"/>
      <c r="H10" s="44"/>
      <c r="I10" s="44">
        <v>5</v>
      </c>
      <c r="J10" s="44"/>
      <c r="K10" s="44">
        <v>1</v>
      </c>
      <c r="L10" s="44"/>
      <c r="M10" s="44"/>
      <c r="N10" s="44"/>
      <c r="O10" s="44"/>
      <c r="P10" s="44"/>
      <c r="Q10" s="44"/>
      <c r="R10" s="60"/>
      <c r="S10" s="44"/>
      <c r="T10" s="62"/>
      <c r="U10" s="66"/>
      <c r="V10" s="67"/>
      <c r="X10" s="44"/>
      <c r="Y10" s="44"/>
      <c r="Z10" s="44"/>
      <c r="AA10" s="44"/>
      <c r="AB10" s="44"/>
      <c r="AC10" s="44"/>
      <c r="AD10" s="44"/>
      <c r="AE10" s="44"/>
      <c r="AF10" s="44"/>
    </row>
    <row r="11" ht="23" customHeight="1" spans="1:32">
      <c r="A11" s="42">
        <v>45300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60"/>
      <c r="S11" s="44"/>
      <c r="T11" s="62"/>
      <c r="U11" s="66"/>
      <c r="V11" s="67"/>
      <c r="X11" s="44"/>
      <c r="Y11" s="44"/>
      <c r="Z11" s="44"/>
      <c r="AA11" s="44"/>
      <c r="AB11" s="44"/>
      <c r="AC11" s="44"/>
      <c r="AD11" s="44"/>
      <c r="AE11" s="44"/>
      <c r="AF11" s="44"/>
    </row>
    <row r="12" ht="23" customHeight="1" spans="1:32">
      <c r="A12" s="42">
        <v>45301</v>
      </c>
      <c r="B12" s="44">
        <v>0.5</v>
      </c>
      <c r="C12" s="44"/>
      <c r="D12" s="44"/>
      <c r="E12" s="44"/>
      <c r="F12" s="44"/>
      <c r="G12" s="44"/>
      <c r="H12" s="44"/>
      <c r="I12" s="44">
        <v>2</v>
      </c>
      <c r="J12" s="44"/>
      <c r="K12" s="44">
        <v>1</v>
      </c>
      <c r="L12" s="44"/>
      <c r="M12" s="44"/>
      <c r="N12" s="44"/>
      <c r="O12" s="44"/>
      <c r="P12" s="44"/>
      <c r="Q12" s="44"/>
      <c r="R12" s="60"/>
      <c r="S12" s="44"/>
      <c r="T12" s="58"/>
      <c r="U12" s="68"/>
      <c r="V12" s="67"/>
      <c r="X12" s="44"/>
      <c r="Y12" s="44"/>
      <c r="Z12" s="44"/>
      <c r="AA12" s="44"/>
      <c r="AB12" s="44"/>
      <c r="AC12" s="44"/>
      <c r="AD12" s="44"/>
      <c r="AE12" s="44"/>
      <c r="AF12" s="44"/>
    </row>
    <row r="13" ht="23" customHeight="1" spans="1:32">
      <c r="A13" s="42">
        <v>45302</v>
      </c>
      <c r="B13" s="44">
        <v>0.5</v>
      </c>
      <c r="C13" s="44"/>
      <c r="D13" s="44">
        <v>2</v>
      </c>
      <c r="E13" s="44"/>
      <c r="F13" s="44"/>
      <c r="G13" s="44"/>
      <c r="H13" s="44"/>
      <c r="I13" s="44">
        <v>4</v>
      </c>
      <c r="J13" s="44"/>
      <c r="K13" s="44"/>
      <c r="L13" s="44"/>
      <c r="M13" s="44"/>
      <c r="N13" s="44"/>
      <c r="O13" s="44"/>
      <c r="P13" s="44"/>
      <c r="Q13" s="44"/>
      <c r="R13" s="60"/>
      <c r="S13" s="44"/>
      <c r="T13" s="62">
        <v>1</v>
      </c>
      <c r="U13" s="66"/>
      <c r="V13" s="67"/>
      <c r="X13" s="44"/>
      <c r="Y13" s="44"/>
      <c r="Z13" s="44"/>
      <c r="AA13" s="44"/>
      <c r="AB13" s="44"/>
      <c r="AC13" s="44"/>
      <c r="AD13" s="44"/>
      <c r="AE13" s="44"/>
      <c r="AF13" s="44"/>
    </row>
    <row r="14" ht="23" customHeight="1" spans="1:32">
      <c r="A14" s="42">
        <v>45303</v>
      </c>
      <c r="B14" s="44">
        <v>2</v>
      </c>
      <c r="C14" s="44"/>
      <c r="D14" s="44"/>
      <c r="E14" s="44"/>
      <c r="F14" s="44"/>
      <c r="G14" s="44"/>
      <c r="H14" s="44"/>
      <c r="I14" s="44"/>
      <c r="J14" s="44">
        <v>1</v>
      </c>
      <c r="K14" s="44">
        <v>1</v>
      </c>
      <c r="L14" s="44"/>
      <c r="M14" s="44"/>
      <c r="N14" s="44"/>
      <c r="O14" s="44"/>
      <c r="P14" s="44"/>
      <c r="Q14" s="44"/>
      <c r="R14" s="60"/>
      <c r="S14" s="44"/>
      <c r="T14" s="64">
        <v>1</v>
      </c>
      <c r="U14" s="59"/>
      <c r="V14" s="56"/>
      <c r="X14" s="44"/>
      <c r="Y14" s="44"/>
      <c r="Z14" s="44"/>
      <c r="AA14" s="44"/>
      <c r="AB14" s="44"/>
      <c r="AC14" s="44"/>
      <c r="AD14" s="44"/>
      <c r="AE14" s="44"/>
      <c r="AF14" s="44"/>
    </row>
    <row r="15" ht="23" customHeight="1" spans="1:32">
      <c r="A15" s="42">
        <v>45304</v>
      </c>
      <c r="B15" s="44">
        <v>1</v>
      </c>
      <c r="C15" s="44"/>
      <c r="D15" s="44"/>
      <c r="E15" s="44"/>
      <c r="F15" s="44"/>
      <c r="G15" s="44"/>
      <c r="H15" s="44"/>
      <c r="I15" s="44">
        <v>2</v>
      </c>
      <c r="J15" s="44"/>
      <c r="K15" s="44"/>
      <c r="L15" s="44"/>
      <c r="M15" s="44"/>
      <c r="N15" s="44"/>
      <c r="O15" s="44"/>
      <c r="P15" s="44"/>
      <c r="Q15" s="44"/>
      <c r="R15" s="60"/>
      <c r="S15" s="44"/>
      <c r="T15" s="62">
        <v>3</v>
      </c>
      <c r="U15" s="61"/>
      <c r="V15" s="56"/>
      <c r="X15" s="44"/>
      <c r="Y15" s="44"/>
      <c r="Z15" s="44"/>
      <c r="AA15" s="44"/>
      <c r="AB15" s="44"/>
      <c r="AC15" s="44"/>
      <c r="AD15" s="44"/>
      <c r="AE15" s="44"/>
      <c r="AF15" s="44"/>
    </row>
    <row r="16" ht="23" customHeight="1" spans="1:32">
      <c r="A16" s="42">
        <v>45305</v>
      </c>
      <c r="B16" s="44">
        <v>1</v>
      </c>
      <c r="C16" s="44"/>
      <c r="D16" s="44">
        <v>1</v>
      </c>
      <c r="E16" s="44"/>
      <c r="F16" s="44"/>
      <c r="G16" s="44"/>
      <c r="H16" s="44"/>
      <c r="I16" s="44"/>
      <c r="J16" s="44"/>
      <c r="K16" s="44">
        <v>1</v>
      </c>
      <c r="L16" s="44"/>
      <c r="M16" s="44"/>
      <c r="N16" s="44"/>
      <c r="O16" s="44"/>
      <c r="P16" s="44"/>
      <c r="Q16" s="44"/>
      <c r="R16" s="60"/>
      <c r="S16" s="44"/>
      <c r="T16" s="64"/>
      <c r="U16" s="61"/>
      <c r="V16" s="56"/>
      <c r="X16" s="44"/>
      <c r="Y16" s="44"/>
      <c r="Z16" s="44"/>
      <c r="AA16" s="44"/>
      <c r="AB16" s="44"/>
      <c r="AC16" s="44"/>
      <c r="AD16" s="44"/>
      <c r="AE16" s="44"/>
      <c r="AF16" s="44"/>
    </row>
    <row r="17" ht="23" customHeight="1" spans="1:32">
      <c r="A17" s="42">
        <v>45306</v>
      </c>
      <c r="B17" s="44">
        <v>1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60"/>
      <c r="S17" s="44"/>
      <c r="T17" s="62">
        <v>2</v>
      </c>
      <c r="U17" s="61"/>
      <c r="V17" s="56"/>
      <c r="X17" s="44"/>
      <c r="Y17" s="44"/>
      <c r="Z17" s="44"/>
      <c r="AA17" s="44"/>
      <c r="AB17" s="44"/>
      <c r="AC17" s="44"/>
      <c r="AD17" s="44"/>
      <c r="AE17" s="44"/>
      <c r="AF17" s="44"/>
    </row>
    <row r="18" ht="23" customHeight="1" spans="1:32">
      <c r="A18" s="42">
        <v>45307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60"/>
      <c r="S18" s="44"/>
      <c r="T18" s="64">
        <v>2</v>
      </c>
      <c r="U18" s="61"/>
      <c r="V18" s="56"/>
      <c r="X18" s="44"/>
      <c r="Y18" s="44"/>
      <c r="Z18" s="44"/>
      <c r="AA18" s="44"/>
      <c r="AB18" s="44"/>
      <c r="AC18" s="44"/>
      <c r="AD18" s="44"/>
      <c r="AE18" s="44"/>
      <c r="AF18" s="44"/>
    </row>
    <row r="19" ht="23" customHeight="1" spans="1:32">
      <c r="A19" s="42">
        <v>45308</v>
      </c>
      <c r="B19" s="44">
        <v>1</v>
      </c>
      <c r="C19" s="44"/>
      <c r="D19" s="44"/>
      <c r="E19" s="44"/>
      <c r="F19" s="44"/>
      <c r="G19" s="44"/>
      <c r="H19" s="44"/>
      <c r="I19" s="44">
        <v>3</v>
      </c>
      <c r="J19" s="44"/>
      <c r="K19" s="44"/>
      <c r="L19" s="44"/>
      <c r="M19" s="44"/>
      <c r="N19" s="44">
        <v>1</v>
      </c>
      <c r="O19" s="44"/>
      <c r="P19" s="44">
        <v>2</v>
      </c>
      <c r="Q19" s="44"/>
      <c r="R19" s="60"/>
      <c r="S19" s="44"/>
      <c r="T19" s="62">
        <v>1</v>
      </c>
      <c r="U19" s="61"/>
      <c r="V19" s="56"/>
      <c r="X19" s="44"/>
      <c r="Y19" s="44"/>
      <c r="Z19" s="44"/>
      <c r="AA19" s="44"/>
      <c r="AB19" s="44"/>
      <c r="AC19" s="44"/>
      <c r="AD19" s="44"/>
      <c r="AE19" s="44"/>
      <c r="AF19" s="44"/>
    </row>
    <row r="20" ht="23" customHeight="1" spans="1:32">
      <c r="A20" s="42">
        <v>45309</v>
      </c>
      <c r="B20" s="44">
        <v>1</v>
      </c>
      <c r="C20" s="44"/>
      <c r="D20" s="44">
        <v>1</v>
      </c>
      <c r="E20" s="44"/>
      <c r="F20" s="44"/>
      <c r="G20" s="44"/>
      <c r="H20" s="44"/>
      <c r="I20" s="44">
        <v>2</v>
      </c>
      <c r="J20" s="44"/>
      <c r="K20" s="44"/>
      <c r="L20" s="44"/>
      <c r="M20" s="44"/>
      <c r="N20" s="44"/>
      <c r="O20" s="44"/>
      <c r="P20" s="44"/>
      <c r="Q20" s="44"/>
      <c r="R20" s="60"/>
      <c r="S20" s="44"/>
      <c r="T20" s="64"/>
      <c r="U20" s="61"/>
      <c r="V20" s="56"/>
      <c r="X20" s="44"/>
      <c r="Y20" s="44"/>
      <c r="Z20" s="44"/>
      <c r="AA20" s="44"/>
      <c r="AB20" s="44"/>
      <c r="AC20" s="44"/>
      <c r="AD20" s="44"/>
      <c r="AE20" s="44"/>
      <c r="AF20" s="44"/>
    </row>
    <row r="21" ht="23" customHeight="1" spans="1:32">
      <c r="A21" s="42">
        <v>45310</v>
      </c>
      <c r="B21" s="44">
        <v>1.5</v>
      </c>
      <c r="C21" s="44"/>
      <c r="D21" s="44">
        <v>1</v>
      </c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60"/>
      <c r="S21" s="44"/>
      <c r="T21" s="62">
        <v>2</v>
      </c>
      <c r="U21" s="61"/>
      <c r="V21" s="56"/>
      <c r="X21" s="44"/>
      <c r="Y21" s="44"/>
      <c r="Z21" s="44"/>
      <c r="AA21" s="44"/>
      <c r="AB21" s="44"/>
      <c r="AC21" s="44"/>
      <c r="AD21" s="44"/>
      <c r="AE21" s="44"/>
      <c r="AF21" s="44"/>
    </row>
    <row r="22" ht="23" customHeight="1" spans="1:32">
      <c r="A22" s="42">
        <v>45311</v>
      </c>
      <c r="B22" s="44">
        <v>1</v>
      </c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60"/>
      <c r="S22" s="44"/>
      <c r="T22" s="64">
        <v>2</v>
      </c>
      <c r="U22" s="61"/>
      <c r="V22" s="56"/>
      <c r="X22" s="44"/>
      <c r="Y22" s="44"/>
      <c r="Z22" s="44"/>
      <c r="AA22" s="44"/>
      <c r="AB22" s="44"/>
      <c r="AC22" s="44"/>
      <c r="AD22" s="44"/>
      <c r="AE22" s="44"/>
      <c r="AF22" s="44"/>
    </row>
    <row r="23" ht="23" customHeight="1" spans="1:32">
      <c r="A23" s="42">
        <v>45312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>
        <v>2</v>
      </c>
      <c r="Q23" s="44"/>
      <c r="R23" s="60"/>
      <c r="S23" s="44"/>
      <c r="T23" s="62">
        <v>2</v>
      </c>
      <c r="U23" s="61"/>
      <c r="V23" s="56"/>
      <c r="X23" s="44"/>
      <c r="Y23" s="44"/>
      <c r="Z23" s="44"/>
      <c r="AA23" s="44"/>
      <c r="AB23" s="44"/>
      <c r="AC23" s="44"/>
      <c r="AD23" s="44"/>
      <c r="AE23" s="44"/>
      <c r="AF23" s="44"/>
    </row>
    <row r="24" ht="23" customHeight="1" spans="1:32">
      <c r="A24" s="42">
        <v>45313</v>
      </c>
      <c r="B24" s="44">
        <v>2.5</v>
      </c>
      <c r="C24" s="44"/>
      <c r="D24" s="44"/>
      <c r="E24" s="44"/>
      <c r="F24" s="44"/>
      <c r="G24" s="44"/>
      <c r="H24" s="44"/>
      <c r="I24" s="44"/>
      <c r="J24" s="44">
        <v>1</v>
      </c>
      <c r="K24" s="44"/>
      <c r="L24" s="44"/>
      <c r="M24" s="44"/>
      <c r="N24" s="44"/>
      <c r="O24" s="44"/>
      <c r="P24" s="44"/>
      <c r="Q24" s="44"/>
      <c r="R24" s="60"/>
      <c r="S24" s="44"/>
      <c r="T24" s="64">
        <v>1</v>
      </c>
      <c r="U24" s="61"/>
      <c r="V24" s="56"/>
      <c r="X24" s="44"/>
      <c r="Y24" s="44"/>
      <c r="Z24" s="44"/>
      <c r="AA24" s="44"/>
      <c r="AB24" s="44"/>
      <c r="AC24" s="44"/>
      <c r="AD24" s="44"/>
      <c r="AE24" s="44"/>
      <c r="AF24" s="44"/>
    </row>
    <row r="25" ht="23" customHeight="1" spans="1:32">
      <c r="A25" s="42">
        <v>45314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60"/>
      <c r="S25" s="44"/>
      <c r="T25" s="62">
        <v>1</v>
      </c>
      <c r="U25" s="61"/>
      <c r="V25" s="56"/>
      <c r="X25" s="44"/>
      <c r="Y25" s="44"/>
      <c r="Z25" s="44"/>
      <c r="AA25" s="44"/>
      <c r="AB25" s="44"/>
      <c r="AC25" s="44"/>
      <c r="AD25" s="44"/>
      <c r="AE25" s="44"/>
      <c r="AF25" s="44"/>
    </row>
    <row r="26" ht="23" customHeight="1" spans="1:32">
      <c r="A26" s="42">
        <v>45315</v>
      </c>
      <c r="B26" s="44"/>
      <c r="C26" s="44"/>
      <c r="D26" s="44">
        <v>1</v>
      </c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>
        <v>3</v>
      </c>
      <c r="Q26" s="44"/>
      <c r="R26" s="60"/>
      <c r="S26" s="44"/>
      <c r="T26" s="64"/>
      <c r="U26" s="61"/>
      <c r="V26" s="56"/>
      <c r="X26" s="44"/>
      <c r="Y26" s="44"/>
      <c r="Z26" s="44"/>
      <c r="AA26" s="44"/>
      <c r="AB26" s="44"/>
      <c r="AC26" s="44"/>
      <c r="AD26" s="44"/>
      <c r="AE26" s="44"/>
      <c r="AF26" s="44"/>
    </row>
    <row r="27" ht="23" customHeight="1" spans="1:32">
      <c r="A27" s="42">
        <v>45316</v>
      </c>
      <c r="B27" s="44"/>
      <c r="C27" s="44"/>
      <c r="D27" s="44">
        <v>1</v>
      </c>
      <c r="E27" s="44"/>
      <c r="F27" s="44"/>
      <c r="G27" s="44"/>
      <c r="H27" s="44"/>
      <c r="I27" s="44">
        <v>3</v>
      </c>
      <c r="J27" s="44"/>
      <c r="K27" s="44"/>
      <c r="L27" s="44"/>
      <c r="M27" s="44"/>
      <c r="N27" s="44"/>
      <c r="O27" s="44"/>
      <c r="P27" s="44"/>
      <c r="Q27" s="44"/>
      <c r="R27" s="60"/>
      <c r="S27" s="44"/>
      <c r="T27" s="62"/>
      <c r="U27" s="61"/>
      <c r="V27" s="56"/>
      <c r="X27" s="44"/>
      <c r="Y27" s="44"/>
      <c r="Z27" s="44"/>
      <c r="AA27" s="44"/>
      <c r="AB27" s="44"/>
      <c r="AC27" s="44"/>
      <c r="AD27" s="44"/>
      <c r="AE27" s="44"/>
      <c r="AF27" s="44"/>
    </row>
    <row r="28" ht="23" customHeight="1" spans="1:32">
      <c r="A28" s="42">
        <v>45317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60"/>
      <c r="S28" s="44"/>
      <c r="T28" s="64">
        <v>2</v>
      </c>
      <c r="U28" s="61"/>
      <c r="V28" s="56"/>
      <c r="X28" s="44"/>
      <c r="Y28" s="44"/>
      <c r="Z28" s="44"/>
      <c r="AA28" s="44"/>
      <c r="AB28" s="44"/>
      <c r="AC28" s="44"/>
      <c r="AD28" s="44"/>
      <c r="AE28" s="44"/>
      <c r="AF28" s="44"/>
    </row>
    <row r="29" ht="23" customHeight="1" spans="1:32">
      <c r="A29" s="42">
        <v>45318</v>
      </c>
      <c r="B29" s="44"/>
      <c r="C29" s="44"/>
      <c r="D29" s="44">
        <v>2</v>
      </c>
      <c r="E29" s="44"/>
      <c r="F29" s="44"/>
      <c r="G29" s="44"/>
      <c r="H29" s="44"/>
      <c r="I29" s="44">
        <v>4</v>
      </c>
      <c r="J29" s="44"/>
      <c r="K29" s="44"/>
      <c r="L29" s="44"/>
      <c r="M29" s="44"/>
      <c r="N29" s="44"/>
      <c r="O29" s="44"/>
      <c r="P29" s="44"/>
      <c r="Q29" s="44"/>
      <c r="R29" s="60"/>
      <c r="S29" s="44"/>
      <c r="T29" s="62">
        <v>3</v>
      </c>
      <c r="U29" s="61"/>
      <c r="V29" s="56"/>
      <c r="X29" s="44"/>
      <c r="Y29" s="44"/>
      <c r="Z29" s="44"/>
      <c r="AA29" s="44"/>
      <c r="AB29" s="44"/>
      <c r="AC29" s="44"/>
      <c r="AD29" s="44"/>
      <c r="AE29" s="44"/>
      <c r="AF29" s="44"/>
    </row>
    <row r="30" ht="23" customHeight="1" spans="1:32">
      <c r="A30" s="42">
        <v>45319</v>
      </c>
      <c r="B30" s="44"/>
      <c r="C30" s="44"/>
      <c r="D30" s="44">
        <v>1</v>
      </c>
      <c r="E30" s="44"/>
      <c r="F30" s="44"/>
      <c r="G30" s="44"/>
      <c r="H30" s="44"/>
      <c r="I30" s="44">
        <v>6</v>
      </c>
      <c r="J30" s="44"/>
      <c r="K30" s="44"/>
      <c r="L30" s="44"/>
      <c r="M30" s="44"/>
      <c r="N30" s="44"/>
      <c r="O30" s="44">
        <v>1</v>
      </c>
      <c r="P30" s="44">
        <v>3</v>
      </c>
      <c r="Q30" s="44"/>
      <c r="R30" s="60"/>
      <c r="S30" s="44"/>
      <c r="T30" s="64"/>
      <c r="U30" s="61"/>
      <c r="V30" s="56"/>
      <c r="X30" s="44"/>
      <c r="Y30" s="44"/>
      <c r="Z30" s="44"/>
      <c r="AA30" s="44"/>
      <c r="AB30" s="44"/>
      <c r="AC30" s="44"/>
      <c r="AD30" s="44"/>
      <c r="AE30" s="44"/>
      <c r="AF30" s="44"/>
    </row>
    <row r="31" ht="23" customHeight="1" spans="1:32">
      <c r="A31" s="42">
        <v>45320</v>
      </c>
      <c r="B31" s="44">
        <v>1</v>
      </c>
      <c r="C31" s="44"/>
      <c r="D31" s="44"/>
      <c r="E31" s="44"/>
      <c r="F31" s="44"/>
      <c r="G31" s="44"/>
      <c r="H31" s="44"/>
      <c r="I31" s="44"/>
      <c r="J31" s="44"/>
      <c r="K31" s="44">
        <v>1</v>
      </c>
      <c r="L31" s="44"/>
      <c r="M31" s="44"/>
      <c r="N31" s="44"/>
      <c r="O31" s="44"/>
      <c r="P31" s="44"/>
      <c r="Q31" s="44"/>
      <c r="R31" s="60"/>
      <c r="S31" s="44"/>
      <c r="T31" s="62">
        <v>1</v>
      </c>
      <c r="U31" s="61"/>
      <c r="V31" s="56"/>
      <c r="X31" s="44"/>
      <c r="Y31" s="44"/>
      <c r="Z31" s="44"/>
      <c r="AA31" s="44"/>
      <c r="AB31" s="44"/>
      <c r="AC31" s="44"/>
      <c r="AD31" s="44"/>
      <c r="AE31" s="44"/>
      <c r="AF31" s="44"/>
    </row>
    <row r="32" ht="23" customHeight="1" spans="1:32">
      <c r="A32" s="42">
        <v>45321</v>
      </c>
      <c r="B32" s="44">
        <v>2</v>
      </c>
      <c r="C32" s="44"/>
      <c r="D32" s="44">
        <v>1</v>
      </c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60"/>
      <c r="S32" s="44"/>
      <c r="T32" s="64">
        <v>2</v>
      </c>
      <c r="U32" s="61"/>
      <c r="V32" s="56"/>
      <c r="X32" s="44"/>
      <c r="Y32" s="44"/>
      <c r="Z32" s="44"/>
      <c r="AA32" s="44"/>
      <c r="AB32" s="44"/>
      <c r="AC32" s="44"/>
      <c r="AD32" s="44"/>
      <c r="AE32" s="44"/>
      <c r="AF32" s="44"/>
    </row>
    <row r="33" ht="23" customHeight="1" spans="1:32">
      <c r="A33" s="42">
        <v>45322</v>
      </c>
      <c r="B33" s="46">
        <v>1</v>
      </c>
      <c r="C33" s="46"/>
      <c r="D33" s="46">
        <v>1</v>
      </c>
      <c r="E33" s="46"/>
      <c r="F33" s="46"/>
      <c r="G33" s="46"/>
      <c r="H33" s="46"/>
      <c r="I33" s="46"/>
      <c r="J33" s="46"/>
      <c r="K33" s="46"/>
      <c r="L33" s="46"/>
      <c r="M33" s="46"/>
      <c r="N33" s="44"/>
      <c r="O33" s="44"/>
      <c r="P33" s="44"/>
      <c r="Q33" s="44"/>
      <c r="R33" s="60"/>
      <c r="S33" s="44"/>
      <c r="T33" s="62"/>
      <c r="U33" s="61"/>
      <c r="V33" s="56"/>
      <c r="X33" s="46"/>
      <c r="Y33" s="46"/>
      <c r="Z33" s="46"/>
      <c r="AA33" s="46"/>
      <c r="AB33" s="46"/>
      <c r="AC33" s="46"/>
      <c r="AD33" s="46">
        <v>1</v>
      </c>
      <c r="AE33" s="46"/>
      <c r="AF33" s="46"/>
    </row>
    <row r="34" ht="23" customHeight="1" spans="1:32">
      <c r="A34" s="47" t="s">
        <v>22</v>
      </c>
      <c r="B34" s="48">
        <f t="shared" ref="B34:V34" si="0">SUM(B3:B33)</f>
        <v>30.5</v>
      </c>
      <c r="C34" s="49">
        <f t="shared" si="0"/>
        <v>0</v>
      </c>
      <c r="D34" s="50">
        <f t="shared" si="0"/>
        <v>16</v>
      </c>
      <c r="E34" s="48">
        <f t="shared" si="0"/>
        <v>0</v>
      </c>
      <c r="F34" s="48">
        <f t="shared" si="0"/>
        <v>0</v>
      </c>
      <c r="G34" s="48">
        <f t="shared" si="0"/>
        <v>0</v>
      </c>
      <c r="H34" s="49">
        <f t="shared" si="0"/>
        <v>0</v>
      </c>
      <c r="I34" s="50">
        <f t="shared" si="0"/>
        <v>34</v>
      </c>
      <c r="J34" s="48">
        <f t="shared" si="0"/>
        <v>2</v>
      </c>
      <c r="K34" s="48">
        <f t="shared" si="0"/>
        <v>6</v>
      </c>
      <c r="L34" s="49">
        <f t="shared" si="0"/>
        <v>0</v>
      </c>
      <c r="M34" s="52">
        <f t="shared" si="0"/>
        <v>0</v>
      </c>
      <c r="N34" s="52">
        <f t="shared" si="0"/>
        <v>1</v>
      </c>
      <c r="O34" s="52">
        <f t="shared" si="0"/>
        <v>1</v>
      </c>
      <c r="P34" s="52">
        <f t="shared" si="0"/>
        <v>16</v>
      </c>
      <c r="Q34" s="52">
        <f t="shared" si="0"/>
        <v>0</v>
      </c>
      <c r="R34" s="52">
        <f t="shared" si="0"/>
        <v>0</v>
      </c>
      <c r="S34" s="52">
        <f t="shared" si="0"/>
        <v>0</v>
      </c>
      <c r="T34" s="52">
        <f t="shared" si="0"/>
        <v>26</v>
      </c>
      <c r="U34" s="52">
        <f t="shared" si="0"/>
        <v>0</v>
      </c>
      <c r="V34" s="52">
        <f t="shared" si="0"/>
        <v>0</v>
      </c>
      <c r="X34" s="48">
        <f t="shared" ref="X34:AF34" si="1">SUM(X3:X33)</f>
        <v>0</v>
      </c>
      <c r="Y34" s="50">
        <f t="shared" si="1"/>
        <v>0</v>
      </c>
      <c r="Z34" s="48">
        <f t="shared" si="1"/>
        <v>0</v>
      </c>
      <c r="AA34" s="49">
        <f t="shared" si="1"/>
        <v>0</v>
      </c>
      <c r="AB34" s="50">
        <f t="shared" si="1"/>
        <v>0</v>
      </c>
      <c r="AC34" s="48">
        <f t="shared" si="1"/>
        <v>0</v>
      </c>
      <c r="AD34" s="48">
        <f t="shared" si="1"/>
        <v>1</v>
      </c>
      <c r="AE34" s="49">
        <f t="shared" si="1"/>
        <v>0</v>
      </c>
      <c r="AF34" s="49">
        <f t="shared" si="1"/>
        <v>0</v>
      </c>
    </row>
    <row r="35" ht="23" customHeight="1" spans="1:32">
      <c r="A35" s="23"/>
      <c r="B35" s="51">
        <f>B34*168</f>
        <v>5124</v>
      </c>
      <c r="C35" s="51">
        <f>C34*128</f>
        <v>0</v>
      </c>
      <c r="D35" s="51">
        <f>D34*228</f>
        <v>3648</v>
      </c>
      <c r="E35" s="51">
        <f>E34*168</f>
        <v>0</v>
      </c>
      <c r="F35" s="51">
        <f>F34*78</f>
        <v>0</v>
      </c>
      <c r="G35" s="51">
        <f>G34*68</f>
        <v>0</v>
      </c>
      <c r="H35" s="51">
        <f>H34*338</f>
        <v>0</v>
      </c>
      <c r="I35" s="51">
        <f>I34*50</f>
        <v>1700</v>
      </c>
      <c r="J35" s="51">
        <f>J34*48</f>
        <v>96</v>
      </c>
      <c r="K35" s="51">
        <f>K34*95</f>
        <v>570</v>
      </c>
      <c r="L35" s="51">
        <f>L34*140</f>
        <v>0</v>
      </c>
      <c r="M35" s="51">
        <f>M34*572</f>
        <v>0</v>
      </c>
      <c r="N35" s="51">
        <f>N34*160</f>
        <v>160</v>
      </c>
      <c r="O35" s="51">
        <f>O34*120</f>
        <v>120</v>
      </c>
      <c r="P35" s="51">
        <f>P34*50</f>
        <v>800</v>
      </c>
      <c r="Q35" s="51">
        <f>Q34*160</f>
        <v>0</v>
      </c>
      <c r="R35" s="23">
        <f>R34*130</f>
        <v>0</v>
      </c>
      <c r="S35" s="23">
        <f>S34*205</f>
        <v>0</v>
      </c>
      <c r="T35" s="23">
        <f>T34*109</f>
        <v>2834</v>
      </c>
      <c r="U35" s="23">
        <f>U34*150</f>
        <v>0</v>
      </c>
      <c r="V35" s="23"/>
      <c r="W35" s="23"/>
      <c r="X35" s="51">
        <f>X34*159</f>
        <v>0</v>
      </c>
      <c r="Y35" s="51">
        <f>Y34*210</f>
        <v>0</v>
      </c>
      <c r="Z35" s="51">
        <f>Z34*71</f>
        <v>0</v>
      </c>
      <c r="AA35" s="51">
        <f>AA34*311.5</f>
        <v>0</v>
      </c>
      <c r="AB35" s="51">
        <f>AB34*50</f>
        <v>0</v>
      </c>
      <c r="AC35" s="51">
        <f>AC34*48</f>
        <v>0</v>
      </c>
      <c r="AD35" s="51">
        <f>AD34*86</f>
        <v>86</v>
      </c>
      <c r="AE35" s="51">
        <f>AE34*129</f>
        <v>0</v>
      </c>
      <c r="AF35">
        <f>AF34*507</f>
        <v>0</v>
      </c>
    </row>
    <row r="36" customFormat="1" ht="23" customHeight="1" spans="14:20">
      <c r="N36" s="24">
        <f>N34*53</f>
        <v>53</v>
      </c>
      <c r="O36" s="24">
        <f>O34*48</f>
        <v>48</v>
      </c>
      <c r="P36" s="24">
        <f>P34*15</f>
        <v>240</v>
      </c>
      <c r="Q36" s="24">
        <f>Q34*65</f>
        <v>0</v>
      </c>
      <c r="R36" s="24"/>
      <c r="T36" s="24">
        <f>T34*60</f>
        <v>1560</v>
      </c>
    </row>
    <row r="37" ht="23" customHeight="1"/>
    <row r="38" ht="23" customHeight="1"/>
    <row r="39" customFormat="1" ht="23" customHeight="1" spans="13:23">
      <c r="M39" s="24" t="s">
        <v>23</v>
      </c>
      <c r="N39" s="25" t="s">
        <v>24</v>
      </c>
      <c r="O39" s="24">
        <v>168</v>
      </c>
      <c r="P39" s="24" t="s">
        <v>25</v>
      </c>
      <c r="Q39" s="24"/>
      <c r="R39" s="24" t="s">
        <v>26</v>
      </c>
      <c r="S39" s="24"/>
      <c r="T39" s="24"/>
      <c r="U39" s="24" t="s">
        <v>27</v>
      </c>
      <c r="V39" s="24"/>
      <c r="W39" s="24" t="s">
        <v>30</v>
      </c>
    </row>
    <row r="40" customFormat="1" ht="23" customHeight="1" spans="13:23">
      <c r="M40" s="24">
        <f>SUM(B35:AF35)</f>
        <v>15138</v>
      </c>
      <c r="N40" s="25">
        <f>SUM(B35:M35,U35,R35,S35,X35:AF35)</f>
        <v>11224</v>
      </c>
      <c r="O40" s="24">
        <f>N40-O39</f>
        <v>11056</v>
      </c>
      <c r="P40" s="24">
        <f>W40*O40</f>
        <v>3316.8</v>
      </c>
      <c r="Q40" s="24"/>
      <c r="R40" s="24">
        <f>SUM(N36:Q36,T36,V36)</f>
        <v>1901</v>
      </c>
      <c r="S40" s="24"/>
      <c r="T40" s="24"/>
      <c r="U40" s="24">
        <f>SUM(P40,R40,)</f>
        <v>5217.8</v>
      </c>
      <c r="V40" s="24"/>
      <c r="W40" s="34">
        <v>0.3</v>
      </c>
    </row>
    <row r="41" customFormat="1" ht="23" customHeight="1" spans="13:23">
      <c r="M41" s="24"/>
      <c r="N41" s="25"/>
      <c r="O41" s="24"/>
      <c r="P41" s="24">
        <f>W41*O40</f>
        <v>3869.6</v>
      </c>
      <c r="Q41" s="24"/>
      <c r="R41" s="24"/>
      <c r="S41" s="24"/>
      <c r="T41" s="24"/>
      <c r="U41" s="24">
        <f>SUM(P41,R40,)</f>
        <v>5770.6</v>
      </c>
      <c r="V41" s="24"/>
      <c r="W41" s="34">
        <v>0.35</v>
      </c>
    </row>
    <row r="42" customFormat="1" ht="23" customHeight="1" spans="13:23">
      <c r="M42" s="24"/>
      <c r="N42" s="25"/>
      <c r="O42" s="24"/>
      <c r="P42" s="24">
        <f>W42*O40</f>
        <v>4090.72</v>
      </c>
      <c r="Q42" s="24"/>
      <c r="R42" s="24"/>
      <c r="S42" s="24"/>
      <c r="T42" s="24"/>
      <c r="U42" s="24">
        <f>SUM(P42,R40)</f>
        <v>5991.72</v>
      </c>
      <c r="V42" s="24"/>
      <c r="W42" s="34">
        <v>0.37</v>
      </c>
    </row>
    <row r="43" customFormat="1" ht="23" customHeight="1" spans="13:23">
      <c r="M43" s="24"/>
      <c r="N43" s="25"/>
      <c r="O43" s="24"/>
      <c r="P43" s="24">
        <f>W43*O40</f>
        <v>4311.84</v>
      </c>
      <c r="Q43" s="24"/>
      <c r="R43" s="24"/>
      <c r="S43" s="24"/>
      <c r="T43" s="24"/>
      <c r="U43" s="24">
        <f>SUM(P43,R40,)</f>
        <v>6212.84</v>
      </c>
      <c r="V43" s="24"/>
      <c r="W43" s="34">
        <v>0.39</v>
      </c>
    </row>
    <row r="44" customFormat="1" ht="23" customHeight="1" spans="13:23">
      <c r="M44" s="24"/>
      <c r="N44" s="25"/>
      <c r="O44" s="24"/>
      <c r="P44" s="24">
        <f>W44*O40</f>
        <v>4532.96</v>
      </c>
      <c r="Q44" s="24"/>
      <c r="R44" s="24"/>
      <c r="S44" s="24"/>
      <c r="T44" s="24"/>
      <c r="U44" s="24">
        <f>SUM(P44,R40,)</f>
        <v>6433.96</v>
      </c>
      <c r="V44" s="24"/>
      <c r="W44" s="34">
        <v>0.41</v>
      </c>
    </row>
    <row r="45" ht="23" customHeight="1"/>
  </sheetData>
  <mergeCells count="21">
    <mergeCell ref="B1:C1"/>
    <mergeCell ref="D1:E1"/>
    <mergeCell ref="F1:G1"/>
    <mergeCell ref="X1:AF1"/>
    <mergeCell ref="A1:A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</mergeCells>
  <pageMargins left="0.75" right="0.75" top="1" bottom="1" header="0.5" footer="0.5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45"/>
  <sheetViews>
    <sheetView workbookViewId="0">
      <selection activeCell="L26" sqref="L26"/>
    </sheetView>
  </sheetViews>
  <sheetFormatPr defaultColWidth="9" defaultRowHeight="13.5"/>
  <cols>
    <col min="18" max="18" width="10.875" customWidth="1"/>
    <col min="19" max="20" width="10.25" customWidth="1"/>
    <col min="21" max="21" width="10.125" customWidth="1"/>
    <col min="22" max="22" width="10" customWidth="1"/>
    <col min="25" max="25" width="13.625" customWidth="1"/>
  </cols>
  <sheetData>
    <row r="1" s="41" customFormat="1" ht="23" customHeight="1" spans="1:31">
      <c r="A1" s="14" t="s">
        <v>0</v>
      </c>
      <c r="B1" s="1" t="s">
        <v>1</v>
      </c>
      <c r="C1" s="2"/>
      <c r="D1" s="3" t="s">
        <v>2</v>
      </c>
      <c r="E1" s="4"/>
      <c r="F1" s="5" t="s">
        <v>3</v>
      </c>
      <c r="G1" s="4"/>
      <c r="H1" s="6" t="s">
        <v>4</v>
      </c>
      <c r="I1" s="13" t="s">
        <v>5</v>
      </c>
      <c r="J1" s="14" t="s">
        <v>6</v>
      </c>
      <c r="K1" s="15" t="s">
        <v>7</v>
      </c>
      <c r="L1" s="16" t="s">
        <v>8</v>
      </c>
      <c r="M1" s="17" t="s">
        <v>9</v>
      </c>
      <c r="N1" s="2" t="s">
        <v>10</v>
      </c>
      <c r="O1" s="18" t="s">
        <v>11</v>
      </c>
      <c r="P1" s="14" t="s">
        <v>12</v>
      </c>
      <c r="Q1" s="17">
        <v>198</v>
      </c>
      <c r="R1" s="17" t="s">
        <v>14</v>
      </c>
      <c r="S1" s="26" t="s">
        <v>13</v>
      </c>
      <c r="T1" s="17" t="s">
        <v>17</v>
      </c>
      <c r="U1" s="28" t="s">
        <v>16</v>
      </c>
      <c r="V1" s="29" t="s">
        <v>18</v>
      </c>
      <c r="W1" s="30" t="s">
        <v>19</v>
      </c>
      <c r="X1" s="30"/>
      <c r="Y1" s="30"/>
      <c r="Z1" s="30"/>
      <c r="AA1" s="30"/>
      <c r="AB1" s="30"/>
      <c r="AC1" s="30"/>
      <c r="AD1" s="30"/>
      <c r="AE1" s="30"/>
    </row>
    <row r="2" s="41" customFormat="1" ht="23" customHeight="1" spans="1:31">
      <c r="A2" s="7"/>
      <c r="B2" s="7" t="s">
        <v>20</v>
      </c>
      <c r="C2" s="8" t="s">
        <v>21</v>
      </c>
      <c r="D2" s="8" t="s">
        <v>20</v>
      </c>
      <c r="E2" s="8" t="s">
        <v>21</v>
      </c>
      <c r="F2" s="8" t="s">
        <v>20</v>
      </c>
      <c r="G2" s="9" t="s">
        <v>21</v>
      </c>
      <c r="H2" s="10"/>
      <c r="I2" s="8"/>
      <c r="J2" s="19"/>
      <c r="K2" s="20"/>
      <c r="L2" s="21"/>
      <c r="M2" s="7"/>
      <c r="N2" s="8"/>
      <c r="O2" s="22"/>
      <c r="P2" s="19"/>
      <c r="Q2" s="19"/>
      <c r="R2" s="19"/>
      <c r="S2" s="31"/>
      <c r="T2" s="7"/>
      <c r="U2" s="33"/>
      <c r="V2" s="29"/>
      <c r="W2" s="1" t="s">
        <v>1</v>
      </c>
      <c r="X2" s="3" t="s">
        <v>2</v>
      </c>
      <c r="Y2" s="5" t="s">
        <v>3</v>
      </c>
      <c r="Z2" s="35" t="s">
        <v>4</v>
      </c>
      <c r="AA2" s="36" t="s">
        <v>5</v>
      </c>
      <c r="AB2" s="37" t="s">
        <v>6</v>
      </c>
      <c r="AC2" s="38" t="s">
        <v>7</v>
      </c>
      <c r="AD2" s="39" t="s">
        <v>8</v>
      </c>
      <c r="AE2" s="40" t="s">
        <v>9</v>
      </c>
    </row>
    <row r="3" ht="23" customHeight="1" spans="1:31">
      <c r="A3" s="42">
        <v>45292</v>
      </c>
      <c r="B3" s="43">
        <v>10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53"/>
      <c r="T3" s="54"/>
      <c r="U3" s="43"/>
      <c r="W3" s="43"/>
      <c r="X3" s="43"/>
      <c r="Y3" s="43"/>
      <c r="Z3" s="43"/>
      <c r="AA3" s="43"/>
      <c r="AB3" s="43"/>
      <c r="AC3" s="43"/>
      <c r="AD3" s="43"/>
      <c r="AE3" s="43"/>
    </row>
    <row r="4" ht="23" customHeight="1" spans="1:31">
      <c r="A4" s="42">
        <v>45293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55"/>
      <c r="T4" s="56"/>
      <c r="U4" s="44"/>
      <c r="W4" s="44"/>
      <c r="X4" s="44"/>
      <c r="Y4" s="44"/>
      <c r="Z4" s="44"/>
      <c r="AA4" s="44"/>
      <c r="AB4" s="44"/>
      <c r="AC4" s="44"/>
      <c r="AD4" s="44"/>
      <c r="AE4" s="44"/>
    </row>
    <row r="5" ht="23" customHeight="1" spans="1:31">
      <c r="A5" s="42">
        <v>45294</v>
      </c>
      <c r="B5" s="44"/>
      <c r="C5" s="44"/>
      <c r="D5" s="44"/>
      <c r="E5" s="44"/>
      <c r="F5" s="44"/>
      <c r="G5" s="44"/>
      <c r="H5" s="45"/>
      <c r="I5" s="44"/>
      <c r="J5" s="44"/>
      <c r="K5" s="44"/>
      <c r="L5" s="44"/>
      <c r="M5" s="44"/>
      <c r="N5" s="44"/>
      <c r="O5" s="44"/>
      <c r="P5" s="44"/>
      <c r="Q5" s="44"/>
      <c r="R5" s="44"/>
      <c r="S5" s="55"/>
      <c r="T5" s="56"/>
      <c r="U5" s="44"/>
      <c r="W5" s="44"/>
      <c r="X5" s="44"/>
      <c r="Y5" s="44"/>
      <c r="Z5" s="45"/>
      <c r="AA5" s="44"/>
      <c r="AB5" s="44"/>
      <c r="AC5" s="44"/>
      <c r="AD5" s="44"/>
      <c r="AE5" s="44"/>
    </row>
    <row r="6" ht="23" customHeight="1" spans="1:31">
      <c r="A6" s="42">
        <v>45295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55"/>
      <c r="T6" s="56"/>
      <c r="U6" s="44"/>
      <c r="W6" s="44"/>
      <c r="X6" s="44"/>
      <c r="Y6" s="44"/>
      <c r="Z6" s="44"/>
      <c r="AA6" s="44"/>
      <c r="AB6" s="44"/>
      <c r="AC6" s="44"/>
      <c r="AD6" s="44"/>
      <c r="AE6" s="44"/>
    </row>
    <row r="7" ht="23" customHeight="1" spans="1:31">
      <c r="A7" s="42">
        <v>45296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55"/>
      <c r="T7" s="56"/>
      <c r="U7" s="44"/>
      <c r="W7" s="44"/>
      <c r="X7" s="44"/>
      <c r="Y7" s="44"/>
      <c r="Z7" s="44"/>
      <c r="AA7" s="44"/>
      <c r="AB7" s="44"/>
      <c r="AC7" s="44"/>
      <c r="AD7" s="44"/>
      <c r="AE7" s="44"/>
    </row>
    <row r="8" ht="23" customHeight="1" spans="1:31">
      <c r="A8" s="42">
        <v>45297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55"/>
      <c r="T8" s="56"/>
      <c r="U8" s="44"/>
      <c r="W8" s="44"/>
      <c r="X8" s="44"/>
      <c r="Y8" s="44"/>
      <c r="Z8" s="44"/>
      <c r="AA8" s="44"/>
      <c r="AB8" s="44"/>
      <c r="AC8" s="44"/>
      <c r="AD8" s="44"/>
      <c r="AE8" s="44"/>
    </row>
    <row r="9" ht="23" customHeight="1" spans="1:31">
      <c r="A9" s="42">
        <v>45298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55"/>
      <c r="T9" s="56"/>
      <c r="U9" s="44"/>
      <c r="W9" s="44"/>
      <c r="X9" s="44"/>
      <c r="Y9" s="44"/>
      <c r="Z9" s="44"/>
      <c r="AA9" s="44"/>
      <c r="AB9" s="44"/>
      <c r="AC9" s="44"/>
      <c r="AD9" s="44"/>
      <c r="AE9" s="44"/>
    </row>
    <row r="10" ht="23" customHeight="1" spans="1:31">
      <c r="A10" s="42">
        <v>45299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55"/>
      <c r="T10" s="56"/>
      <c r="U10" s="44"/>
      <c r="W10" s="44"/>
      <c r="X10" s="44"/>
      <c r="Y10" s="44"/>
      <c r="Z10" s="44"/>
      <c r="AA10" s="44"/>
      <c r="AB10" s="44"/>
      <c r="AC10" s="44"/>
      <c r="AD10" s="44"/>
      <c r="AE10" s="44"/>
    </row>
    <row r="11" ht="23" customHeight="1" spans="1:31">
      <c r="A11" s="42">
        <v>45300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55"/>
      <c r="T11" s="56"/>
      <c r="U11" s="44"/>
      <c r="W11" s="44"/>
      <c r="X11" s="44"/>
      <c r="Y11" s="44"/>
      <c r="Z11" s="44"/>
      <c r="AA11" s="44"/>
      <c r="AB11" s="44"/>
      <c r="AC11" s="44"/>
      <c r="AD11" s="44"/>
      <c r="AE11" s="44"/>
    </row>
    <row r="12" ht="23" customHeight="1" spans="1:31">
      <c r="A12" s="42">
        <v>45301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55"/>
      <c r="T12" s="56"/>
      <c r="U12" s="44"/>
      <c r="W12" s="44"/>
      <c r="X12" s="44"/>
      <c r="Y12" s="44"/>
      <c r="Z12" s="44"/>
      <c r="AA12" s="44"/>
      <c r="AB12" s="44"/>
      <c r="AC12" s="44"/>
      <c r="AD12" s="44"/>
      <c r="AE12" s="44"/>
    </row>
    <row r="13" ht="23" customHeight="1" spans="1:31">
      <c r="A13" s="42">
        <v>45302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55"/>
      <c r="T13" s="56"/>
      <c r="U13" s="44"/>
      <c r="W13" s="44"/>
      <c r="X13" s="44"/>
      <c r="Y13" s="44"/>
      <c r="Z13" s="44"/>
      <c r="AA13" s="44"/>
      <c r="AB13" s="44"/>
      <c r="AC13" s="44"/>
      <c r="AD13" s="44"/>
      <c r="AE13" s="44"/>
    </row>
    <row r="14" ht="23" customHeight="1" spans="1:31">
      <c r="A14" s="42">
        <v>45303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55"/>
      <c r="T14" s="56"/>
      <c r="U14" s="44"/>
      <c r="W14" s="44"/>
      <c r="X14" s="44"/>
      <c r="Y14" s="44"/>
      <c r="Z14" s="44"/>
      <c r="AA14" s="44"/>
      <c r="AB14" s="44"/>
      <c r="AC14" s="44"/>
      <c r="AD14" s="44"/>
      <c r="AE14" s="44"/>
    </row>
    <row r="15" ht="23" customHeight="1" spans="1:31">
      <c r="A15" s="42">
        <v>45304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55"/>
      <c r="T15" s="56"/>
      <c r="U15" s="44"/>
      <c r="W15" s="44"/>
      <c r="X15" s="44"/>
      <c r="Y15" s="44"/>
      <c r="Z15" s="44"/>
      <c r="AA15" s="44"/>
      <c r="AB15" s="44"/>
      <c r="AC15" s="44"/>
      <c r="AD15" s="44"/>
      <c r="AE15" s="44"/>
    </row>
    <row r="16" ht="23" customHeight="1" spans="1:31">
      <c r="A16" s="42">
        <v>45305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55"/>
      <c r="T16" s="56"/>
      <c r="U16" s="44"/>
      <c r="W16" s="44"/>
      <c r="X16" s="44"/>
      <c r="Y16" s="44"/>
      <c r="Z16" s="44"/>
      <c r="AA16" s="44"/>
      <c r="AB16" s="44"/>
      <c r="AC16" s="44"/>
      <c r="AD16" s="44"/>
      <c r="AE16" s="44"/>
    </row>
    <row r="17" ht="23" customHeight="1" spans="1:31">
      <c r="A17" s="42">
        <v>45306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55"/>
      <c r="T17" s="56"/>
      <c r="U17" s="44"/>
      <c r="W17" s="44"/>
      <c r="X17" s="44"/>
      <c r="Y17" s="44"/>
      <c r="Z17" s="44"/>
      <c r="AA17" s="44"/>
      <c r="AB17" s="44"/>
      <c r="AC17" s="44"/>
      <c r="AD17" s="44"/>
      <c r="AE17" s="44"/>
    </row>
    <row r="18" ht="23" customHeight="1" spans="1:31">
      <c r="A18" s="42">
        <v>45307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55"/>
      <c r="T18" s="56"/>
      <c r="U18" s="44"/>
      <c r="W18" s="44"/>
      <c r="X18" s="44"/>
      <c r="Y18" s="44"/>
      <c r="Z18" s="44"/>
      <c r="AA18" s="44"/>
      <c r="AB18" s="44"/>
      <c r="AC18" s="44"/>
      <c r="AD18" s="44"/>
      <c r="AE18" s="44"/>
    </row>
    <row r="19" ht="23" customHeight="1" spans="1:31">
      <c r="A19" s="42">
        <v>45308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55"/>
      <c r="T19" s="56"/>
      <c r="U19" s="44"/>
      <c r="W19" s="44"/>
      <c r="X19" s="44"/>
      <c r="Y19" s="44"/>
      <c r="Z19" s="44"/>
      <c r="AA19" s="44"/>
      <c r="AB19" s="44"/>
      <c r="AC19" s="44"/>
      <c r="AD19" s="44"/>
      <c r="AE19" s="44"/>
    </row>
    <row r="20" ht="23" customHeight="1" spans="1:31">
      <c r="A20" s="42">
        <v>45309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55"/>
      <c r="T20" s="56"/>
      <c r="U20" s="44"/>
      <c r="W20" s="44"/>
      <c r="X20" s="44"/>
      <c r="Y20" s="44"/>
      <c r="Z20" s="44"/>
      <c r="AA20" s="44"/>
      <c r="AB20" s="44"/>
      <c r="AC20" s="44"/>
      <c r="AD20" s="44"/>
      <c r="AE20" s="44"/>
    </row>
    <row r="21" ht="23" customHeight="1" spans="1:31">
      <c r="A21" s="42">
        <v>45310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55"/>
      <c r="T21" s="56"/>
      <c r="U21" s="44"/>
      <c r="W21" s="44"/>
      <c r="X21" s="44"/>
      <c r="Y21" s="44"/>
      <c r="Z21" s="44"/>
      <c r="AA21" s="44"/>
      <c r="AB21" s="44"/>
      <c r="AC21" s="44"/>
      <c r="AD21" s="44"/>
      <c r="AE21" s="44"/>
    </row>
    <row r="22" ht="23" customHeight="1" spans="1:31">
      <c r="A22" s="42">
        <v>45311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55"/>
      <c r="T22" s="56"/>
      <c r="U22" s="44"/>
      <c r="W22" s="44"/>
      <c r="X22" s="44"/>
      <c r="Y22" s="44"/>
      <c r="Z22" s="44"/>
      <c r="AA22" s="44"/>
      <c r="AB22" s="44"/>
      <c r="AC22" s="44"/>
      <c r="AD22" s="44"/>
      <c r="AE22" s="44"/>
    </row>
    <row r="23" ht="23" customHeight="1" spans="1:31">
      <c r="A23" s="42">
        <v>45312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55"/>
      <c r="T23" s="56"/>
      <c r="U23" s="44"/>
      <c r="W23" s="44"/>
      <c r="X23" s="44"/>
      <c r="Y23" s="44"/>
      <c r="Z23" s="44"/>
      <c r="AA23" s="44"/>
      <c r="AB23" s="44"/>
      <c r="AC23" s="44"/>
      <c r="AD23" s="44"/>
      <c r="AE23" s="44"/>
    </row>
    <row r="24" ht="23" customHeight="1" spans="1:31">
      <c r="A24" s="42">
        <v>45313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55"/>
      <c r="T24" s="56"/>
      <c r="U24" s="44"/>
      <c r="W24" s="44"/>
      <c r="X24" s="44"/>
      <c r="Y24" s="44"/>
      <c r="Z24" s="44"/>
      <c r="AA24" s="44"/>
      <c r="AB24" s="44"/>
      <c r="AC24" s="44"/>
      <c r="AD24" s="44"/>
      <c r="AE24" s="44"/>
    </row>
    <row r="25" ht="23" customHeight="1" spans="1:31">
      <c r="A25" s="42">
        <v>45314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55"/>
      <c r="T25" s="56"/>
      <c r="U25" s="44"/>
      <c r="W25" s="44"/>
      <c r="X25" s="44"/>
      <c r="Y25" s="44"/>
      <c r="Z25" s="44"/>
      <c r="AA25" s="44"/>
      <c r="AB25" s="44"/>
      <c r="AC25" s="44"/>
      <c r="AD25" s="44"/>
      <c r="AE25" s="44"/>
    </row>
    <row r="26" ht="23" customHeight="1" spans="1:31">
      <c r="A26" s="42">
        <v>45315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55"/>
      <c r="T26" s="56"/>
      <c r="U26" s="44"/>
      <c r="W26" s="44"/>
      <c r="X26" s="44"/>
      <c r="Y26" s="44"/>
      <c r="Z26" s="44"/>
      <c r="AA26" s="44"/>
      <c r="AB26" s="44"/>
      <c r="AC26" s="44"/>
      <c r="AD26" s="44"/>
      <c r="AE26" s="44"/>
    </row>
    <row r="27" ht="23" customHeight="1" spans="1:31">
      <c r="A27" s="42">
        <v>45316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55"/>
      <c r="T27" s="56"/>
      <c r="U27" s="44"/>
      <c r="W27" s="44"/>
      <c r="X27" s="44"/>
      <c r="Y27" s="44"/>
      <c r="Z27" s="44"/>
      <c r="AA27" s="44"/>
      <c r="AB27" s="44"/>
      <c r="AC27" s="44"/>
      <c r="AD27" s="44"/>
      <c r="AE27" s="44"/>
    </row>
    <row r="28" ht="23" customHeight="1" spans="1:31">
      <c r="A28" s="42">
        <v>45317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55"/>
      <c r="T28" s="56"/>
      <c r="U28" s="44"/>
      <c r="W28" s="44"/>
      <c r="X28" s="44"/>
      <c r="Y28" s="44"/>
      <c r="Z28" s="44"/>
      <c r="AA28" s="44"/>
      <c r="AB28" s="44"/>
      <c r="AC28" s="44"/>
      <c r="AD28" s="44"/>
      <c r="AE28" s="44"/>
    </row>
    <row r="29" ht="23" customHeight="1" spans="1:31">
      <c r="A29" s="42">
        <v>45318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55"/>
      <c r="T29" s="56"/>
      <c r="U29" s="44"/>
      <c r="W29" s="44"/>
      <c r="X29" s="44"/>
      <c r="Y29" s="44"/>
      <c r="Z29" s="44"/>
      <c r="AA29" s="44"/>
      <c r="AB29" s="44"/>
      <c r="AC29" s="44"/>
      <c r="AD29" s="44"/>
      <c r="AE29" s="44"/>
    </row>
    <row r="30" ht="23" customHeight="1" spans="1:31">
      <c r="A30" s="42">
        <v>45319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55"/>
      <c r="T30" s="56"/>
      <c r="U30" s="44"/>
      <c r="W30" s="44"/>
      <c r="X30" s="44"/>
      <c r="Y30" s="44"/>
      <c r="Z30" s="44"/>
      <c r="AA30" s="44"/>
      <c r="AB30" s="44"/>
      <c r="AC30" s="44"/>
      <c r="AD30" s="44"/>
      <c r="AE30" s="44"/>
    </row>
    <row r="31" ht="23" customHeight="1" spans="1:31">
      <c r="A31" s="42">
        <v>45320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55"/>
      <c r="T31" s="56"/>
      <c r="U31" s="44"/>
      <c r="W31" s="44"/>
      <c r="X31" s="44"/>
      <c r="Y31" s="44"/>
      <c r="Z31" s="44"/>
      <c r="AA31" s="44"/>
      <c r="AB31" s="44"/>
      <c r="AC31" s="44"/>
      <c r="AD31" s="44"/>
      <c r="AE31" s="44"/>
    </row>
    <row r="32" ht="23" customHeight="1" spans="1:31">
      <c r="A32" s="42">
        <v>45321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55"/>
      <c r="T32" s="56"/>
      <c r="U32" s="44"/>
      <c r="W32" s="44"/>
      <c r="X32" s="44"/>
      <c r="Y32" s="44"/>
      <c r="Z32" s="44"/>
      <c r="AA32" s="44"/>
      <c r="AB32" s="44"/>
      <c r="AC32" s="44"/>
      <c r="AD32" s="44"/>
      <c r="AE32" s="44"/>
    </row>
    <row r="33" ht="23" customHeight="1" spans="1:31">
      <c r="A33" s="42">
        <v>45322</v>
      </c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4"/>
      <c r="O33" s="44"/>
      <c r="P33" s="44"/>
      <c r="Q33" s="44"/>
      <c r="R33" s="44"/>
      <c r="S33" s="55"/>
      <c r="T33" s="56"/>
      <c r="U33" s="44"/>
      <c r="W33" s="46"/>
      <c r="X33" s="46"/>
      <c r="Y33" s="46"/>
      <c r="Z33" s="46"/>
      <c r="AA33" s="46"/>
      <c r="AB33" s="46"/>
      <c r="AC33" s="46"/>
      <c r="AD33" s="46"/>
      <c r="AE33" s="46"/>
    </row>
    <row r="34" ht="23" customHeight="1" spans="1:31">
      <c r="A34" s="47" t="s">
        <v>22</v>
      </c>
      <c r="B34" s="48">
        <f t="shared" ref="B34:U34" si="0">SUM(B3:B33)</f>
        <v>10</v>
      </c>
      <c r="C34" s="49">
        <f t="shared" si="0"/>
        <v>0</v>
      </c>
      <c r="D34" s="50">
        <f t="shared" si="0"/>
        <v>0</v>
      </c>
      <c r="E34" s="48">
        <f t="shared" si="0"/>
        <v>0</v>
      </c>
      <c r="F34" s="48">
        <f t="shared" si="0"/>
        <v>0</v>
      </c>
      <c r="G34" s="48">
        <f t="shared" si="0"/>
        <v>0</v>
      </c>
      <c r="H34" s="49">
        <f t="shared" si="0"/>
        <v>0</v>
      </c>
      <c r="I34" s="50">
        <f t="shared" si="0"/>
        <v>0</v>
      </c>
      <c r="J34" s="48">
        <f t="shared" si="0"/>
        <v>0</v>
      </c>
      <c r="K34" s="48">
        <f t="shared" si="0"/>
        <v>0</v>
      </c>
      <c r="L34" s="49">
        <f t="shared" si="0"/>
        <v>0</v>
      </c>
      <c r="M34" s="52">
        <f t="shared" si="0"/>
        <v>0</v>
      </c>
      <c r="N34" s="52">
        <f t="shared" si="0"/>
        <v>0</v>
      </c>
      <c r="O34" s="52">
        <f t="shared" si="0"/>
        <v>0</v>
      </c>
      <c r="P34" s="52">
        <f t="shared" si="0"/>
        <v>0</v>
      </c>
      <c r="Q34" s="52">
        <f t="shared" si="0"/>
        <v>0</v>
      </c>
      <c r="R34" s="52">
        <f t="shared" si="0"/>
        <v>0</v>
      </c>
      <c r="S34" s="52">
        <f t="shared" si="0"/>
        <v>0</v>
      </c>
      <c r="T34" s="52">
        <f t="shared" si="0"/>
        <v>0</v>
      </c>
      <c r="U34" s="52">
        <f t="shared" si="0"/>
        <v>0</v>
      </c>
      <c r="W34" s="48">
        <f t="shared" ref="W34:AE34" si="1">SUM(W3:W33)</f>
        <v>0</v>
      </c>
      <c r="X34" s="50">
        <f t="shared" si="1"/>
        <v>0</v>
      </c>
      <c r="Y34" s="48">
        <f t="shared" si="1"/>
        <v>0</v>
      </c>
      <c r="Z34" s="49">
        <f t="shared" si="1"/>
        <v>0</v>
      </c>
      <c r="AA34" s="50">
        <f t="shared" si="1"/>
        <v>0</v>
      </c>
      <c r="AB34" s="48">
        <f t="shared" si="1"/>
        <v>0</v>
      </c>
      <c r="AC34" s="48">
        <f t="shared" si="1"/>
        <v>0</v>
      </c>
      <c r="AD34" s="49">
        <f t="shared" si="1"/>
        <v>0</v>
      </c>
      <c r="AE34" s="49">
        <f t="shared" si="1"/>
        <v>0</v>
      </c>
    </row>
    <row r="35" ht="23" customHeight="1" spans="1:31">
      <c r="A35" s="23"/>
      <c r="B35" s="51">
        <f>B34*168</f>
        <v>1680</v>
      </c>
      <c r="C35" s="51">
        <f>C34*128</f>
        <v>0</v>
      </c>
      <c r="D35" s="51">
        <f>D34*228</f>
        <v>0</v>
      </c>
      <c r="E35" s="51">
        <f>E34*168</f>
        <v>0</v>
      </c>
      <c r="F35" s="51">
        <f>F34*78</f>
        <v>0</v>
      </c>
      <c r="G35" s="51">
        <f>G34*68</f>
        <v>0</v>
      </c>
      <c r="H35" s="51">
        <f>H34*338</f>
        <v>0</v>
      </c>
      <c r="I35" s="51">
        <f>I34*50</f>
        <v>0</v>
      </c>
      <c r="J35" s="51">
        <f>J34*48</f>
        <v>0</v>
      </c>
      <c r="K35" s="51">
        <f>K34*95</f>
        <v>0</v>
      </c>
      <c r="L35" s="51">
        <f>L34*140</f>
        <v>0</v>
      </c>
      <c r="M35" s="51">
        <f>M34*572</f>
        <v>0</v>
      </c>
      <c r="N35" s="51">
        <f>N34*160</f>
        <v>0</v>
      </c>
      <c r="O35" s="51">
        <f>O34*120</f>
        <v>0</v>
      </c>
      <c r="P35" s="51">
        <f>P34*50</f>
        <v>0</v>
      </c>
      <c r="Q35" s="51">
        <f>Q34*160</f>
        <v>0</v>
      </c>
      <c r="R35" s="23">
        <f>R34*205</f>
        <v>0</v>
      </c>
      <c r="S35" s="23">
        <f>S34*130</f>
        <v>0</v>
      </c>
      <c r="T35" s="23"/>
      <c r="U35" s="23">
        <f>U34*150</f>
        <v>0</v>
      </c>
      <c r="V35" s="23"/>
      <c r="W35" s="51">
        <f>W34*156</f>
        <v>0</v>
      </c>
      <c r="X35" s="51">
        <f>X34*210</f>
        <v>0</v>
      </c>
      <c r="Y35" s="51">
        <f>Y34*71</f>
        <v>0</v>
      </c>
      <c r="Z35" s="51">
        <f>Z34*311.5</f>
        <v>0</v>
      </c>
      <c r="AA35" s="51">
        <f>AA34*50</f>
        <v>0</v>
      </c>
      <c r="AB35" s="51">
        <f>AB34*48</f>
        <v>0</v>
      </c>
      <c r="AC35" s="51">
        <f>AC34*86</f>
        <v>0</v>
      </c>
      <c r="AD35" s="51">
        <f>AD34*129</f>
        <v>0</v>
      </c>
      <c r="AE35">
        <f>AE34*507</f>
        <v>0</v>
      </c>
    </row>
    <row r="36" customFormat="1" ht="23" customHeight="1" spans="14:21">
      <c r="N36" s="24">
        <f>N34*53</f>
        <v>0</v>
      </c>
      <c r="O36" s="24">
        <f>O34*48</f>
        <v>0</v>
      </c>
      <c r="P36" s="24">
        <f>P34*15</f>
        <v>0</v>
      </c>
      <c r="Q36" s="24">
        <f>Q34*65</f>
        <v>0</v>
      </c>
      <c r="S36" s="24"/>
      <c r="U36">
        <f>T34*0.02</f>
        <v>0</v>
      </c>
    </row>
    <row r="37" ht="23" customHeight="1"/>
    <row r="38" ht="23" customHeight="1"/>
    <row r="39" customFormat="1" ht="23" customHeight="1" spans="13:22">
      <c r="M39" s="24" t="s">
        <v>23</v>
      </c>
      <c r="N39" s="25" t="s">
        <v>24</v>
      </c>
      <c r="O39" s="24">
        <v>168</v>
      </c>
      <c r="P39" s="24" t="s">
        <v>25</v>
      </c>
      <c r="Q39" s="24"/>
      <c r="R39" s="24"/>
      <c r="S39" s="24" t="s">
        <v>26</v>
      </c>
      <c r="T39" s="24"/>
      <c r="U39" s="24" t="s">
        <v>27</v>
      </c>
      <c r="V39" s="24"/>
    </row>
    <row r="40" customFormat="1" ht="23" customHeight="1" spans="13:22">
      <c r="M40" s="24">
        <f>SUM(B35:AE35)</f>
        <v>1680</v>
      </c>
      <c r="N40" s="25">
        <f>SUM(B35:M35,U35,S35,R35,W35:AE35)</f>
        <v>1680</v>
      </c>
      <c r="O40" s="24">
        <f>N40-O39</f>
        <v>1512</v>
      </c>
      <c r="P40" s="24">
        <f>V40*O40</f>
        <v>453.6</v>
      </c>
      <c r="Q40" s="24"/>
      <c r="R40" s="24"/>
      <c r="S40" s="24">
        <f>SUM(N36:Q36,S36,T36)</f>
        <v>0</v>
      </c>
      <c r="T40" s="24"/>
      <c r="U40" s="24">
        <f>SUM(P40,S40,U36)</f>
        <v>453.6</v>
      </c>
      <c r="V40" s="34">
        <v>0.3</v>
      </c>
    </row>
    <row r="41" customFormat="1" ht="23" customHeight="1" spans="13:22">
      <c r="M41" s="24"/>
      <c r="N41" s="25"/>
      <c r="O41" s="24"/>
      <c r="P41" s="24">
        <f>V41*O40</f>
        <v>529.2</v>
      </c>
      <c r="Q41" s="24"/>
      <c r="R41" s="24"/>
      <c r="S41" s="24"/>
      <c r="T41" s="24"/>
      <c r="U41" s="24">
        <f>SUM(P41,S40,U36)</f>
        <v>529.2</v>
      </c>
      <c r="V41" s="34">
        <v>0.35</v>
      </c>
    </row>
    <row r="42" customFormat="1" ht="23" customHeight="1" spans="13:22">
      <c r="M42" s="24"/>
      <c r="N42" s="25"/>
      <c r="O42" s="24"/>
      <c r="P42" s="24">
        <f>V42*O40</f>
        <v>559.44</v>
      </c>
      <c r="Q42" s="24"/>
      <c r="R42" s="24"/>
      <c r="S42" s="24"/>
      <c r="T42" s="24"/>
      <c r="U42" s="24">
        <f>SUM(P42,S42,T38)</f>
        <v>559.44</v>
      </c>
      <c r="V42" s="34">
        <v>0.37</v>
      </c>
    </row>
    <row r="43" customFormat="1" ht="23" customHeight="1" spans="13:22">
      <c r="M43" s="24"/>
      <c r="N43" s="25"/>
      <c r="O43" s="24"/>
      <c r="P43" s="24">
        <f>V43*O40</f>
        <v>589.68</v>
      </c>
      <c r="Q43" s="24"/>
      <c r="R43" s="24"/>
      <c r="S43" s="24"/>
      <c r="T43" s="24"/>
      <c r="U43" s="24">
        <f>SUM(P43,S40,U36)</f>
        <v>589.68</v>
      </c>
      <c r="V43" s="34">
        <v>0.39</v>
      </c>
    </row>
    <row r="44" customFormat="1" ht="23" customHeight="1" spans="13:22">
      <c r="M44" s="24"/>
      <c r="N44" s="25"/>
      <c r="O44" s="24"/>
      <c r="P44" s="24">
        <f>V44*O40</f>
        <v>619.92</v>
      </c>
      <c r="Q44" s="24"/>
      <c r="R44" s="24"/>
      <c r="S44" s="24"/>
      <c r="T44" s="24"/>
      <c r="U44" s="24">
        <f>SUM(P44,S40,U36)</f>
        <v>619.92</v>
      </c>
      <c r="V44" s="34">
        <v>0.41</v>
      </c>
    </row>
    <row r="45" ht="23" customHeight="1"/>
  </sheetData>
  <mergeCells count="20">
    <mergeCell ref="B1:C1"/>
    <mergeCell ref="D1:E1"/>
    <mergeCell ref="F1:G1"/>
    <mergeCell ref="W1:AE1"/>
    <mergeCell ref="A1:A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</mergeCells>
  <pageMargins left="0.75" right="0.75" top="1" bottom="1" header="0.5" footer="0.5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4"/>
  <sheetViews>
    <sheetView workbookViewId="0">
      <pane xSplit="2" ySplit="2" topLeftCell="H27" activePane="bottomRight" state="frozen"/>
      <selection/>
      <selection pane="topRight"/>
      <selection pane="bottomLeft"/>
      <selection pane="bottomRight" activeCell="V37" sqref="V37"/>
    </sheetView>
  </sheetViews>
  <sheetFormatPr defaultColWidth="9" defaultRowHeight="25" customHeight="1"/>
  <cols>
    <col min="21" max="21" width="9.375"/>
  </cols>
  <sheetData>
    <row r="1" customHeight="1" spans="2:32">
      <c r="B1" s="1" t="s">
        <v>1</v>
      </c>
      <c r="C1" s="2"/>
      <c r="D1" s="3" t="s">
        <v>2</v>
      </c>
      <c r="E1" s="4"/>
      <c r="F1" s="5" t="s">
        <v>3</v>
      </c>
      <c r="G1" s="4"/>
      <c r="H1" s="6" t="s">
        <v>4</v>
      </c>
      <c r="I1" s="13" t="s">
        <v>5</v>
      </c>
      <c r="J1" s="14" t="s">
        <v>6</v>
      </c>
      <c r="K1" s="15" t="s">
        <v>7</v>
      </c>
      <c r="L1" s="16" t="s">
        <v>8</v>
      </c>
      <c r="M1" s="17" t="s">
        <v>9</v>
      </c>
      <c r="N1" s="2" t="s">
        <v>10</v>
      </c>
      <c r="O1" s="18" t="s">
        <v>11</v>
      </c>
      <c r="P1" s="14" t="s">
        <v>12</v>
      </c>
      <c r="Q1" s="17">
        <v>198</v>
      </c>
      <c r="R1" s="26" t="s">
        <v>13</v>
      </c>
      <c r="S1" s="17" t="s">
        <v>14</v>
      </c>
      <c r="T1" s="27" t="s">
        <v>28</v>
      </c>
      <c r="U1" s="28" t="s">
        <v>16</v>
      </c>
      <c r="V1" s="17" t="s">
        <v>17</v>
      </c>
      <c r="W1" s="29" t="s">
        <v>18</v>
      </c>
      <c r="X1" s="30" t="s">
        <v>19</v>
      </c>
      <c r="Y1" s="30"/>
      <c r="Z1" s="30"/>
      <c r="AA1" s="30"/>
      <c r="AB1" s="30"/>
      <c r="AC1" s="30"/>
      <c r="AD1" s="30"/>
      <c r="AE1" s="30"/>
      <c r="AF1" s="30"/>
    </row>
    <row r="2" customHeight="1" spans="2:32">
      <c r="B2" s="7" t="s">
        <v>20</v>
      </c>
      <c r="C2" s="8" t="s">
        <v>21</v>
      </c>
      <c r="D2" s="8" t="s">
        <v>20</v>
      </c>
      <c r="E2" s="8" t="s">
        <v>21</v>
      </c>
      <c r="F2" s="8" t="s">
        <v>20</v>
      </c>
      <c r="G2" s="9" t="s">
        <v>21</v>
      </c>
      <c r="H2" s="10"/>
      <c r="I2" s="8"/>
      <c r="J2" s="19"/>
      <c r="K2" s="20"/>
      <c r="L2" s="21"/>
      <c r="M2" s="7"/>
      <c r="N2" s="8"/>
      <c r="O2" s="22"/>
      <c r="P2" s="19"/>
      <c r="Q2" s="19"/>
      <c r="R2" s="31"/>
      <c r="S2" s="19"/>
      <c r="T2" s="32"/>
      <c r="U2" s="33"/>
      <c r="V2" s="7"/>
      <c r="W2" s="29"/>
      <c r="X2" s="1" t="s">
        <v>1</v>
      </c>
      <c r="Y2" s="3" t="s">
        <v>2</v>
      </c>
      <c r="Z2" s="5" t="s">
        <v>3</v>
      </c>
      <c r="AA2" s="35" t="s">
        <v>4</v>
      </c>
      <c r="AB2" s="36" t="s">
        <v>5</v>
      </c>
      <c r="AC2" s="37" t="s">
        <v>6</v>
      </c>
      <c r="AD2" s="38" t="s">
        <v>7</v>
      </c>
      <c r="AE2" s="39" t="s">
        <v>8</v>
      </c>
      <c r="AF2" s="40" t="s">
        <v>9</v>
      </c>
    </row>
    <row r="3" customHeight="1" spans="1:32">
      <c r="A3" s="11">
        <v>45292</v>
      </c>
      <c r="B3">
        <f>李晓红!B3+陈华平!B3+肖新姣!B3+王立伟!B3+程和君!B3+袁勇君!B3+柳常青!B3+吴建兵!B3+刘晓玲!B3+李拥华!B3+彭凤英!B3+甘金华!B3+颜晓琴!B3</f>
        <v>15.5</v>
      </c>
      <c r="C3">
        <f>李晓红!C3+陈华平!C3+肖新姣!C3+王立伟!C3+程和君!C3+袁勇君!C3+柳常青!C3+吴建兵!C3+刘晓玲!C3+李拥华!C3+彭凤英!C3+甘金华!C3+颜晓琴!C3</f>
        <v>0</v>
      </c>
      <c r="D3">
        <f>李晓红!D3+陈华平!D3+肖新姣!D3+王立伟!D3+程和君!D3+袁勇君!D3+柳常青!D3+吴建兵!D3+刘晓玲!D3+李拥华!D3+彭凤英!D3+甘金华!D3+颜晓琴!D3</f>
        <v>7</v>
      </c>
      <c r="E3">
        <f>李晓红!E3+陈华平!E3+肖新姣!E3+王立伟!E3+程和君!E3+袁勇君!E3+柳常青!E3+吴建兵!E3+刘晓玲!E3+李拥华!E3+彭凤英!E3+甘金华!E3+颜晓琴!E3</f>
        <v>0</v>
      </c>
      <c r="F3">
        <f>李晓红!F3+陈华平!F3+肖新姣!F3+王立伟!F3+程和君!F3+袁勇君!F3+柳常青!F3+吴建兵!F3+刘晓玲!F3+李拥华!F3+彭凤英!F3+甘金华!F3+颜晓琴!F3</f>
        <v>0</v>
      </c>
      <c r="G3">
        <f>李晓红!G3+陈华平!G3+肖新姣!G3+王立伟!G3+程和君!G3+袁勇君!G3+柳常青!G3+吴建兵!G3+刘晓玲!G3+李拥华!G3+彭凤英!G3+甘金华!G3+颜晓琴!G3</f>
        <v>0</v>
      </c>
      <c r="H3">
        <f>李晓红!H3+陈华平!H3+肖新姣!H3+王立伟!H3+程和君!H3+袁勇君!H3+柳常青!H3+吴建兵!H3+刘晓玲!H3+李拥华!H3+彭凤英!H3+甘金华!H3+颜晓琴!H3</f>
        <v>0</v>
      </c>
      <c r="I3">
        <f>李晓红!I3+陈华平!I3+肖新姣!I3+王立伟!I3+程和君!I3+袁勇君!I3+柳常青!I3+吴建兵!I3+刘晓玲!I3+李拥华!I3+彭凤英!I3+甘金华!I3+颜晓琴!I3</f>
        <v>16</v>
      </c>
      <c r="J3">
        <f>李晓红!J3+陈华平!J3+肖新姣!J3+王立伟!J3+程和君!J3+袁勇君!J3+柳常青!J3+吴建兵!J3+刘晓玲!J3+李拥华!J3+彭凤英!J3+甘金华!J3+颜晓琴!J3</f>
        <v>1</v>
      </c>
      <c r="K3">
        <f>李晓红!K3+陈华平!K3+肖新姣!K3+王立伟!K3+程和君!K3+袁勇君!K3+柳常青!K3+吴建兵!K3+刘晓玲!K3+李拥华!K3+彭凤英!K3+甘金华!K3+颜晓琴!K3</f>
        <v>4</v>
      </c>
      <c r="L3">
        <f>李晓红!L3+陈华平!L3+肖新姣!L3+王立伟!L3+程和君!L3+袁勇君!L3+柳常青!L3+吴建兵!L3+刘晓玲!L3+李拥华!L3+彭凤英!L3+甘金华!L3+颜晓琴!L3</f>
        <v>0</v>
      </c>
      <c r="M3">
        <f>李晓红!M3+陈华平!M3+肖新姣!M3+王立伟!M3+程和君!M3+袁勇君!M3+柳常青!M3+吴建兵!M3+刘晓玲!M3+李拥华!M3+彭凤英!M3+甘金华!M3+颜晓琴!M3</f>
        <v>0</v>
      </c>
      <c r="N3">
        <f>李晓红!N3+陈华平!N3+肖新姣!N3+王立伟!N3+程和君!N3+袁勇君!N3+柳常青!N3+吴建兵!N3+刘晓玲!N3+李拥华!N3+彭凤英!N3+甘金华!N3+颜晓琴!N3</f>
        <v>0</v>
      </c>
      <c r="O3">
        <f>李晓红!O3+陈华平!O3+肖新姣!O3+王立伟!O3+程和君!O3+袁勇君!O3+柳常青!O3+吴建兵!O3+刘晓玲!O3+李拥华!O3+彭凤英!O3+甘金华!O3+颜晓琴!O3</f>
        <v>0</v>
      </c>
      <c r="P3">
        <f>李晓红!P3+陈华平!P3+肖新姣!P3+王立伟!P3+程和君!P3+袁勇君!P3+柳常青!P3+吴建兵!P3+刘晓玲!P3+李拥华!P3+彭凤英!P3+甘金华!P3+颜晓琴!P3</f>
        <v>0</v>
      </c>
      <c r="Q3">
        <f>李晓红!Q3+陈华平!Q3+肖新姣!Q3+王立伟!Q3+程和君!Q3+袁勇君!Q3+柳常青!Q3+吴建兵!Q3+刘晓玲!Q3+李拥华!Q3+彭凤英!Q3+甘金华!Q3+颜晓琴!Q3</f>
        <v>0</v>
      </c>
      <c r="R3">
        <f>李晓红!R3+陈华平!R3+肖新姣!R3+王立伟!R3+程和君!R3+袁勇君!R3+柳常青!R3+吴建兵!R3+刘晓玲!R3+李拥华!R3+彭凤英!R3+甘金华!R3+颜晓琴!R3</f>
        <v>1</v>
      </c>
      <c r="S3">
        <f>李晓红!S3+陈华平!S3+肖新姣!S3+王立伟!S3+程和君!S3+袁勇君!S3+柳常青!S3+吴建兵!S3+刘晓玲!S3+李拥华!S3+彭凤英!S3+甘金华!S3+颜晓琴!S3</f>
        <v>0</v>
      </c>
      <c r="T3">
        <f>李晓红!T3+陈华平!T3+肖新姣!T3+王立伟!T3+程和君!T3+袁勇君!T3+柳常青!T3+吴建兵!T3+刘晓玲!T3+李拥华!T3+彭凤英!T3+甘金华!T3+颜晓琴!T3</f>
        <v>0</v>
      </c>
      <c r="U3">
        <f>李晓红!U3+陈华平!U3+肖新姣!U3+王立伟!U3+程和君!U3+袁勇君!U3+柳常青!U3+吴建兵!U3+刘晓玲!U3+李拥华!U3+彭凤英!U3+甘金华!U3+颜晓琴!U3</f>
        <v>0</v>
      </c>
      <c r="V3">
        <f>李晓红!V3+陈华平!V3+肖新姣!V3+王立伟!V3+程和君!V3+袁勇君!V3+柳常青!V3+吴建兵!V3+刘晓玲!V3+李拥华!V3+彭凤英!V3+甘金华!V3+颜晓琴!V3</f>
        <v>0</v>
      </c>
      <c r="X3">
        <f>李晓红!X3+陈华平!X3+肖新姣!X3+王立伟!X3+程和君!X3+袁勇君!X3+柳常青!X3+吴建兵!X3+刘晓玲!X3+李拥华!X3+彭凤英!X3+甘金华!X3+颜晓琴!X3</f>
        <v>0</v>
      </c>
      <c r="Y3">
        <f>李晓红!Y3+陈华平!Y3+肖新姣!Y3+王立伟!Y3+程和君!Y3+袁勇君!Y3+柳常青!Y3+吴建兵!Y3+刘晓玲!Y3+李拥华!Y3+彭凤英!Y3+甘金华!Y3+颜晓琴!Y3</f>
        <v>0</v>
      </c>
      <c r="Z3">
        <f>李晓红!Z3+陈华平!Z3+肖新姣!Z3+王立伟!Z3+程和君!Z3+袁勇君!Z3+柳常青!Z3+吴建兵!Z3+刘晓玲!Z3+李拥华!Z3+彭凤英!Z3+甘金华!Z3+颜晓琴!Z3</f>
        <v>0</v>
      </c>
      <c r="AA3">
        <f>李晓红!AA3+陈华平!AA3+肖新姣!AA3+王立伟!AA3+程和君!AA3+袁勇君!AA3+柳常青!AA3+吴建兵!AA3+刘晓玲!AA3+李拥华!AA3+彭凤英!AA3+甘金华!AA3+颜晓琴!AA3</f>
        <v>0</v>
      </c>
      <c r="AB3">
        <f>李晓红!AB3+陈华平!AB3+肖新姣!AB3+王立伟!AB3+程和君!AB3+袁勇君!AB3+柳常青!AB3+吴建兵!AB3+刘晓玲!AB3+李拥华!AB3+彭凤英!AB3+甘金华!AB3+颜晓琴!AB3</f>
        <v>0</v>
      </c>
      <c r="AC3">
        <f>李晓红!AC3+陈华平!AC3+肖新姣!AC3+王立伟!AC3+程和君!AC3+袁勇君!AC3+柳常青!AC3+吴建兵!AC3+刘晓玲!AC3+李拥华!AC3+彭凤英!AC3+甘金华!AC3+颜晓琴!AC3</f>
        <v>0</v>
      </c>
      <c r="AD3">
        <f>李晓红!AD3+陈华平!AD3+肖新姣!AD3+王立伟!AD3+程和君!AD3+袁勇君!AD3+柳常青!AD3+吴建兵!AD3+刘晓玲!AD3+李拥华!AD3+彭凤英!AD3+甘金华!AD3+颜晓琴!AD3</f>
        <v>0</v>
      </c>
      <c r="AE3">
        <f>李晓红!AE3+陈华平!AE3+肖新姣!AE3+王立伟!AE3+程和君!AE3+袁勇君!AE3+柳常青!AE3+吴建兵!AE3+刘晓玲!AE3+李拥华!AE3+彭凤英!AE3+甘金华!AE3+颜晓琴!AE3</f>
        <v>0</v>
      </c>
      <c r="AF3">
        <f>李晓红!AF3+陈华平!AF3+肖新姣!AF3+王立伟!AF3+程和君!AF3+袁勇君!AF3+柳常青!AF3+吴建兵!AF3+刘晓玲!AF3+李拥华!AF3+彭凤英!AF3+甘金华!AF3+颜晓琴!AF3</f>
        <v>0</v>
      </c>
    </row>
    <row r="4" customHeight="1" spans="1:32">
      <c r="A4" s="11">
        <v>45293</v>
      </c>
      <c r="B4">
        <f>李晓红!B4+陈华平!B4+肖新姣!B4+王立伟!B4+程和君!B4+袁勇君!B4+柳常青!B4+吴建兵!B4+刘晓玲!B4+李拥华!B4+彭凤英!B4+甘金华!B4+颜晓琴!B4</f>
        <v>28</v>
      </c>
      <c r="C4">
        <f>李晓红!C4+陈华平!C4+肖新姣!C4+王立伟!C4+程和君!C4+袁勇君!C4+柳常青!C4+吴建兵!C4+刘晓玲!C4+李拥华!C4+彭凤英!C4+甘金华!C4+颜晓琴!C4</f>
        <v>0</v>
      </c>
      <c r="D4">
        <f>李晓红!D4+陈华平!D4+肖新姣!D4+王立伟!D4+程和君!D4+袁勇君!D4+柳常青!D4+吴建兵!D4+刘晓玲!D4+李拥华!D4+彭凤英!D4+甘金华!D4+颜晓琴!D4</f>
        <v>9.5</v>
      </c>
      <c r="E4">
        <f>李晓红!E4+陈华平!E4+肖新姣!E4+王立伟!E4+程和君!E4+袁勇君!E4+柳常青!E4+吴建兵!E4+刘晓玲!E4+李拥华!E4+彭凤英!E4+甘金华!E4+颜晓琴!E4</f>
        <v>0</v>
      </c>
      <c r="F4">
        <f>李晓红!F4+陈华平!F4+肖新姣!F4+王立伟!F4+程和君!F4+袁勇君!F4+柳常青!F4+吴建兵!F4+刘晓玲!F4+李拥华!F4+彭凤英!F4+甘金华!F4+颜晓琴!F4</f>
        <v>0</v>
      </c>
      <c r="G4">
        <f>李晓红!G4+陈华平!G4+肖新姣!G4+王立伟!G4+程和君!G4+袁勇君!G4+柳常青!G4+吴建兵!G4+刘晓玲!G4+李拥华!G4+彭凤英!G4+甘金华!G4+颜晓琴!G4</f>
        <v>0</v>
      </c>
      <c r="H4">
        <f>李晓红!H4+陈华平!H4+肖新姣!H4+王立伟!H4+程和君!H4+袁勇君!H4+柳常青!H4+吴建兵!H4+刘晓玲!H4+李拥华!H4+彭凤英!H4+甘金华!H4+颜晓琴!H4</f>
        <v>1</v>
      </c>
      <c r="I4">
        <f>李晓红!I4+陈华平!I4+肖新姣!I4+王立伟!I4+程和君!I4+袁勇君!I4+柳常青!I4+吴建兵!I4+刘晓玲!I4+李拥华!I4+彭凤英!I4+甘金华!I4+颜晓琴!I4</f>
        <v>31</v>
      </c>
      <c r="J4">
        <f>李晓红!J4+陈华平!J4+肖新姣!J4+王立伟!J4+程和君!J4+袁勇君!J4+柳常青!J4+吴建兵!J4+刘晓玲!J4+李拥华!J4+彭凤英!J4+甘金华!J4+颜晓琴!J4</f>
        <v>0</v>
      </c>
      <c r="K4">
        <f>李晓红!K4+陈华平!K4+肖新姣!K4+王立伟!K4+程和君!K4+袁勇君!K4+柳常青!K4+吴建兵!K4+刘晓玲!K4+李拥华!K4+彭凤英!K4+甘金华!K4+颜晓琴!K4</f>
        <v>0</v>
      </c>
      <c r="L4">
        <f>李晓红!L4+陈华平!L4+肖新姣!L4+王立伟!L4+程和君!L4+袁勇君!L4+柳常青!L4+吴建兵!L4+刘晓玲!L4+李拥华!L4+彭凤英!L4+甘金华!L4+颜晓琴!L4</f>
        <v>0</v>
      </c>
      <c r="M4">
        <f>李晓红!M4+陈华平!M4+肖新姣!M4+王立伟!M4+程和君!M4+袁勇君!M4+柳常青!M4+吴建兵!M4+刘晓玲!M4+李拥华!M4+彭凤英!M4+甘金华!M4+颜晓琴!M4</f>
        <v>0</v>
      </c>
      <c r="N4">
        <f>李晓红!N4+陈华平!N4+肖新姣!N4+王立伟!N4+程和君!N4+袁勇君!N4+柳常青!N4+吴建兵!N4+刘晓玲!N4+李拥华!N4+彭凤英!N4+甘金华!N4+颜晓琴!N4</f>
        <v>0</v>
      </c>
      <c r="O4">
        <f>李晓红!O4+陈华平!O4+肖新姣!O4+王立伟!O4+程和君!O4+袁勇君!O4+柳常青!O4+吴建兵!O4+刘晓玲!O4+李拥华!O4+彭凤英!O4+甘金华!O4+颜晓琴!O4</f>
        <v>1</v>
      </c>
      <c r="P4">
        <f>李晓红!P4+陈华平!P4+肖新姣!P4+王立伟!P4+程和君!P4+袁勇君!P4+柳常青!P4+吴建兵!P4+刘晓玲!P4+李拥华!P4+彭凤英!P4+甘金华!P4+颜晓琴!P4</f>
        <v>6</v>
      </c>
      <c r="Q4">
        <f>李晓红!Q4+陈华平!Q4+肖新姣!Q4+王立伟!Q4+程和君!Q4+袁勇君!Q4+柳常青!Q4+吴建兵!Q4+刘晓玲!Q4+李拥华!Q4+彭凤英!Q4+甘金华!Q4+颜晓琴!Q4</f>
        <v>0</v>
      </c>
      <c r="R4">
        <f>李晓红!R4+陈华平!R4+肖新姣!R4+王立伟!R4+程和君!R4+袁勇君!R4+柳常青!R4+吴建兵!R4+刘晓玲!R4+李拥华!R4+彭凤英!R4+甘金华!R4+颜晓琴!R4</f>
        <v>1</v>
      </c>
      <c r="S4">
        <f>李晓红!S4+陈华平!S4+肖新姣!S4+王立伟!S4+程和君!S4+袁勇君!S4+柳常青!S4+吴建兵!S4+刘晓玲!S4+李拥华!S4+彭凤英!S4+甘金华!S4+颜晓琴!S4</f>
        <v>0</v>
      </c>
      <c r="T4">
        <f>李晓红!T4+陈华平!T4+肖新姣!T4+王立伟!T4+程和君!T4+袁勇君!T4+柳常青!T4+吴建兵!T4+刘晓玲!T4+李拥华!T4+彭凤英!T4+甘金华!T4+颜晓琴!T4</f>
        <v>0</v>
      </c>
      <c r="U4">
        <f>李晓红!U4+陈华平!U4+肖新姣!U4+王立伟!U4+程和君!U4+袁勇君!U4+柳常青!U4+吴建兵!U4+刘晓玲!U4+李拥华!U4+彭凤英!U4+甘金华!U4+颜晓琴!U4</f>
        <v>0</v>
      </c>
      <c r="V4">
        <f>李晓红!V4+陈华平!V4+肖新姣!V4+王立伟!V4+程和君!V4+袁勇君!V4+柳常青!V4+吴建兵!V4+刘晓玲!V4+李拥华!V4+彭凤英!V4+甘金华!V4+颜晓琴!V4</f>
        <v>0</v>
      </c>
      <c r="X4">
        <f>李晓红!X4+陈华平!X4+肖新姣!X4+王立伟!X4+程和君!X4+袁勇君!X4+柳常青!X4+吴建兵!X4+刘晓玲!X4+李拥华!X4+彭凤英!X4+甘金华!X4+颜晓琴!X4</f>
        <v>0</v>
      </c>
      <c r="Y4">
        <f>李晓红!Y4+陈华平!Y4+肖新姣!Y4+王立伟!Y4+程和君!Y4+袁勇君!Y4+柳常青!Y4+吴建兵!Y4+刘晓玲!Y4+李拥华!Y4+彭凤英!Y4+甘金华!Y4+颜晓琴!Y4</f>
        <v>0</v>
      </c>
      <c r="Z4">
        <f>李晓红!Z4+陈华平!Z4+肖新姣!Z4+王立伟!Z4+程和君!Z4+袁勇君!Z4+柳常青!Z4+吴建兵!Z4+刘晓玲!Z4+李拥华!Z4+彭凤英!Z4+甘金华!Z4+颜晓琴!Z4</f>
        <v>0</v>
      </c>
      <c r="AA4">
        <f>李晓红!AA4+陈华平!AA4+肖新姣!AA4+王立伟!AA4+程和君!AA4+袁勇君!AA4+柳常青!AA4+吴建兵!AA4+刘晓玲!AA4+李拥华!AA4+彭凤英!AA4+甘金华!AA4+颜晓琴!AA4</f>
        <v>0</v>
      </c>
      <c r="AB4">
        <f>李晓红!AB4+陈华平!AB4+肖新姣!AB4+王立伟!AB4+程和君!AB4+袁勇君!AB4+柳常青!AB4+吴建兵!AB4+刘晓玲!AB4+李拥华!AB4+彭凤英!AB4+甘金华!AB4+颜晓琴!AB4</f>
        <v>0</v>
      </c>
      <c r="AC4">
        <f>李晓红!AC4+陈华平!AC4+肖新姣!AC4+王立伟!AC4+程和君!AC4+袁勇君!AC4+柳常青!AC4+吴建兵!AC4+刘晓玲!AC4+李拥华!AC4+彭凤英!AC4+甘金华!AC4+颜晓琴!AC4</f>
        <v>0</v>
      </c>
      <c r="AD4">
        <f>李晓红!AD4+陈华平!AD4+肖新姣!AD4+王立伟!AD4+程和君!AD4+袁勇君!AD4+柳常青!AD4+吴建兵!AD4+刘晓玲!AD4+李拥华!AD4+彭凤英!AD4+甘金华!AD4+颜晓琴!AD4</f>
        <v>0</v>
      </c>
      <c r="AE4">
        <f>李晓红!AE4+陈华平!AE4+肖新姣!AE4+王立伟!AE4+程和君!AE4+袁勇君!AE4+柳常青!AE4+吴建兵!AE4+刘晓玲!AE4+李拥华!AE4+彭凤英!AE4+甘金华!AE4+颜晓琴!AE4</f>
        <v>0</v>
      </c>
      <c r="AF4">
        <f>李晓红!AF4+陈华平!AF4+肖新姣!AF4+王立伟!AF4+程和君!AF4+袁勇君!AF4+柳常青!AF4+吴建兵!AF4+刘晓玲!AF4+李拥华!AF4+彭凤英!AF4+甘金华!AF4+颜晓琴!AF4</f>
        <v>0</v>
      </c>
    </row>
    <row r="5" customHeight="1" spans="1:32">
      <c r="A5" s="11">
        <v>45294</v>
      </c>
      <c r="B5">
        <f>李晓红!B5+陈华平!B5+肖新姣!B5+王立伟!B5+程和君!B5+袁勇君!B5+柳常青!B5+吴建兵!B5+刘晓玲!B5+李拥华!B5+彭凤英!B5+甘金华!B5+颜晓琴!B5</f>
        <v>19.5</v>
      </c>
      <c r="C5">
        <f>李晓红!C5+陈华平!C5+肖新姣!C5+王立伟!C5+程和君!C5+袁勇君!C5+柳常青!C5+吴建兵!C5+刘晓玲!C5+李拥华!C5+彭凤英!C5+甘金华!C5+颜晓琴!C5</f>
        <v>0</v>
      </c>
      <c r="D5">
        <f>李晓红!D5+陈华平!D5+肖新姣!D5+王立伟!D5+程和君!D5+袁勇君!D5+柳常青!D5+吴建兵!D5+刘晓玲!D5+李拥华!D5+彭凤英!D5+甘金华!D5+颜晓琴!D5</f>
        <v>8</v>
      </c>
      <c r="E5">
        <f>李晓红!E5+陈华平!E5+肖新姣!E5+王立伟!E5+程和君!E5+袁勇君!E5+柳常青!E5+吴建兵!E5+刘晓玲!E5+李拥华!E5+彭凤英!E5+甘金华!E5+颜晓琴!E5</f>
        <v>0</v>
      </c>
      <c r="F5">
        <f>李晓红!F5+陈华平!F5+肖新姣!F5+王立伟!F5+程和君!F5+袁勇君!F5+柳常青!F5+吴建兵!F5+刘晓玲!F5+李拥华!F5+彭凤英!F5+甘金华!F5+颜晓琴!F5</f>
        <v>0</v>
      </c>
      <c r="G5">
        <f>李晓红!G5+陈华平!G5+肖新姣!G5+王立伟!G5+程和君!G5+袁勇君!G5+柳常青!G5+吴建兵!G5+刘晓玲!G5+李拥华!G5+彭凤英!G5+甘金华!G5+颜晓琴!G5</f>
        <v>0</v>
      </c>
      <c r="H5">
        <f>李晓红!H5+陈华平!H5+肖新姣!H5+王立伟!H5+程和君!H5+袁勇君!H5+柳常青!H5+吴建兵!H5+刘晓玲!H5+李拥华!H5+彭凤英!H5+甘金华!H5+颜晓琴!H5</f>
        <v>0</v>
      </c>
      <c r="I5">
        <f>李晓红!I5+陈华平!I5+肖新姣!I5+王立伟!I5+程和君!I5+袁勇君!I5+柳常青!I5+吴建兵!I5+刘晓玲!I5+李拥华!I5+彭凤英!I5+甘金华!I5+颜晓琴!I5</f>
        <v>21</v>
      </c>
      <c r="J5">
        <f>李晓红!J5+陈华平!J5+肖新姣!J5+王立伟!J5+程和君!J5+袁勇君!J5+柳常青!J5+吴建兵!J5+刘晓玲!J5+李拥华!J5+彭凤英!J5+甘金华!J5+颜晓琴!J5</f>
        <v>2</v>
      </c>
      <c r="K5">
        <f>李晓红!K5+陈华平!K5+肖新姣!K5+王立伟!K5+程和君!K5+袁勇君!K5+柳常青!K5+吴建兵!K5+刘晓玲!K5+李拥华!K5+彭凤英!K5+甘金华!K5+颜晓琴!K5</f>
        <v>10</v>
      </c>
      <c r="L5">
        <f>李晓红!L5+陈华平!L5+肖新姣!L5+王立伟!L5+程和君!L5+袁勇君!L5+柳常青!L5+吴建兵!L5+刘晓玲!L5+李拥华!L5+彭凤英!L5+甘金华!L5+颜晓琴!L5</f>
        <v>0</v>
      </c>
      <c r="M5">
        <f>李晓红!M5+陈华平!M5+肖新姣!M5+王立伟!M5+程和君!M5+袁勇君!M5+柳常青!M5+吴建兵!M5+刘晓玲!M5+李拥华!M5+彭凤英!M5+甘金华!M5+颜晓琴!M5</f>
        <v>0</v>
      </c>
      <c r="N5">
        <f>李晓红!N5+陈华平!N5+肖新姣!N5+王立伟!N5+程和君!N5+袁勇君!N5+柳常青!N5+吴建兵!N5+刘晓玲!N5+李拥华!N5+彭凤英!N5+甘金华!N5+颜晓琴!N5</f>
        <v>0</v>
      </c>
      <c r="O5">
        <f>李晓红!O5+陈华平!O5+肖新姣!O5+王立伟!O5+程和君!O5+袁勇君!O5+柳常青!O5+吴建兵!O5+刘晓玲!O5+李拥华!O5+彭凤英!O5+甘金华!O5+颜晓琴!O5</f>
        <v>0</v>
      </c>
      <c r="P5">
        <f>李晓红!P5+陈华平!P5+肖新姣!P5+王立伟!P5+程和君!P5+袁勇君!P5+柳常青!P5+吴建兵!P5+刘晓玲!P5+李拥华!P5+彭凤英!P5+甘金华!P5+颜晓琴!P5</f>
        <v>1</v>
      </c>
      <c r="Q5">
        <f>李晓红!Q5+陈华平!Q5+肖新姣!Q5+王立伟!Q5+程和君!Q5+袁勇君!Q5+柳常青!Q5+吴建兵!Q5+刘晓玲!Q5+李拥华!Q5+彭凤英!Q5+甘金华!Q5+颜晓琴!Q5</f>
        <v>0</v>
      </c>
      <c r="R5">
        <f>李晓红!R5+陈华平!R5+肖新姣!R5+王立伟!R5+程和君!R5+袁勇君!R5+柳常青!R5+吴建兵!R5+刘晓玲!R5+李拥华!R5+彭凤英!R5+甘金华!R5+颜晓琴!R5</f>
        <v>2</v>
      </c>
      <c r="S5">
        <f>李晓红!S5+陈华平!S5+肖新姣!S5+王立伟!S5+程和君!S5+袁勇君!S5+柳常青!S5+吴建兵!S5+刘晓玲!S5+李拥华!S5+彭凤英!S5+甘金华!S5+颜晓琴!S5</f>
        <v>0</v>
      </c>
      <c r="T5">
        <f>李晓红!T5+陈华平!T5+肖新姣!T5+王立伟!T5+程和君!T5+袁勇君!T5+柳常青!T5+吴建兵!T5+刘晓玲!T5+李拥华!T5+彭凤英!T5+甘金华!T5+颜晓琴!T5</f>
        <v>0</v>
      </c>
      <c r="U5">
        <f>李晓红!U5+陈华平!U5+肖新姣!U5+王立伟!U5+程和君!U5+袁勇君!U5+柳常青!U5+吴建兵!U5+刘晓玲!U5+李拥华!U5+彭凤英!U5+甘金华!U5+颜晓琴!U5</f>
        <v>0</v>
      </c>
      <c r="V5">
        <f>李晓红!V5+陈华平!V5+肖新姣!V5+王立伟!V5+程和君!V5+袁勇君!V5+柳常青!V5+吴建兵!V5+刘晓玲!V5+李拥华!V5+彭凤英!V5+甘金华!V5+颜晓琴!V5</f>
        <v>6000</v>
      </c>
      <c r="X5">
        <f>李晓红!X5+陈华平!X5+肖新姣!X5+王立伟!X5+程和君!X5+袁勇君!X5+柳常青!X5+吴建兵!X5+刘晓玲!X5+李拥华!X5+彭凤英!X5+甘金华!X5+颜晓琴!X5</f>
        <v>0</v>
      </c>
      <c r="Y5">
        <f>李晓红!Y5+陈华平!Y5+肖新姣!Y5+王立伟!Y5+程和君!Y5+袁勇君!Y5+柳常青!Y5+吴建兵!Y5+刘晓玲!Y5+李拥华!Y5+彭凤英!Y5+甘金华!Y5+颜晓琴!Y5</f>
        <v>0</v>
      </c>
      <c r="Z5">
        <f>李晓红!Z5+陈华平!Z5+肖新姣!Z5+王立伟!Z5+程和君!Z5+袁勇君!Z5+柳常青!Z5+吴建兵!Z5+刘晓玲!Z5+李拥华!Z5+彭凤英!Z5+甘金华!Z5+颜晓琴!Z5</f>
        <v>0</v>
      </c>
      <c r="AA5">
        <f>李晓红!AA5+陈华平!AA5+肖新姣!AA5+王立伟!AA5+程和君!AA5+袁勇君!AA5+柳常青!AA5+吴建兵!AA5+刘晓玲!AA5+李拥华!AA5+彭凤英!AA5+甘金华!AA5+颜晓琴!AA5</f>
        <v>0</v>
      </c>
      <c r="AB5">
        <f>李晓红!AB5+陈华平!AB5+肖新姣!AB5+王立伟!AB5+程和君!AB5+袁勇君!AB5+柳常青!AB5+吴建兵!AB5+刘晓玲!AB5+李拥华!AB5+彭凤英!AB5+甘金华!AB5+颜晓琴!AB5</f>
        <v>0</v>
      </c>
      <c r="AC5">
        <f>李晓红!AC5+陈华平!AC5+肖新姣!AC5+王立伟!AC5+程和君!AC5+袁勇君!AC5+柳常青!AC5+吴建兵!AC5+刘晓玲!AC5+李拥华!AC5+彭凤英!AC5+甘金华!AC5+颜晓琴!AC5</f>
        <v>0</v>
      </c>
      <c r="AD5">
        <f>李晓红!AD5+陈华平!AD5+肖新姣!AD5+王立伟!AD5+程和君!AD5+袁勇君!AD5+柳常青!AD5+吴建兵!AD5+刘晓玲!AD5+李拥华!AD5+彭凤英!AD5+甘金华!AD5+颜晓琴!AD5</f>
        <v>0</v>
      </c>
      <c r="AE5">
        <f>李晓红!AE5+陈华平!AE5+肖新姣!AE5+王立伟!AE5+程和君!AE5+袁勇君!AE5+柳常青!AE5+吴建兵!AE5+刘晓玲!AE5+李拥华!AE5+彭凤英!AE5+甘金华!AE5+颜晓琴!AE5</f>
        <v>0</v>
      </c>
      <c r="AF5">
        <f>李晓红!AF5+陈华平!AF5+肖新姣!AF5+王立伟!AF5+程和君!AF5+袁勇君!AF5+柳常青!AF5+吴建兵!AF5+刘晓玲!AF5+李拥华!AF5+彭凤英!AF5+甘金华!AF5+颜晓琴!AF5</f>
        <v>0</v>
      </c>
    </row>
    <row r="6" customHeight="1" spans="1:32">
      <c r="A6" s="11">
        <v>45295</v>
      </c>
      <c r="B6">
        <f>李晓红!B6+陈华平!B6+肖新姣!B6+王立伟!B6+程和君!B6+袁勇君!B6+柳常青!B6+吴建兵!B6+刘晓玲!B6+李拥华!B6+彭凤英!B6+甘金华!B6+颜晓琴!B6</f>
        <v>12</v>
      </c>
      <c r="C6">
        <f>李晓红!C6+陈华平!C6+肖新姣!C6+王立伟!C6+程和君!C6+袁勇君!C6+柳常青!C6+吴建兵!C6+刘晓玲!C6+李拥华!C6+彭凤英!C6+甘金华!C6+颜晓琴!C6</f>
        <v>0</v>
      </c>
      <c r="D6">
        <f>李晓红!D6+陈华平!D6+肖新姣!D6+王立伟!D6+程和君!D6+袁勇君!D6+柳常青!D6+吴建兵!D6+刘晓玲!D6+李拥华!D6+彭凤英!D6+甘金华!D6+颜晓琴!D6</f>
        <v>5</v>
      </c>
      <c r="E6">
        <f>李晓红!E6+陈华平!E6+肖新姣!E6+王立伟!E6+程和君!E6+袁勇君!E6+柳常青!E6+吴建兵!E6+刘晓玲!E6+李拥华!E6+彭凤英!E6+甘金华!E6+颜晓琴!E6</f>
        <v>0</v>
      </c>
      <c r="F6">
        <f>李晓红!F6+陈华平!F6+肖新姣!F6+王立伟!F6+程和君!F6+袁勇君!F6+柳常青!F6+吴建兵!F6+刘晓玲!F6+李拥华!F6+彭凤英!F6+甘金华!F6+颜晓琴!F6</f>
        <v>0</v>
      </c>
      <c r="G6">
        <f>李晓红!G6+陈华平!G6+肖新姣!G6+王立伟!G6+程和君!G6+袁勇君!G6+柳常青!G6+吴建兵!G6+刘晓玲!G6+李拥华!G6+彭凤英!G6+甘金华!G6+颜晓琴!G6</f>
        <v>0</v>
      </c>
      <c r="H6">
        <f>李晓红!H6+陈华平!H6+肖新姣!H6+王立伟!H6+程和君!H6+袁勇君!H6+柳常青!H6+吴建兵!H6+刘晓玲!H6+李拥华!H6+彭凤英!H6+甘金华!H6+颜晓琴!H6</f>
        <v>1</v>
      </c>
      <c r="I6">
        <f>李晓红!I6+陈华平!I6+肖新姣!I6+王立伟!I6+程和君!I6+袁勇君!I6+柳常青!I6+吴建兵!I6+刘晓玲!I6+李拥华!I6+彭凤英!I6+甘金华!I6+颜晓琴!I6</f>
        <v>21</v>
      </c>
      <c r="J6">
        <f>李晓红!J6+陈华平!J6+肖新姣!J6+王立伟!J6+程和君!J6+袁勇君!J6+柳常青!J6+吴建兵!J6+刘晓玲!J6+李拥华!J6+彭凤英!J6+甘金华!J6+颜晓琴!J6</f>
        <v>0</v>
      </c>
      <c r="K6">
        <f>李晓红!K6+陈华平!K6+肖新姣!K6+王立伟!K6+程和君!K6+袁勇君!K6+柳常青!K6+吴建兵!K6+刘晓玲!K6+李拥华!K6+彭凤英!K6+甘金华!K6+颜晓琴!K6</f>
        <v>10</v>
      </c>
      <c r="L6">
        <f>李晓红!L6+陈华平!L6+肖新姣!L6+王立伟!L6+程和君!L6+袁勇君!L6+柳常青!L6+吴建兵!L6+刘晓玲!L6+李拥华!L6+彭凤英!L6+甘金华!L6+颜晓琴!L6</f>
        <v>0</v>
      </c>
      <c r="M6">
        <f>李晓红!M6+陈华平!M6+肖新姣!M6+王立伟!M6+程和君!M6+袁勇君!M6+柳常青!M6+吴建兵!M6+刘晓玲!M6+李拥华!M6+彭凤英!M6+甘金华!M6+颜晓琴!M6</f>
        <v>0</v>
      </c>
      <c r="N6">
        <f>李晓红!N6+陈华平!N6+肖新姣!N6+王立伟!N6+程和君!N6+袁勇君!N6+柳常青!N6+吴建兵!N6+刘晓玲!N6+李拥华!N6+彭凤英!N6+甘金华!N6+颜晓琴!N6</f>
        <v>0</v>
      </c>
      <c r="O6">
        <f>李晓红!O6+陈华平!O6+肖新姣!O6+王立伟!O6+程和君!O6+袁勇君!O6+柳常青!O6+吴建兵!O6+刘晓玲!O6+李拥华!O6+彭凤英!O6+甘金华!O6+颜晓琴!O6</f>
        <v>2</v>
      </c>
      <c r="P6">
        <f>李晓红!P6+陈华平!P6+肖新姣!P6+王立伟!P6+程和君!P6+袁勇君!P6+柳常青!P6+吴建兵!P6+刘晓玲!P6+李拥华!P6+彭凤英!P6+甘金华!P6+颜晓琴!P6</f>
        <v>3</v>
      </c>
      <c r="Q6">
        <f>李晓红!Q6+陈华平!Q6+肖新姣!Q6+王立伟!Q6+程和君!Q6+袁勇君!Q6+柳常青!Q6+吴建兵!Q6+刘晓玲!Q6+李拥华!Q6+彭凤英!Q6+甘金华!Q6+颜晓琴!Q6</f>
        <v>0</v>
      </c>
      <c r="R6">
        <f>李晓红!R6+陈华平!R6+肖新姣!R6+王立伟!R6+程和君!R6+袁勇君!R6+柳常青!R6+吴建兵!R6+刘晓玲!R6+李拥华!R6+彭凤英!R6+甘金华!R6+颜晓琴!R6</f>
        <v>1</v>
      </c>
      <c r="S6">
        <f>李晓红!S6+陈华平!S6+肖新姣!S6+王立伟!S6+程和君!S6+袁勇君!S6+柳常青!S6+吴建兵!S6+刘晓玲!S6+李拥华!S6+彭凤英!S6+甘金华!S6+颜晓琴!S6</f>
        <v>0</v>
      </c>
      <c r="T6">
        <f>李晓红!T6+陈华平!T6+肖新姣!T6+王立伟!T6+程和君!T6+袁勇君!T6+柳常青!T6+吴建兵!T6+刘晓玲!T6+李拥华!T6+彭凤英!T6+甘金华!T6+颜晓琴!T6</f>
        <v>0</v>
      </c>
      <c r="U6">
        <f>李晓红!U6+陈华平!U6+肖新姣!U6+王立伟!U6+程和君!U6+袁勇君!U6+柳常青!U6+吴建兵!U6+刘晓玲!U6+李拥华!U6+彭凤英!U6+甘金华!U6+颜晓琴!U6</f>
        <v>0</v>
      </c>
      <c r="V6">
        <f>李晓红!V6+陈华平!V6+肖新姣!V6+王立伟!V6+程和君!V6+袁勇君!V6+柳常青!V6+吴建兵!V6+刘晓玲!V6+李拥华!V6+彭凤英!V6+甘金华!V6+颜晓琴!V6</f>
        <v>12000</v>
      </c>
      <c r="X6">
        <f>李晓红!X6+陈华平!X6+肖新姣!X6+王立伟!X6+程和君!X6+袁勇君!X6+柳常青!X6+吴建兵!X6+刘晓玲!X6+李拥华!X6+彭凤英!X6+甘金华!X6+颜晓琴!X6</f>
        <v>0</v>
      </c>
      <c r="Y6">
        <f>李晓红!Y6+陈华平!Y6+肖新姣!Y6+王立伟!Y6+程和君!Y6+袁勇君!Y6+柳常青!Y6+吴建兵!Y6+刘晓玲!Y6+李拥华!Y6+彭凤英!Y6+甘金华!Y6+颜晓琴!Y6</f>
        <v>0</v>
      </c>
      <c r="Z6">
        <f>李晓红!Z6+陈华平!Z6+肖新姣!Z6+王立伟!Z6+程和君!Z6+袁勇君!Z6+柳常青!Z6+吴建兵!Z6+刘晓玲!Z6+李拥华!Z6+彭凤英!Z6+甘金华!Z6+颜晓琴!Z6</f>
        <v>0</v>
      </c>
      <c r="AA6">
        <f>李晓红!AA6+陈华平!AA6+肖新姣!AA6+王立伟!AA6+程和君!AA6+袁勇君!AA6+柳常青!AA6+吴建兵!AA6+刘晓玲!AA6+李拥华!AA6+彭凤英!AA6+甘金华!AA6+颜晓琴!AA6</f>
        <v>0</v>
      </c>
      <c r="AB6">
        <f>李晓红!AB6+陈华平!AB6+肖新姣!AB6+王立伟!AB6+程和君!AB6+袁勇君!AB6+柳常青!AB6+吴建兵!AB6+刘晓玲!AB6+李拥华!AB6+彭凤英!AB6+甘金华!AB6+颜晓琴!AB6</f>
        <v>0</v>
      </c>
      <c r="AC6">
        <f>李晓红!AC6+陈华平!AC6+肖新姣!AC6+王立伟!AC6+程和君!AC6+袁勇君!AC6+柳常青!AC6+吴建兵!AC6+刘晓玲!AC6+李拥华!AC6+彭凤英!AC6+甘金华!AC6+颜晓琴!AC6</f>
        <v>0</v>
      </c>
      <c r="AD6">
        <f>李晓红!AD6+陈华平!AD6+肖新姣!AD6+王立伟!AD6+程和君!AD6+袁勇君!AD6+柳常青!AD6+吴建兵!AD6+刘晓玲!AD6+李拥华!AD6+彭凤英!AD6+甘金华!AD6+颜晓琴!AD6</f>
        <v>0</v>
      </c>
      <c r="AE6">
        <f>李晓红!AE6+陈华平!AE6+肖新姣!AE6+王立伟!AE6+程和君!AE6+袁勇君!AE6+柳常青!AE6+吴建兵!AE6+刘晓玲!AE6+李拥华!AE6+彭凤英!AE6+甘金华!AE6+颜晓琴!AE6</f>
        <v>0</v>
      </c>
      <c r="AF6">
        <f>李晓红!AF6+陈华平!AF6+肖新姣!AF6+王立伟!AF6+程和君!AF6+袁勇君!AF6+柳常青!AF6+吴建兵!AF6+刘晓玲!AF6+李拥华!AF6+彭凤英!AF6+甘金华!AF6+颜晓琴!AF6</f>
        <v>0</v>
      </c>
    </row>
    <row r="7" customHeight="1" spans="1:32">
      <c r="A7" s="11">
        <v>45296</v>
      </c>
      <c r="B7">
        <f>李晓红!B7+陈华平!B7+肖新姣!B7+王立伟!B7+程和君!B7+袁勇君!B7+柳常青!B7+吴建兵!B7+刘晓玲!B7+李拥华!B7+彭凤英!B7+甘金华!B7+颜晓琴!B7</f>
        <v>27.5</v>
      </c>
      <c r="C7">
        <f>李晓红!C7+陈华平!C7+肖新姣!C7+王立伟!C7+程和君!C7+袁勇君!C7+柳常青!C7+吴建兵!C7+刘晓玲!C7+李拥华!C7+彭凤英!C7+甘金华!C7+颜晓琴!C7</f>
        <v>0</v>
      </c>
      <c r="D7">
        <f>李晓红!D7+陈华平!D7+肖新姣!D7+王立伟!D7+程和君!D7+袁勇君!D7+柳常青!D7+吴建兵!D7+刘晓玲!D7+李拥华!D7+彭凤英!D7+甘金华!D7+颜晓琴!D7</f>
        <v>1</v>
      </c>
      <c r="E7">
        <f>李晓红!E7+陈华平!E7+肖新姣!E7+王立伟!E7+程和君!E7+袁勇君!E7+柳常青!E7+吴建兵!E7+刘晓玲!E7+李拥华!E7+彭凤英!E7+甘金华!E7+颜晓琴!E7</f>
        <v>0</v>
      </c>
      <c r="F7">
        <f>李晓红!F7+陈华平!F7+肖新姣!F7+王立伟!F7+程和君!F7+袁勇君!F7+柳常青!F7+吴建兵!F7+刘晓玲!F7+李拥华!F7+彭凤英!F7+甘金华!F7+颜晓琴!F7</f>
        <v>0</v>
      </c>
      <c r="G7">
        <f>李晓红!G7+陈华平!G7+肖新姣!G7+王立伟!G7+程和君!G7+袁勇君!G7+柳常青!G7+吴建兵!G7+刘晓玲!G7+李拥华!G7+彭凤英!G7+甘金华!G7+颜晓琴!G7</f>
        <v>0</v>
      </c>
      <c r="H7">
        <f>李晓红!H7+陈华平!H7+肖新姣!H7+王立伟!H7+程和君!H7+袁勇君!H7+柳常青!H7+吴建兵!H7+刘晓玲!H7+李拥华!H7+彭凤英!H7+甘金华!H7+颜晓琴!H7</f>
        <v>0</v>
      </c>
      <c r="I7">
        <f>李晓红!I7+陈华平!I7+肖新姣!I7+王立伟!I7+程和君!I7+袁勇君!I7+柳常青!I7+吴建兵!I7+刘晓玲!I7+李拥华!I7+彭凤英!I7+甘金华!I7+颜晓琴!I7</f>
        <v>29</v>
      </c>
      <c r="J7">
        <f>李晓红!J7+陈华平!J7+肖新姣!J7+王立伟!J7+程和君!J7+袁勇君!J7+柳常青!J7+吴建兵!J7+刘晓玲!J7+李拥华!J7+彭凤英!J7+甘金华!J7+颜晓琴!J7</f>
        <v>0</v>
      </c>
      <c r="K7">
        <f>李晓红!K7+陈华平!K7+肖新姣!K7+王立伟!K7+程和君!K7+袁勇君!K7+柳常青!K7+吴建兵!K7+刘晓玲!K7+李拥华!K7+彭凤英!K7+甘金华!K7+颜晓琴!K7</f>
        <v>12</v>
      </c>
      <c r="L7">
        <f>李晓红!L7+陈华平!L7+肖新姣!L7+王立伟!L7+程和君!L7+袁勇君!L7+柳常青!L7+吴建兵!L7+刘晓玲!L7+李拥华!L7+彭凤英!L7+甘金华!L7+颜晓琴!L7</f>
        <v>0</v>
      </c>
      <c r="M7">
        <f>李晓红!M7+陈华平!M7+肖新姣!M7+王立伟!M7+程和君!M7+袁勇君!M7+柳常青!M7+吴建兵!M7+刘晓玲!M7+李拥华!M7+彭凤英!M7+甘金华!M7+颜晓琴!M7</f>
        <v>0</v>
      </c>
      <c r="N7">
        <f>李晓红!N7+陈华平!N7+肖新姣!N7+王立伟!N7+程和君!N7+袁勇君!N7+柳常青!N7+吴建兵!N7+刘晓玲!N7+李拥华!N7+彭凤英!N7+甘金华!N7+颜晓琴!N7</f>
        <v>0</v>
      </c>
      <c r="O7">
        <f>李晓红!O7+陈华平!O7+肖新姣!O7+王立伟!O7+程和君!O7+袁勇君!O7+柳常青!O7+吴建兵!O7+刘晓玲!O7+李拥华!O7+彭凤英!O7+甘金华!O7+颜晓琴!O7</f>
        <v>0</v>
      </c>
      <c r="P7">
        <f>李晓红!P7+陈华平!P7+肖新姣!P7+王立伟!P7+程和君!P7+袁勇君!P7+柳常青!P7+吴建兵!P7+刘晓玲!P7+李拥华!P7+彭凤英!P7+甘金华!P7+颜晓琴!P7</f>
        <v>0</v>
      </c>
      <c r="Q7">
        <f>李晓红!Q7+陈华平!Q7+肖新姣!Q7+王立伟!Q7+程和君!Q7+袁勇君!Q7+柳常青!Q7+吴建兵!Q7+刘晓玲!Q7+李拥华!Q7+彭凤英!Q7+甘金华!Q7+颜晓琴!Q7</f>
        <v>0</v>
      </c>
      <c r="R7">
        <f>李晓红!R7+陈华平!R7+肖新姣!R7+王立伟!R7+程和君!R7+袁勇君!R7+柳常青!R7+吴建兵!R7+刘晓玲!R7+李拥华!R7+彭凤英!R7+甘金华!R7+颜晓琴!R7</f>
        <v>0</v>
      </c>
      <c r="S7">
        <f>李晓红!S7+陈华平!S7+肖新姣!S7+王立伟!S7+程和君!S7+袁勇君!S7+柳常青!S7+吴建兵!S7+刘晓玲!S7+李拥华!S7+彭凤英!S7+甘金华!S7+颜晓琴!S7</f>
        <v>0</v>
      </c>
      <c r="T7">
        <f>李晓红!T7+陈华平!T7+肖新姣!T7+王立伟!T7+程和君!T7+袁勇君!T7+柳常青!T7+吴建兵!T7+刘晓玲!T7+李拥华!T7+彭凤英!T7+甘金华!T7+颜晓琴!T7</f>
        <v>0</v>
      </c>
      <c r="U7">
        <f>李晓红!U7+陈华平!U7+肖新姣!U7+王立伟!U7+程和君!U7+袁勇君!U7+柳常青!U7+吴建兵!U7+刘晓玲!U7+李拥华!U7+彭凤英!U7+甘金华!U7+颜晓琴!U7</f>
        <v>0</v>
      </c>
      <c r="V7">
        <f>李晓红!V7+陈华平!V7+肖新姣!V7+王立伟!V7+程和君!V7+袁勇君!V7+柳常青!V7+吴建兵!V7+刘晓玲!V7+李拥华!V7+彭凤英!V7+甘金华!V7+颜晓琴!V7</f>
        <v>2000</v>
      </c>
      <c r="X7">
        <f>李晓红!X7+陈华平!X7+肖新姣!X7+王立伟!X7+程和君!X7+袁勇君!X7+柳常青!X7+吴建兵!X7+刘晓玲!X7+李拥华!X7+彭凤英!X7+甘金华!X7+颜晓琴!X7</f>
        <v>0</v>
      </c>
      <c r="Y7">
        <f>李晓红!Y7+陈华平!Y7+肖新姣!Y7+王立伟!Y7+程和君!Y7+袁勇君!Y7+柳常青!Y7+吴建兵!Y7+刘晓玲!Y7+李拥华!Y7+彭凤英!Y7+甘金华!Y7+颜晓琴!Y7</f>
        <v>0</v>
      </c>
      <c r="Z7">
        <f>李晓红!Z7+陈华平!Z7+肖新姣!Z7+王立伟!Z7+程和君!Z7+袁勇君!Z7+柳常青!Z7+吴建兵!Z7+刘晓玲!Z7+李拥华!Z7+彭凤英!Z7+甘金华!Z7+颜晓琴!Z7</f>
        <v>0</v>
      </c>
      <c r="AA7">
        <f>李晓红!AA7+陈华平!AA7+肖新姣!AA7+王立伟!AA7+程和君!AA7+袁勇君!AA7+柳常青!AA7+吴建兵!AA7+刘晓玲!AA7+李拥华!AA7+彭凤英!AA7+甘金华!AA7+颜晓琴!AA7</f>
        <v>0</v>
      </c>
      <c r="AB7">
        <f>李晓红!AB7+陈华平!AB7+肖新姣!AB7+王立伟!AB7+程和君!AB7+袁勇君!AB7+柳常青!AB7+吴建兵!AB7+刘晓玲!AB7+李拥华!AB7+彭凤英!AB7+甘金华!AB7+颜晓琴!AB7</f>
        <v>0</v>
      </c>
      <c r="AC7">
        <f>李晓红!AC7+陈华平!AC7+肖新姣!AC7+王立伟!AC7+程和君!AC7+袁勇君!AC7+柳常青!AC7+吴建兵!AC7+刘晓玲!AC7+李拥华!AC7+彭凤英!AC7+甘金华!AC7+颜晓琴!AC7</f>
        <v>0</v>
      </c>
      <c r="AD7">
        <f>李晓红!AD7+陈华平!AD7+肖新姣!AD7+王立伟!AD7+程和君!AD7+袁勇君!AD7+柳常青!AD7+吴建兵!AD7+刘晓玲!AD7+李拥华!AD7+彭凤英!AD7+甘金华!AD7+颜晓琴!AD7</f>
        <v>0</v>
      </c>
      <c r="AE7">
        <f>李晓红!AE7+陈华平!AE7+肖新姣!AE7+王立伟!AE7+程和君!AE7+袁勇君!AE7+柳常青!AE7+吴建兵!AE7+刘晓玲!AE7+李拥华!AE7+彭凤英!AE7+甘金华!AE7+颜晓琴!AE7</f>
        <v>0</v>
      </c>
      <c r="AF7">
        <f>李晓红!AF7+陈华平!AF7+肖新姣!AF7+王立伟!AF7+程和君!AF7+袁勇君!AF7+柳常青!AF7+吴建兵!AF7+刘晓玲!AF7+李拥华!AF7+彭凤英!AF7+甘金华!AF7+颜晓琴!AF7</f>
        <v>0</v>
      </c>
    </row>
    <row r="8" customHeight="1" spans="1:32">
      <c r="A8" s="11">
        <v>45297</v>
      </c>
      <c r="B8">
        <f>李晓红!B8+陈华平!B8+肖新姣!B8+王立伟!B8+程和君!B8+袁勇君!B8+柳常青!B8+吴建兵!B8+刘晓玲!B8+李拥华!B8+彭凤英!B8+甘金华!B8+颜晓琴!B8</f>
        <v>27.5</v>
      </c>
      <c r="C8">
        <f>李晓红!C8+陈华平!C8+肖新姣!C8+王立伟!C8+程和君!C8+袁勇君!C8+柳常青!C8+吴建兵!C8+刘晓玲!C8+李拥华!C8+彭凤英!C8+甘金华!C8+颜晓琴!C8</f>
        <v>0</v>
      </c>
      <c r="D8">
        <f>李晓红!D8+陈华平!D8+肖新姣!D8+王立伟!D8+程和君!D8+袁勇君!D8+柳常青!D8+吴建兵!D8+刘晓玲!D8+李拥华!D8+彭凤英!D8+甘金华!D8+颜晓琴!D8</f>
        <v>1</v>
      </c>
      <c r="E8">
        <f>李晓红!E8+陈华平!E8+肖新姣!E8+王立伟!E8+程和君!E8+袁勇君!E8+柳常青!E8+吴建兵!E8+刘晓玲!E8+李拥华!E8+彭凤英!E8+甘金华!E8+颜晓琴!E8</f>
        <v>0</v>
      </c>
      <c r="F8">
        <f>李晓红!F8+陈华平!F8+肖新姣!F8+王立伟!F8+程和君!F8+袁勇君!F8+柳常青!F8+吴建兵!F8+刘晓玲!F8+李拥华!F8+彭凤英!F8+甘金华!F8+颜晓琴!F8</f>
        <v>0</v>
      </c>
      <c r="G8">
        <f>李晓红!G8+陈华平!G8+肖新姣!G8+王立伟!G8+程和君!G8+袁勇君!G8+柳常青!G8+吴建兵!G8+刘晓玲!G8+李拥华!G8+彭凤英!G8+甘金华!G8+颜晓琴!G8</f>
        <v>0</v>
      </c>
      <c r="H8">
        <f>李晓红!H8+陈华平!H8+肖新姣!H8+王立伟!H8+程和君!H8+袁勇君!H8+柳常青!H8+吴建兵!H8+刘晓玲!H8+李拥华!H8+彭凤英!H8+甘金华!H8+颜晓琴!H8</f>
        <v>0</v>
      </c>
      <c r="I8">
        <f>李晓红!I8+陈华平!I8+肖新姣!I8+王立伟!I8+程和君!I8+袁勇君!I8+柳常青!I8+吴建兵!I8+刘晓玲!I8+李拥华!I8+彭凤英!I8+甘金华!I8+颜晓琴!I8</f>
        <v>38</v>
      </c>
      <c r="J8">
        <f>李晓红!J8+陈华平!J8+肖新姣!J8+王立伟!J8+程和君!J8+袁勇君!J8+柳常青!J8+吴建兵!J8+刘晓玲!J8+李拥华!J8+彭凤英!J8+甘金华!J8+颜晓琴!J8</f>
        <v>1</v>
      </c>
      <c r="K8">
        <f>李晓红!K8+陈华平!K8+肖新姣!K8+王立伟!K8+程和君!K8+袁勇君!K8+柳常青!K8+吴建兵!K8+刘晓玲!K8+李拥华!K8+彭凤英!K8+甘金华!K8+颜晓琴!K8</f>
        <v>9</v>
      </c>
      <c r="L8">
        <f>李晓红!L8+陈华平!L8+肖新姣!L8+王立伟!L8+程和君!L8+袁勇君!L8+柳常青!L8+吴建兵!L8+刘晓玲!L8+李拥华!L8+彭凤英!L8+甘金华!L8+颜晓琴!L8</f>
        <v>0</v>
      </c>
      <c r="M8">
        <f>李晓红!M8+陈华平!M8+肖新姣!M8+王立伟!M8+程和君!M8+袁勇君!M8+柳常青!M8+吴建兵!M8+刘晓玲!M8+李拥华!M8+彭凤英!M8+甘金华!M8+颜晓琴!M8</f>
        <v>0</v>
      </c>
      <c r="N8">
        <f>李晓红!N8+陈华平!N8+肖新姣!N8+王立伟!N8+程和君!N8+袁勇君!N8+柳常青!N8+吴建兵!N8+刘晓玲!N8+李拥华!N8+彭凤英!N8+甘金华!N8+颜晓琴!N8</f>
        <v>0</v>
      </c>
      <c r="O8">
        <f>李晓红!O8+陈华平!O8+肖新姣!O8+王立伟!O8+程和君!O8+袁勇君!O8+柳常青!O8+吴建兵!O8+刘晓玲!O8+李拥华!O8+彭凤英!O8+甘金华!O8+颜晓琴!O8</f>
        <v>1</v>
      </c>
      <c r="P8">
        <f>李晓红!P8+陈华平!P8+肖新姣!P8+王立伟!P8+程和君!P8+袁勇君!P8+柳常青!P8+吴建兵!P8+刘晓玲!P8+李拥华!P8+彭凤英!P8+甘金华!P8+颜晓琴!P8</f>
        <v>15</v>
      </c>
      <c r="Q8">
        <f>李晓红!Q8+陈华平!Q8+肖新姣!Q8+王立伟!Q8+程和君!Q8+袁勇君!Q8+柳常青!Q8+吴建兵!Q8+刘晓玲!Q8+李拥华!Q8+彭凤英!Q8+甘金华!Q8+颜晓琴!Q8</f>
        <v>0</v>
      </c>
      <c r="R8">
        <f>李晓红!R8+陈华平!R8+肖新姣!R8+王立伟!R8+程和君!R8+袁勇君!R8+柳常青!R8+吴建兵!R8+刘晓玲!R8+李拥华!R8+彭凤英!R8+甘金华!R8+颜晓琴!R8</f>
        <v>4</v>
      </c>
      <c r="S8">
        <f>李晓红!S8+陈华平!S8+肖新姣!S8+王立伟!S8+程和君!S8+袁勇君!S8+柳常青!S8+吴建兵!S8+刘晓玲!S8+李拥华!S8+彭凤英!S8+甘金华!S8+颜晓琴!S8</f>
        <v>0</v>
      </c>
      <c r="T8">
        <f>李晓红!T8+陈华平!T8+肖新姣!T8+王立伟!T8+程和君!T8+袁勇君!T8+柳常青!T8+吴建兵!T8+刘晓玲!T8+李拥华!T8+彭凤英!T8+甘金华!T8+颜晓琴!T8</f>
        <v>0</v>
      </c>
      <c r="U8">
        <f>李晓红!U8+陈华平!U8+肖新姣!U8+王立伟!U8+程和君!U8+袁勇君!U8+柳常青!U8+吴建兵!U8+刘晓玲!U8+李拥华!U8+彭凤英!U8+甘金华!U8+颜晓琴!U8</f>
        <v>0</v>
      </c>
      <c r="V8">
        <f>李晓红!V8+陈华平!V8+肖新姣!V8+王立伟!V8+程和君!V8+袁勇君!V8+柳常青!V8+吴建兵!V8+刘晓玲!V8+李拥华!V8+彭凤英!V8+甘金华!V8+颜晓琴!V8</f>
        <v>0</v>
      </c>
      <c r="X8">
        <f>李晓红!X8+陈华平!X8+肖新姣!X8+王立伟!X8+程和君!X8+袁勇君!X8+柳常青!X8+吴建兵!X8+刘晓玲!X8+李拥华!X8+彭凤英!X8+甘金华!X8+颜晓琴!X8</f>
        <v>0</v>
      </c>
      <c r="Y8">
        <f>李晓红!Y8+陈华平!Y8+肖新姣!Y8+王立伟!Y8+程和君!Y8+袁勇君!Y8+柳常青!Y8+吴建兵!Y8+刘晓玲!Y8+李拥华!Y8+彭凤英!Y8+甘金华!Y8+颜晓琴!Y8</f>
        <v>0</v>
      </c>
      <c r="Z8">
        <f>李晓红!Z8+陈华平!Z8+肖新姣!Z8+王立伟!Z8+程和君!Z8+袁勇君!Z8+柳常青!Z8+吴建兵!Z8+刘晓玲!Z8+李拥华!Z8+彭凤英!Z8+甘金华!Z8+颜晓琴!Z8</f>
        <v>0</v>
      </c>
      <c r="AA8">
        <f>李晓红!AA8+陈华平!AA8+肖新姣!AA8+王立伟!AA8+程和君!AA8+袁勇君!AA8+柳常青!AA8+吴建兵!AA8+刘晓玲!AA8+李拥华!AA8+彭凤英!AA8+甘金华!AA8+颜晓琴!AA8</f>
        <v>0</v>
      </c>
      <c r="AB8">
        <f>李晓红!AB8+陈华平!AB8+肖新姣!AB8+王立伟!AB8+程和君!AB8+袁勇君!AB8+柳常青!AB8+吴建兵!AB8+刘晓玲!AB8+李拥华!AB8+彭凤英!AB8+甘金华!AB8+颜晓琴!AB8</f>
        <v>0</v>
      </c>
      <c r="AC8">
        <f>李晓红!AC8+陈华平!AC8+肖新姣!AC8+王立伟!AC8+程和君!AC8+袁勇君!AC8+柳常青!AC8+吴建兵!AC8+刘晓玲!AC8+李拥华!AC8+彭凤英!AC8+甘金华!AC8+颜晓琴!AC8</f>
        <v>0</v>
      </c>
      <c r="AD8">
        <f>李晓红!AD8+陈华平!AD8+肖新姣!AD8+王立伟!AD8+程和君!AD8+袁勇君!AD8+柳常青!AD8+吴建兵!AD8+刘晓玲!AD8+李拥华!AD8+彭凤英!AD8+甘金华!AD8+颜晓琴!AD8</f>
        <v>0</v>
      </c>
      <c r="AE8">
        <f>李晓红!AE8+陈华平!AE8+肖新姣!AE8+王立伟!AE8+程和君!AE8+袁勇君!AE8+柳常青!AE8+吴建兵!AE8+刘晓玲!AE8+李拥华!AE8+彭凤英!AE8+甘金华!AE8+颜晓琴!AE8</f>
        <v>0</v>
      </c>
      <c r="AF8">
        <f>李晓红!AF8+陈华平!AF8+肖新姣!AF8+王立伟!AF8+程和君!AF8+袁勇君!AF8+柳常青!AF8+吴建兵!AF8+刘晓玲!AF8+李拥华!AF8+彭凤英!AF8+甘金华!AF8+颜晓琴!AF8</f>
        <v>0</v>
      </c>
    </row>
    <row r="9" customHeight="1" spans="1:32">
      <c r="A9" s="11">
        <v>45298</v>
      </c>
      <c r="B9">
        <f>李晓红!B9+陈华平!B9+肖新姣!B9+王立伟!B9+程和君!B9+袁勇君!B9+柳常青!B9+吴建兵!B9+刘晓玲!B9+李拥华!B9+彭凤英!B9+甘金华!B9+颜晓琴!B9</f>
        <v>19.5</v>
      </c>
      <c r="C9">
        <f>李晓红!C9+陈华平!C9+肖新姣!C9+王立伟!C9+程和君!C9+袁勇君!C9+柳常青!C9+吴建兵!C9+刘晓玲!C9+李拥华!C9+彭凤英!C9+甘金华!C9+颜晓琴!C9</f>
        <v>0</v>
      </c>
      <c r="D9">
        <f>李晓红!D9+陈华平!D9+肖新姣!D9+王立伟!D9+程和君!D9+袁勇君!D9+柳常青!D9+吴建兵!D9+刘晓玲!D9+李拥华!D9+彭凤英!D9+甘金华!D9+颜晓琴!D9</f>
        <v>12</v>
      </c>
      <c r="E9">
        <f>李晓红!E9+陈华平!E9+肖新姣!E9+王立伟!E9+程和君!E9+袁勇君!E9+柳常青!E9+吴建兵!E9+刘晓玲!E9+李拥华!E9+彭凤英!E9+甘金华!E9+颜晓琴!E9</f>
        <v>0</v>
      </c>
      <c r="F9">
        <f>李晓红!F9+陈华平!F9+肖新姣!F9+王立伟!F9+程和君!F9+袁勇君!F9+柳常青!F9+吴建兵!F9+刘晓玲!F9+李拥华!F9+彭凤英!F9+甘金华!F9+颜晓琴!F9</f>
        <v>0</v>
      </c>
      <c r="G9">
        <f>李晓红!G9+陈华平!G9+肖新姣!G9+王立伟!G9+程和君!G9+袁勇君!G9+柳常青!G9+吴建兵!G9+刘晓玲!G9+李拥华!G9+彭凤英!G9+甘金华!G9+颜晓琴!G9</f>
        <v>0</v>
      </c>
      <c r="H9">
        <f>李晓红!H9+陈华平!H9+肖新姣!H9+王立伟!H9+程和君!H9+袁勇君!H9+柳常青!H9+吴建兵!H9+刘晓玲!H9+李拥华!H9+彭凤英!H9+甘金华!H9+颜晓琴!H9</f>
        <v>0</v>
      </c>
      <c r="I9">
        <f>李晓红!I9+陈华平!I9+肖新姣!I9+王立伟!I9+程和君!I9+袁勇君!I9+柳常青!I9+吴建兵!I9+刘晓玲!I9+李拥华!I9+彭凤英!I9+甘金华!I9+颜晓琴!I9</f>
        <v>40</v>
      </c>
      <c r="J9">
        <f>李晓红!J9+陈华平!J9+肖新姣!J9+王立伟!J9+程和君!J9+袁勇君!J9+柳常青!J9+吴建兵!J9+刘晓玲!J9+李拥华!J9+彭凤英!J9+甘金华!J9+颜晓琴!J9</f>
        <v>0</v>
      </c>
      <c r="K9">
        <f>李晓红!K9+陈华平!K9+肖新姣!K9+王立伟!K9+程和君!K9+袁勇君!K9+柳常青!K9+吴建兵!K9+刘晓玲!K9+李拥华!K9+彭凤英!K9+甘金华!K9+颜晓琴!K9</f>
        <v>12</v>
      </c>
      <c r="L9">
        <f>李晓红!L9+陈华平!L9+肖新姣!L9+王立伟!L9+程和君!L9+袁勇君!L9+柳常青!L9+吴建兵!L9+刘晓玲!L9+李拥华!L9+彭凤英!L9+甘金华!L9+颜晓琴!L9</f>
        <v>1</v>
      </c>
      <c r="M9">
        <f>李晓红!M9+陈华平!M9+肖新姣!M9+王立伟!M9+程和君!M9+袁勇君!M9+柳常青!M9+吴建兵!M9+刘晓玲!M9+李拥华!M9+彭凤英!M9+甘金华!M9+颜晓琴!M9</f>
        <v>0</v>
      </c>
      <c r="N9">
        <f>李晓红!N9+陈华平!N9+肖新姣!N9+王立伟!N9+程和君!N9+袁勇君!N9+柳常青!N9+吴建兵!N9+刘晓玲!N9+李拥华!N9+彭凤英!N9+甘金华!N9+颜晓琴!N9</f>
        <v>0</v>
      </c>
      <c r="O9">
        <f>李晓红!O9+陈华平!O9+肖新姣!O9+王立伟!O9+程和君!O9+袁勇君!O9+柳常青!O9+吴建兵!O9+刘晓玲!O9+李拥华!O9+彭凤英!O9+甘金华!O9+颜晓琴!O9</f>
        <v>1</v>
      </c>
      <c r="P9">
        <f>李晓红!P9+陈华平!P9+肖新姣!P9+王立伟!P9+程和君!P9+袁勇君!P9+柳常青!P9+吴建兵!P9+刘晓玲!P9+李拥华!P9+彭凤英!P9+甘金华!P9+颜晓琴!P9</f>
        <v>0</v>
      </c>
      <c r="Q9">
        <f>李晓红!Q9+陈华平!Q9+肖新姣!Q9+王立伟!Q9+程和君!Q9+袁勇君!Q9+柳常青!Q9+吴建兵!Q9+刘晓玲!Q9+李拥华!Q9+彭凤英!Q9+甘金华!Q9+颜晓琴!Q9</f>
        <v>0</v>
      </c>
      <c r="R9">
        <f>李晓红!R9+陈华平!R9+肖新姣!R9+王立伟!R9+程和君!R9+袁勇君!R9+柳常青!R9+吴建兵!R9+刘晓玲!R9+李拥华!R9+彭凤英!R9+甘金华!R9+颜晓琴!R9</f>
        <v>0</v>
      </c>
      <c r="S9">
        <f>李晓红!S9+陈华平!S9+肖新姣!S9+王立伟!S9+程和君!S9+袁勇君!S9+柳常青!S9+吴建兵!S9+刘晓玲!S9+李拥华!S9+彭凤英!S9+甘金华!S9+颜晓琴!S9</f>
        <v>0</v>
      </c>
      <c r="T9">
        <f>李晓红!T9+陈华平!T9+肖新姣!T9+王立伟!T9+程和君!T9+袁勇君!T9+柳常青!T9+吴建兵!T9+刘晓玲!T9+李拥华!T9+彭凤英!T9+甘金华!T9+颜晓琴!T9</f>
        <v>0</v>
      </c>
      <c r="U9">
        <f>李晓红!U9+陈华平!U9+肖新姣!U9+王立伟!U9+程和君!U9+袁勇君!U9+柳常青!U9+吴建兵!U9+刘晓玲!U9+李拥华!U9+彭凤英!U9+甘金华!U9+颜晓琴!U9</f>
        <v>0</v>
      </c>
      <c r="V9">
        <f>李晓红!V9+陈华平!V9+肖新姣!V9+王立伟!V9+程和君!V9+袁勇君!V9+柳常青!V9+吴建兵!V9+刘晓玲!V9+李拥华!V9+彭凤英!V9+甘金华!V9+颜晓琴!V9</f>
        <v>3000</v>
      </c>
      <c r="X9">
        <f>李晓红!X9+陈华平!X9+肖新姣!X9+王立伟!X9+程和君!X9+袁勇君!X9+柳常青!X9+吴建兵!X9+刘晓玲!X9+李拥华!X9+彭凤英!X9+甘金华!X9+颜晓琴!X9</f>
        <v>0</v>
      </c>
      <c r="Y9">
        <f>李晓红!Y9+陈华平!Y9+肖新姣!Y9+王立伟!Y9+程和君!Y9+袁勇君!Y9+柳常青!Y9+吴建兵!Y9+刘晓玲!Y9+李拥华!Y9+彭凤英!Y9+甘金华!Y9+颜晓琴!Y9</f>
        <v>0</v>
      </c>
      <c r="Z9">
        <f>李晓红!Z9+陈华平!Z9+肖新姣!Z9+王立伟!Z9+程和君!Z9+袁勇君!Z9+柳常青!Z9+吴建兵!Z9+刘晓玲!Z9+李拥华!Z9+彭凤英!Z9+甘金华!Z9+颜晓琴!Z9</f>
        <v>0</v>
      </c>
      <c r="AA9">
        <f>李晓红!AA9+陈华平!AA9+肖新姣!AA9+王立伟!AA9+程和君!AA9+袁勇君!AA9+柳常青!AA9+吴建兵!AA9+刘晓玲!AA9+李拥华!AA9+彭凤英!AA9+甘金华!AA9+颜晓琴!AA9</f>
        <v>0</v>
      </c>
      <c r="AB9">
        <f>李晓红!AB9+陈华平!AB9+肖新姣!AB9+王立伟!AB9+程和君!AB9+袁勇君!AB9+柳常青!AB9+吴建兵!AB9+刘晓玲!AB9+李拥华!AB9+彭凤英!AB9+甘金华!AB9+颜晓琴!AB9</f>
        <v>0</v>
      </c>
      <c r="AC9">
        <f>李晓红!AC9+陈华平!AC9+肖新姣!AC9+王立伟!AC9+程和君!AC9+袁勇君!AC9+柳常青!AC9+吴建兵!AC9+刘晓玲!AC9+李拥华!AC9+彭凤英!AC9+甘金华!AC9+颜晓琴!AC9</f>
        <v>0</v>
      </c>
      <c r="AD9">
        <f>李晓红!AD9+陈华平!AD9+肖新姣!AD9+王立伟!AD9+程和君!AD9+袁勇君!AD9+柳常青!AD9+吴建兵!AD9+刘晓玲!AD9+李拥华!AD9+彭凤英!AD9+甘金华!AD9+颜晓琴!AD9</f>
        <v>0</v>
      </c>
      <c r="AE9">
        <f>李晓红!AE9+陈华平!AE9+肖新姣!AE9+王立伟!AE9+程和君!AE9+袁勇君!AE9+柳常青!AE9+吴建兵!AE9+刘晓玲!AE9+李拥华!AE9+彭凤英!AE9+甘金华!AE9+颜晓琴!AE9</f>
        <v>0</v>
      </c>
      <c r="AF9">
        <f>李晓红!AF9+陈华平!AF9+肖新姣!AF9+王立伟!AF9+程和君!AF9+袁勇君!AF9+柳常青!AF9+吴建兵!AF9+刘晓玲!AF9+李拥华!AF9+彭凤英!AF9+甘金华!AF9+颜晓琴!AF9</f>
        <v>0</v>
      </c>
    </row>
    <row r="10" customHeight="1" spans="1:32">
      <c r="A10" s="11">
        <v>45299</v>
      </c>
      <c r="B10">
        <f>李晓红!B10+陈华平!B10+肖新姣!B10+王立伟!B10+程和君!B10+袁勇君!B10+柳常青!B10+吴建兵!B10+刘晓玲!B10+李拥华!B10+彭凤英!B10+甘金华!B10+颜晓琴!B10</f>
        <v>28</v>
      </c>
      <c r="C10">
        <f>李晓红!C10+陈华平!C10+肖新姣!C10+王立伟!C10+程和君!C10+袁勇君!C10+柳常青!C10+吴建兵!C10+刘晓玲!C10+李拥华!C10+彭凤英!C10+甘金华!C10+颜晓琴!C10</f>
        <v>0</v>
      </c>
      <c r="D10">
        <f>李晓红!D10+陈华平!D10+肖新姣!D10+王立伟!D10+程和君!D10+袁勇君!D10+柳常青!D10+吴建兵!D10+刘晓玲!D10+李拥华!D10+彭凤英!D10+甘金华!D10+颜晓琴!D10</f>
        <v>7.5</v>
      </c>
      <c r="E10">
        <f>李晓红!E10+陈华平!E10+肖新姣!E10+王立伟!E10+程和君!E10+袁勇君!E10+柳常青!E10+吴建兵!E10+刘晓玲!E10+李拥华!E10+彭凤英!E10+甘金华!E10+颜晓琴!E10</f>
        <v>0</v>
      </c>
      <c r="F10">
        <f>李晓红!F10+陈华平!F10+肖新姣!F10+王立伟!F10+程和君!F10+袁勇君!F10+柳常青!F10+吴建兵!F10+刘晓玲!F10+李拥华!F10+彭凤英!F10+甘金华!F10+颜晓琴!F10</f>
        <v>0</v>
      </c>
      <c r="G10">
        <f>李晓红!G10+陈华平!G10+肖新姣!G10+王立伟!G10+程和君!G10+袁勇君!G10+柳常青!G10+吴建兵!G10+刘晓玲!G10+李拥华!G10+彭凤英!G10+甘金华!G10+颜晓琴!G10</f>
        <v>0</v>
      </c>
      <c r="H10">
        <f>李晓红!H10+陈华平!H10+肖新姣!H10+王立伟!H10+程和君!H10+袁勇君!H10+柳常青!H10+吴建兵!H10+刘晓玲!H10+李拥华!H10+彭凤英!H10+甘金华!H10+颜晓琴!H10</f>
        <v>1</v>
      </c>
      <c r="I10">
        <f>李晓红!I10+陈华平!I10+肖新姣!I10+王立伟!I10+程和君!I10+袁勇君!I10+柳常青!I10+吴建兵!I10+刘晓玲!I10+李拥华!I10+彭凤英!I10+甘金华!I10+颜晓琴!I10</f>
        <v>17</v>
      </c>
      <c r="J10">
        <f>李晓红!J10+陈华平!J10+肖新姣!J10+王立伟!J10+程和君!J10+袁勇君!J10+柳常青!J10+吴建兵!J10+刘晓玲!J10+李拥华!J10+彭凤英!J10+甘金华!J10+颜晓琴!J10</f>
        <v>0</v>
      </c>
      <c r="K10">
        <f>李晓红!K10+陈华平!K10+肖新姣!K10+王立伟!K10+程和君!K10+袁勇君!K10+柳常青!K10+吴建兵!K10+刘晓玲!K10+李拥华!K10+彭凤英!K10+甘金华!K10+颜晓琴!K10</f>
        <v>9</v>
      </c>
      <c r="L10">
        <f>李晓红!L10+陈华平!L10+肖新姣!L10+王立伟!L10+程和君!L10+袁勇君!L10+柳常青!L10+吴建兵!L10+刘晓玲!L10+李拥华!L10+彭凤英!L10+甘金华!L10+颜晓琴!L10</f>
        <v>0</v>
      </c>
      <c r="M10">
        <f>李晓红!M10+陈华平!M10+肖新姣!M10+王立伟!M10+程和君!M10+袁勇君!M10+柳常青!M10+吴建兵!M10+刘晓玲!M10+李拥华!M10+彭凤英!M10+甘金华!M10+颜晓琴!M10</f>
        <v>0</v>
      </c>
      <c r="N10">
        <f>李晓红!N10+陈华平!N10+肖新姣!N10+王立伟!N10+程和君!N10+袁勇君!N10+柳常青!N10+吴建兵!N10+刘晓玲!N10+李拥华!N10+彭凤英!N10+甘金华!N10+颜晓琴!N10</f>
        <v>0</v>
      </c>
      <c r="O10">
        <f>李晓红!O10+陈华平!O10+肖新姣!O10+王立伟!O10+程和君!O10+袁勇君!O10+柳常青!O10+吴建兵!O10+刘晓玲!O10+李拥华!O10+彭凤英!O10+甘金华!O10+颜晓琴!O10</f>
        <v>0</v>
      </c>
      <c r="P10">
        <f>李晓红!P10+陈华平!P10+肖新姣!P10+王立伟!P10+程和君!P10+袁勇君!P10+柳常青!P10+吴建兵!P10+刘晓玲!P10+李拥华!P10+彭凤英!P10+甘金华!P10+颜晓琴!P10</f>
        <v>5</v>
      </c>
      <c r="Q10">
        <f>李晓红!Q10+陈华平!Q10+肖新姣!Q10+王立伟!Q10+程和君!Q10+袁勇君!Q10+柳常青!Q10+吴建兵!Q10+刘晓玲!Q10+李拥华!Q10+彭凤英!Q10+甘金华!Q10+颜晓琴!Q10</f>
        <v>0</v>
      </c>
      <c r="R10">
        <f>李晓红!R10+陈华平!R10+肖新姣!R10+王立伟!R10+程和君!R10+袁勇君!R10+柳常青!R10+吴建兵!R10+刘晓玲!R10+李拥华!R10+彭凤英!R10+甘金华!R10+颜晓琴!R10</f>
        <v>0</v>
      </c>
      <c r="S10">
        <f>李晓红!S10+陈华平!S10+肖新姣!S10+王立伟!S10+程和君!S10+袁勇君!S10+柳常青!S10+吴建兵!S10+刘晓玲!S10+李拥华!S10+彭凤英!S10+甘金华!S10+颜晓琴!S10</f>
        <v>0</v>
      </c>
      <c r="T10">
        <f>李晓红!T10+陈华平!T10+肖新姣!T10+王立伟!T10+程和君!T10+袁勇君!T10+柳常青!T10+吴建兵!T10+刘晓玲!T10+李拥华!T10+彭凤英!T10+甘金华!T10+颜晓琴!T10</f>
        <v>0</v>
      </c>
      <c r="U10">
        <f>李晓红!U10+陈华平!U10+肖新姣!U10+王立伟!U10+程和君!U10+袁勇君!U10+柳常青!U10+吴建兵!U10+刘晓玲!U10+李拥华!U10+彭凤英!U10+甘金华!U10+颜晓琴!U10</f>
        <v>0</v>
      </c>
      <c r="V10">
        <f>李晓红!V10+陈华平!V10+肖新姣!V10+王立伟!V10+程和君!V10+袁勇君!V10+柳常青!V10+吴建兵!V10+刘晓玲!V10+李拥华!V10+彭凤英!V10+甘金华!V10+颜晓琴!V10</f>
        <v>0</v>
      </c>
      <c r="X10">
        <f>李晓红!X10+陈华平!X10+肖新姣!X10+王立伟!X10+程和君!X10+袁勇君!X10+柳常青!X10+吴建兵!X10+刘晓玲!X10+李拥华!X10+彭凤英!X10+甘金华!X10+颜晓琴!X10</f>
        <v>0</v>
      </c>
      <c r="Y10">
        <f>李晓红!Y10+陈华平!Y10+肖新姣!Y10+王立伟!Y10+程和君!Y10+袁勇君!Y10+柳常青!Y10+吴建兵!Y10+刘晓玲!Y10+李拥华!Y10+彭凤英!Y10+甘金华!Y10+颜晓琴!Y10</f>
        <v>0</v>
      </c>
      <c r="Z10">
        <f>李晓红!Z10+陈华平!Z10+肖新姣!Z10+王立伟!Z10+程和君!Z10+袁勇君!Z10+柳常青!Z10+吴建兵!Z10+刘晓玲!Z10+李拥华!Z10+彭凤英!Z10+甘金华!Z10+颜晓琴!Z10</f>
        <v>0</v>
      </c>
      <c r="AA10">
        <f>李晓红!AA10+陈华平!AA10+肖新姣!AA10+王立伟!AA10+程和君!AA10+袁勇君!AA10+柳常青!AA10+吴建兵!AA10+刘晓玲!AA10+李拥华!AA10+彭凤英!AA10+甘金华!AA10+颜晓琴!AA10</f>
        <v>0</v>
      </c>
      <c r="AB10">
        <f>李晓红!AB10+陈华平!AB10+肖新姣!AB10+王立伟!AB10+程和君!AB10+袁勇君!AB10+柳常青!AB10+吴建兵!AB10+刘晓玲!AB10+李拥华!AB10+彭凤英!AB10+甘金华!AB10+颜晓琴!AB10</f>
        <v>0</v>
      </c>
      <c r="AC10">
        <f>李晓红!AC10+陈华平!AC10+肖新姣!AC10+王立伟!AC10+程和君!AC10+袁勇君!AC10+柳常青!AC10+吴建兵!AC10+刘晓玲!AC10+李拥华!AC10+彭凤英!AC10+甘金华!AC10+颜晓琴!AC10</f>
        <v>0</v>
      </c>
      <c r="AD10">
        <f>李晓红!AD10+陈华平!AD10+肖新姣!AD10+王立伟!AD10+程和君!AD10+袁勇君!AD10+柳常青!AD10+吴建兵!AD10+刘晓玲!AD10+李拥华!AD10+彭凤英!AD10+甘金华!AD10+颜晓琴!AD10</f>
        <v>0</v>
      </c>
      <c r="AE10">
        <f>李晓红!AE10+陈华平!AE10+肖新姣!AE10+王立伟!AE10+程和君!AE10+袁勇君!AE10+柳常青!AE10+吴建兵!AE10+刘晓玲!AE10+李拥华!AE10+彭凤英!AE10+甘金华!AE10+颜晓琴!AE10</f>
        <v>0</v>
      </c>
      <c r="AF10">
        <f>李晓红!AF10+陈华平!AF10+肖新姣!AF10+王立伟!AF10+程和君!AF10+袁勇君!AF10+柳常青!AF10+吴建兵!AF10+刘晓玲!AF10+李拥华!AF10+彭凤英!AF10+甘金华!AF10+颜晓琴!AF10</f>
        <v>0</v>
      </c>
    </row>
    <row r="11" customHeight="1" spans="1:32">
      <c r="A11" s="11">
        <v>45300</v>
      </c>
      <c r="B11">
        <f>李晓红!B11+陈华平!B11+肖新姣!B11+王立伟!B11+程和君!B11+袁勇君!B11+柳常青!B11+吴建兵!B11+刘晓玲!B11+李拥华!B11+彭凤英!B11+甘金华!B11+颜晓琴!B11</f>
        <v>22</v>
      </c>
      <c r="C11">
        <f>李晓红!C11+陈华平!C11+肖新姣!C11+王立伟!C11+程和君!C11+袁勇君!C11+柳常青!C11+吴建兵!C11+刘晓玲!C11+李拥华!C11+彭凤英!C11+甘金华!C11+颜晓琴!C11</f>
        <v>0</v>
      </c>
      <c r="D11">
        <f>李晓红!D11+陈华平!D11+肖新姣!D11+王立伟!D11+程和君!D11+袁勇君!D11+柳常青!D11+吴建兵!D11+刘晓玲!D11+李拥华!D11+彭凤英!D11+甘金华!D11+颜晓琴!D11</f>
        <v>4</v>
      </c>
      <c r="E11">
        <f>李晓红!E11+陈华平!E11+肖新姣!E11+王立伟!E11+程和君!E11+袁勇君!E11+柳常青!E11+吴建兵!E11+刘晓玲!E11+李拥华!E11+彭凤英!E11+甘金华!E11+颜晓琴!E11</f>
        <v>0</v>
      </c>
      <c r="F11">
        <f>李晓红!F11+陈华平!F11+肖新姣!F11+王立伟!F11+程和君!F11+袁勇君!F11+柳常青!F11+吴建兵!F11+刘晓玲!F11+李拥华!F11+彭凤英!F11+甘金华!F11+颜晓琴!F11</f>
        <v>0</v>
      </c>
      <c r="G11">
        <f>李晓红!G11+陈华平!G11+肖新姣!G11+王立伟!G11+程和君!G11+袁勇君!G11+柳常青!G11+吴建兵!G11+刘晓玲!G11+李拥华!G11+彭凤英!G11+甘金华!G11+颜晓琴!G11</f>
        <v>0</v>
      </c>
      <c r="H11">
        <f>李晓红!H11+陈华平!H11+肖新姣!H11+王立伟!H11+程和君!H11+袁勇君!H11+柳常青!H11+吴建兵!H11+刘晓玲!H11+李拥华!H11+彭凤英!H11+甘金华!H11+颜晓琴!H11</f>
        <v>0</v>
      </c>
      <c r="I11">
        <f>李晓红!I11+陈华平!I11+肖新姣!I11+王立伟!I11+程和君!I11+袁勇君!I11+柳常青!I11+吴建兵!I11+刘晓玲!I11+李拥华!I11+彭凤英!I11+甘金华!I11+颜晓琴!I11</f>
        <v>16</v>
      </c>
      <c r="J11">
        <f>李晓红!J11+陈华平!J11+肖新姣!J11+王立伟!J11+程和君!J11+袁勇君!J11+柳常青!J11+吴建兵!J11+刘晓玲!J11+李拥华!J11+彭凤英!J11+甘金华!J11+颜晓琴!J11</f>
        <v>0</v>
      </c>
      <c r="K11">
        <f>李晓红!K11+陈华平!K11+肖新姣!K11+王立伟!K11+程和君!K11+袁勇君!K11+柳常青!K11+吴建兵!K11+刘晓玲!K11+李拥华!K11+彭凤英!K11+甘金华!K11+颜晓琴!K11</f>
        <v>0</v>
      </c>
      <c r="L11">
        <f>李晓红!L11+陈华平!L11+肖新姣!L11+王立伟!L11+程和君!L11+袁勇君!L11+柳常青!L11+吴建兵!L11+刘晓玲!L11+李拥华!L11+彭凤英!L11+甘金华!L11+颜晓琴!L11</f>
        <v>0</v>
      </c>
      <c r="M11">
        <f>李晓红!M11+陈华平!M11+肖新姣!M11+王立伟!M11+程和君!M11+袁勇君!M11+柳常青!M11+吴建兵!M11+刘晓玲!M11+李拥华!M11+彭凤英!M11+甘金华!M11+颜晓琴!M11</f>
        <v>0</v>
      </c>
      <c r="N11">
        <f>李晓红!N11+陈华平!N11+肖新姣!N11+王立伟!N11+程和君!N11+袁勇君!N11+柳常青!N11+吴建兵!N11+刘晓玲!N11+李拥华!N11+彭凤英!N11+甘金华!N11+颜晓琴!N11</f>
        <v>0</v>
      </c>
      <c r="O11">
        <f>李晓红!O11+陈华平!O11+肖新姣!O11+王立伟!O11+程和君!O11+袁勇君!O11+柳常青!O11+吴建兵!O11+刘晓玲!O11+李拥华!O11+彭凤英!O11+甘金华!O11+颜晓琴!O11</f>
        <v>0</v>
      </c>
      <c r="P11">
        <f>李晓红!P11+陈华平!P11+肖新姣!P11+王立伟!P11+程和君!P11+袁勇君!P11+柳常青!P11+吴建兵!P11+刘晓玲!P11+李拥华!P11+彭凤英!P11+甘金华!P11+颜晓琴!P11</f>
        <v>7</v>
      </c>
      <c r="Q11">
        <f>李晓红!Q11+陈华平!Q11+肖新姣!Q11+王立伟!Q11+程和君!Q11+袁勇君!Q11+柳常青!Q11+吴建兵!Q11+刘晓玲!Q11+李拥华!Q11+彭凤英!Q11+甘金华!Q11+颜晓琴!Q11</f>
        <v>0</v>
      </c>
      <c r="R11">
        <f>李晓红!R11+陈华平!R11+肖新姣!R11+王立伟!R11+程和君!R11+袁勇君!R11+柳常青!R11+吴建兵!R11+刘晓玲!R11+李拥华!R11+彭凤英!R11+甘金华!R11+颜晓琴!R11</f>
        <v>0</v>
      </c>
      <c r="S11">
        <f>李晓红!S11+陈华平!S11+肖新姣!S11+王立伟!S11+程和君!S11+袁勇君!S11+柳常青!S11+吴建兵!S11+刘晓玲!S11+李拥华!S11+彭凤英!S11+甘金华!S11+颜晓琴!S11</f>
        <v>0</v>
      </c>
      <c r="T11">
        <f>李晓红!T11+陈华平!T11+肖新姣!T11+王立伟!T11+程和君!T11+袁勇君!T11+柳常青!T11+吴建兵!T11+刘晓玲!T11+李拥华!T11+彭凤英!T11+甘金华!T11+颜晓琴!T11</f>
        <v>0</v>
      </c>
      <c r="U11">
        <f>李晓红!U11+陈华平!U11+肖新姣!U11+王立伟!U11+程和君!U11+袁勇君!U11+柳常青!U11+吴建兵!U11+刘晓玲!U11+李拥华!U11+彭凤英!U11+甘金华!U11+颜晓琴!U11</f>
        <v>0</v>
      </c>
      <c r="V11">
        <f>李晓红!V11+陈华平!V11+肖新姣!V11+王立伟!V11+程和君!V11+袁勇君!V11+柳常青!V11+吴建兵!V11+刘晓玲!V11+李拥华!V11+彭凤英!V11+甘金华!V11+颜晓琴!V11</f>
        <v>0</v>
      </c>
      <c r="X11">
        <f>李晓红!X11+陈华平!X11+肖新姣!X11+王立伟!X11+程和君!X11+袁勇君!X11+柳常青!X11+吴建兵!X11+刘晓玲!X11+李拥华!X11+彭凤英!X11+甘金华!X11+颜晓琴!X11</f>
        <v>0</v>
      </c>
      <c r="Y11">
        <f>李晓红!Y11+陈华平!Y11+肖新姣!Y11+王立伟!Y11+程和君!Y11+袁勇君!Y11+柳常青!Y11+吴建兵!Y11+刘晓玲!Y11+李拥华!Y11+彭凤英!Y11+甘金华!Y11+颜晓琴!Y11</f>
        <v>0</v>
      </c>
      <c r="Z11">
        <f>李晓红!Z11+陈华平!Z11+肖新姣!Z11+王立伟!Z11+程和君!Z11+袁勇君!Z11+柳常青!Z11+吴建兵!Z11+刘晓玲!Z11+李拥华!Z11+彭凤英!Z11+甘金华!Z11+颜晓琴!Z11</f>
        <v>0</v>
      </c>
      <c r="AA11">
        <f>李晓红!AA11+陈华平!AA11+肖新姣!AA11+王立伟!AA11+程和君!AA11+袁勇君!AA11+柳常青!AA11+吴建兵!AA11+刘晓玲!AA11+李拥华!AA11+彭凤英!AA11+甘金华!AA11+颜晓琴!AA11</f>
        <v>0</v>
      </c>
      <c r="AB11">
        <f>李晓红!AB11+陈华平!AB11+肖新姣!AB11+王立伟!AB11+程和君!AB11+袁勇君!AB11+柳常青!AB11+吴建兵!AB11+刘晓玲!AB11+李拥华!AB11+彭凤英!AB11+甘金华!AB11+颜晓琴!AB11</f>
        <v>0</v>
      </c>
      <c r="AC11">
        <f>李晓红!AC11+陈华平!AC11+肖新姣!AC11+王立伟!AC11+程和君!AC11+袁勇君!AC11+柳常青!AC11+吴建兵!AC11+刘晓玲!AC11+李拥华!AC11+彭凤英!AC11+甘金华!AC11+颜晓琴!AC11</f>
        <v>0</v>
      </c>
      <c r="AD11">
        <f>李晓红!AD11+陈华平!AD11+肖新姣!AD11+王立伟!AD11+程和君!AD11+袁勇君!AD11+柳常青!AD11+吴建兵!AD11+刘晓玲!AD11+李拥华!AD11+彭凤英!AD11+甘金华!AD11+颜晓琴!AD11</f>
        <v>0</v>
      </c>
      <c r="AE11">
        <f>李晓红!AE11+陈华平!AE11+肖新姣!AE11+王立伟!AE11+程和君!AE11+袁勇君!AE11+柳常青!AE11+吴建兵!AE11+刘晓玲!AE11+李拥华!AE11+彭凤英!AE11+甘金华!AE11+颜晓琴!AE11</f>
        <v>0</v>
      </c>
      <c r="AF11">
        <f>李晓红!AF11+陈华平!AF11+肖新姣!AF11+王立伟!AF11+程和君!AF11+袁勇君!AF11+柳常青!AF11+吴建兵!AF11+刘晓玲!AF11+李拥华!AF11+彭凤英!AF11+甘金华!AF11+颜晓琴!AF11</f>
        <v>0</v>
      </c>
    </row>
    <row r="12" customHeight="1" spans="1:32">
      <c r="A12" s="11">
        <v>45301</v>
      </c>
      <c r="B12">
        <f>李晓红!B12+陈华平!B12+肖新姣!B12+王立伟!B12+程和君!B12+袁勇君!B12+柳常青!B12+吴建兵!B12+刘晓玲!B12+李拥华!B12+彭凤英!B12+甘金华!B12+颜晓琴!B12</f>
        <v>18.5</v>
      </c>
      <c r="C12">
        <f>李晓红!C12+陈华平!C12+肖新姣!C12+王立伟!C12+程和君!C12+袁勇君!C12+柳常青!C12+吴建兵!C12+刘晓玲!C12+李拥华!C12+彭凤英!C12+甘金华!C12+颜晓琴!C12</f>
        <v>0</v>
      </c>
      <c r="D12">
        <f>李晓红!D12+陈华平!D12+肖新姣!D12+王立伟!D12+程和君!D12+袁勇君!D12+柳常青!D12+吴建兵!D12+刘晓玲!D12+李拥华!D12+彭凤英!D12+甘金华!D12+颜晓琴!D12</f>
        <v>6</v>
      </c>
      <c r="E12">
        <f>李晓红!E12+陈华平!E12+肖新姣!E12+王立伟!E12+程和君!E12+袁勇君!E12+柳常青!E12+吴建兵!E12+刘晓玲!E12+李拥华!E12+彭凤英!E12+甘金华!E12+颜晓琴!E12</f>
        <v>0</v>
      </c>
      <c r="F12">
        <f>李晓红!F12+陈华平!F12+肖新姣!F12+王立伟!F12+程和君!F12+袁勇君!F12+柳常青!F12+吴建兵!F12+刘晓玲!F12+李拥华!F12+彭凤英!F12+甘金华!F12+颜晓琴!F12</f>
        <v>0</v>
      </c>
      <c r="G12">
        <f>李晓红!G12+陈华平!G12+肖新姣!G12+王立伟!G12+程和君!G12+袁勇君!G12+柳常青!G12+吴建兵!G12+刘晓玲!G12+李拥华!G12+彭凤英!G12+甘金华!G12+颜晓琴!G12</f>
        <v>0</v>
      </c>
      <c r="H12">
        <f>李晓红!H12+陈华平!H12+肖新姣!H12+王立伟!H12+程和君!H12+袁勇君!H12+柳常青!H12+吴建兵!H12+刘晓玲!H12+李拥华!H12+彭凤英!H12+甘金华!H12+颜晓琴!H12</f>
        <v>0</v>
      </c>
      <c r="I12">
        <f>李晓红!I12+陈华平!I12+肖新姣!I12+王立伟!I12+程和君!I12+袁勇君!I12+柳常青!I12+吴建兵!I12+刘晓玲!I12+李拥华!I12+彭凤英!I12+甘金华!I12+颜晓琴!I12</f>
        <v>39</v>
      </c>
      <c r="J12">
        <f>李晓红!J12+陈华平!J12+肖新姣!J12+王立伟!J12+程和君!J12+袁勇君!J12+柳常青!J12+吴建兵!J12+刘晓玲!J12+李拥华!J12+彭凤英!J12+甘金华!J12+颜晓琴!J12</f>
        <v>1</v>
      </c>
      <c r="K12">
        <f>李晓红!K12+陈华平!K12+肖新姣!K12+王立伟!K12+程和君!K12+袁勇君!K12+柳常青!K12+吴建兵!K12+刘晓玲!K12+李拥华!K12+彭凤英!K12+甘金华!K12+颜晓琴!K12</f>
        <v>10</v>
      </c>
      <c r="L12">
        <f>李晓红!L12+陈华平!L12+肖新姣!L12+王立伟!L12+程和君!L12+袁勇君!L12+柳常青!L12+吴建兵!L12+刘晓玲!L12+李拥华!L12+彭凤英!L12+甘金华!L12+颜晓琴!L12</f>
        <v>0</v>
      </c>
      <c r="M12">
        <f>李晓红!M12+陈华平!M12+肖新姣!M12+王立伟!M12+程和君!M12+袁勇君!M12+柳常青!M12+吴建兵!M12+刘晓玲!M12+李拥华!M12+彭凤英!M12+甘金华!M12+颜晓琴!M12</f>
        <v>0</v>
      </c>
      <c r="N12">
        <f>李晓红!N12+陈华平!N12+肖新姣!N12+王立伟!N12+程和君!N12+袁勇君!N12+柳常青!N12+吴建兵!N12+刘晓玲!N12+李拥华!N12+彭凤英!N12+甘金华!N12+颜晓琴!N12</f>
        <v>0</v>
      </c>
      <c r="O12">
        <f>李晓红!O12+陈华平!O12+肖新姣!O12+王立伟!O12+程和君!O12+袁勇君!O12+柳常青!O12+吴建兵!O12+刘晓玲!O12+李拥华!O12+彭凤英!O12+甘金华!O12+颜晓琴!O12</f>
        <v>0</v>
      </c>
      <c r="P12">
        <f>李晓红!P12+陈华平!P12+肖新姣!P12+王立伟!P12+程和君!P12+袁勇君!P12+柳常青!P12+吴建兵!P12+刘晓玲!P12+李拥华!P12+彭凤英!P12+甘金华!P12+颜晓琴!P12</f>
        <v>0</v>
      </c>
      <c r="Q12">
        <f>李晓红!Q12+陈华平!Q12+肖新姣!Q12+王立伟!Q12+程和君!Q12+袁勇君!Q12+柳常青!Q12+吴建兵!Q12+刘晓玲!Q12+李拥华!Q12+彭凤英!Q12+甘金华!Q12+颜晓琴!Q12</f>
        <v>0</v>
      </c>
      <c r="R12">
        <f>李晓红!R12+陈华平!R12+肖新姣!R12+王立伟!R12+程和君!R12+袁勇君!R12+柳常青!R12+吴建兵!R12+刘晓玲!R12+李拥华!R12+彭凤英!R12+甘金华!R12+颜晓琴!R12</f>
        <v>0</v>
      </c>
      <c r="S12">
        <f>李晓红!S12+陈华平!S12+肖新姣!S12+王立伟!S12+程和君!S12+袁勇君!S12+柳常青!S12+吴建兵!S12+刘晓玲!S12+李拥华!S12+彭凤英!S12+甘金华!S12+颜晓琴!S12</f>
        <v>0</v>
      </c>
      <c r="T12">
        <f>李晓红!T12+陈华平!T12+肖新姣!T12+王立伟!T12+程和君!T12+袁勇君!T12+柳常青!T12+吴建兵!T12+刘晓玲!T12+李拥华!T12+彭凤英!T12+甘金华!T12+颜晓琴!T12</f>
        <v>0</v>
      </c>
      <c r="U12">
        <f>李晓红!U12+陈华平!U12+肖新姣!U12+王立伟!U12+程和君!U12+袁勇君!U12+柳常青!U12+吴建兵!U12+刘晓玲!U12+李拥华!U12+彭凤英!U12+甘金华!U12+颜晓琴!U12</f>
        <v>0</v>
      </c>
      <c r="V12">
        <f>李晓红!V12+陈华平!V12+肖新姣!V12+王立伟!V12+程和君!V12+袁勇君!V12+柳常青!V12+吴建兵!V12+刘晓玲!V12+李拥华!V12+彭凤英!V12+甘金华!V12+颜晓琴!V12</f>
        <v>0</v>
      </c>
      <c r="X12">
        <f>李晓红!X12+陈华平!X12+肖新姣!X12+王立伟!X12+程和君!X12+袁勇君!X12+柳常青!X12+吴建兵!X12+刘晓玲!X12+李拥华!X12+彭凤英!X12+甘金华!X12+颜晓琴!X12</f>
        <v>0</v>
      </c>
      <c r="Y12">
        <f>李晓红!Y12+陈华平!Y12+肖新姣!Y12+王立伟!Y12+程和君!Y12+袁勇君!Y12+柳常青!Y12+吴建兵!Y12+刘晓玲!Y12+李拥华!Y12+彭凤英!Y12+甘金华!Y12+颜晓琴!Y12</f>
        <v>0</v>
      </c>
      <c r="Z12">
        <f>李晓红!Z12+陈华平!Z12+肖新姣!Z12+王立伟!Z12+程和君!Z12+袁勇君!Z12+柳常青!Z12+吴建兵!Z12+刘晓玲!Z12+李拥华!Z12+彭凤英!Z12+甘金华!Z12+颜晓琴!Z12</f>
        <v>0</v>
      </c>
      <c r="AA12">
        <f>李晓红!AA12+陈华平!AA12+肖新姣!AA12+王立伟!AA12+程和君!AA12+袁勇君!AA12+柳常青!AA12+吴建兵!AA12+刘晓玲!AA12+李拥华!AA12+彭凤英!AA12+甘金华!AA12+颜晓琴!AA12</f>
        <v>0</v>
      </c>
      <c r="AB12">
        <f>李晓红!AB12+陈华平!AB12+肖新姣!AB12+王立伟!AB12+程和君!AB12+袁勇君!AB12+柳常青!AB12+吴建兵!AB12+刘晓玲!AB12+李拥华!AB12+彭凤英!AB12+甘金华!AB12+颜晓琴!AB12</f>
        <v>0</v>
      </c>
      <c r="AC12">
        <f>李晓红!AC12+陈华平!AC12+肖新姣!AC12+王立伟!AC12+程和君!AC12+袁勇君!AC12+柳常青!AC12+吴建兵!AC12+刘晓玲!AC12+李拥华!AC12+彭凤英!AC12+甘金华!AC12+颜晓琴!AC12</f>
        <v>0</v>
      </c>
      <c r="AD12">
        <f>李晓红!AD12+陈华平!AD12+肖新姣!AD12+王立伟!AD12+程和君!AD12+袁勇君!AD12+柳常青!AD12+吴建兵!AD12+刘晓玲!AD12+李拥华!AD12+彭凤英!AD12+甘金华!AD12+颜晓琴!AD12</f>
        <v>0</v>
      </c>
      <c r="AE12">
        <f>李晓红!AE12+陈华平!AE12+肖新姣!AE12+王立伟!AE12+程和君!AE12+袁勇君!AE12+柳常青!AE12+吴建兵!AE12+刘晓玲!AE12+李拥华!AE12+彭凤英!AE12+甘金华!AE12+颜晓琴!AE12</f>
        <v>0</v>
      </c>
      <c r="AF12">
        <f>李晓红!AF12+陈华平!AF12+肖新姣!AF12+王立伟!AF12+程和君!AF12+袁勇君!AF12+柳常青!AF12+吴建兵!AF12+刘晓玲!AF12+李拥华!AF12+彭凤英!AF12+甘金华!AF12+颜晓琴!AF12</f>
        <v>0</v>
      </c>
    </row>
    <row r="13" customHeight="1" spans="1:32">
      <c r="A13" s="11">
        <v>45302</v>
      </c>
      <c r="B13">
        <f>李晓红!B13+陈华平!B13+肖新姣!B13+王立伟!B13+程和君!B13+袁勇君!B13+柳常青!B13+吴建兵!B13+刘晓玲!B13+李拥华!B13+彭凤英!B13+甘金华!B13+颜晓琴!B13</f>
        <v>16.5</v>
      </c>
      <c r="C13">
        <f>李晓红!C13+陈华平!C13+肖新姣!C13+王立伟!C13+程和君!C13+袁勇君!C13+柳常青!C13+吴建兵!C13+刘晓玲!C13+李拥华!C13+彭凤英!C13+甘金华!C13+颜晓琴!C13</f>
        <v>0</v>
      </c>
      <c r="D13">
        <f>李晓红!D13+陈华平!D13+肖新姣!D13+王立伟!D13+程和君!D13+袁勇君!D13+柳常青!D13+吴建兵!D13+刘晓玲!D13+李拥华!D13+彭凤英!D13+甘金华!D13+颜晓琴!D13</f>
        <v>8</v>
      </c>
      <c r="E13">
        <f>李晓红!E13+陈华平!E13+肖新姣!E13+王立伟!E13+程和君!E13+袁勇君!E13+柳常青!E13+吴建兵!E13+刘晓玲!E13+李拥华!E13+彭凤英!E13+甘金华!E13+颜晓琴!E13</f>
        <v>0</v>
      </c>
      <c r="F13">
        <f>李晓红!F13+陈华平!F13+肖新姣!F13+王立伟!F13+程和君!F13+袁勇君!F13+柳常青!F13+吴建兵!F13+刘晓玲!F13+李拥华!F13+彭凤英!F13+甘金华!F13+颜晓琴!F13</f>
        <v>0</v>
      </c>
      <c r="G13">
        <f>李晓红!G13+陈华平!G13+肖新姣!G13+王立伟!G13+程和君!G13+袁勇君!G13+柳常青!G13+吴建兵!G13+刘晓玲!G13+李拥华!G13+彭凤英!G13+甘金华!G13+颜晓琴!G13</f>
        <v>0</v>
      </c>
      <c r="H13">
        <f>李晓红!H13+陈华平!H13+肖新姣!H13+王立伟!H13+程和君!H13+袁勇君!H13+柳常青!H13+吴建兵!H13+刘晓玲!H13+李拥华!H13+彭凤英!H13+甘金华!H13+颜晓琴!H13</f>
        <v>1</v>
      </c>
      <c r="I13">
        <f>李晓红!I13+陈华平!I13+肖新姣!I13+王立伟!I13+程和君!I13+袁勇君!I13+柳常青!I13+吴建兵!I13+刘晓玲!I13+李拥华!I13+彭凤英!I13+甘金华!I13+颜晓琴!I13</f>
        <v>31</v>
      </c>
      <c r="J13">
        <f>李晓红!J13+陈华平!J13+肖新姣!J13+王立伟!J13+程和君!J13+袁勇君!J13+柳常青!J13+吴建兵!J13+刘晓玲!J13+李拥华!J13+彭凤英!J13+甘金华!J13+颜晓琴!J13</f>
        <v>1</v>
      </c>
      <c r="K13">
        <f>李晓红!K13+陈华平!K13+肖新姣!K13+王立伟!K13+程和君!K13+袁勇君!K13+柳常青!K13+吴建兵!K13+刘晓玲!K13+李拥华!K13+彭凤英!K13+甘金华!K13+颜晓琴!K13</f>
        <v>6</v>
      </c>
      <c r="L13">
        <f>李晓红!L13+陈华平!L13+肖新姣!L13+王立伟!L13+程和君!L13+袁勇君!L13+柳常青!L13+吴建兵!L13+刘晓玲!L13+李拥华!L13+彭凤英!L13+甘金华!L13+颜晓琴!L13</f>
        <v>0</v>
      </c>
      <c r="M13">
        <f>李晓红!M13+陈华平!M13+肖新姣!M13+王立伟!M13+程和君!M13+袁勇君!M13+柳常青!M13+吴建兵!M13+刘晓玲!M13+李拥华!M13+彭凤英!M13+甘金华!M13+颜晓琴!M13</f>
        <v>0</v>
      </c>
      <c r="N13">
        <f>李晓红!N13+陈华平!N13+肖新姣!N13+王立伟!N13+程和君!N13+袁勇君!N13+柳常青!N13+吴建兵!N13+刘晓玲!N13+李拥华!N13+彭凤英!N13+甘金华!N13+颜晓琴!N13</f>
        <v>0</v>
      </c>
      <c r="O13">
        <f>李晓红!O13+陈华平!O13+肖新姣!O13+王立伟!O13+程和君!O13+袁勇君!O13+柳常青!O13+吴建兵!O13+刘晓玲!O13+李拥华!O13+彭凤英!O13+甘金华!O13+颜晓琴!O13</f>
        <v>0</v>
      </c>
      <c r="P13">
        <f>李晓红!P13+陈华平!P13+肖新姣!P13+王立伟!P13+程和君!P13+袁勇君!P13+柳常青!P13+吴建兵!P13+刘晓玲!P13+李拥华!P13+彭凤英!P13+甘金华!P13+颜晓琴!P13</f>
        <v>11</v>
      </c>
      <c r="Q13">
        <f>李晓红!Q13+陈华平!Q13+肖新姣!Q13+王立伟!Q13+程和君!Q13+袁勇君!Q13+柳常青!Q13+吴建兵!Q13+刘晓玲!Q13+李拥华!Q13+彭凤英!Q13+甘金华!Q13+颜晓琴!Q13</f>
        <v>0</v>
      </c>
      <c r="R13">
        <f>李晓红!R13+陈华平!R13+肖新姣!R13+王立伟!R13+程和君!R13+袁勇君!R13+柳常青!R13+吴建兵!R13+刘晓玲!R13+李拥华!R13+彭凤英!R13+甘金华!R13+颜晓琴!R13</f>
        <v>0</v>
      </c>
      <c r="S13">
        <f>李晓红!S13+陈华平!S13+肖新姣!S13+王立伟!S13+程和君!S13+袁勇君!S13+柳常青!S13+吴建兵!S13+刘晓玲!S13+李拥华!S13+彭凤英!S13+甘金华!S13+颜晓琴!S13</f>
        <v>1</v>
      </c>
      <c r="T13">
        <f>李晓红!T13+陈华平!T13+肖新姣!T13+王立伟!T13+程和君!T13+袁勇君!T13+柳常青!T13+吴建兵!T13+刘晓玲!T13+李拥华!T13+彭凤英!T13+甘金华!T13+颜晓琴!T13</f>
        <v>7</v>
      </c>
      <c r="U13">
        <f>李晓红!U13+陈华平!U13+肖新姣!U13+王立伟!U13+程和君!U13+袁勇君!U13+柳常青!U13+吴建兵!U13+刘晓玲!U13+李拥华!U13+彭凤英!U13+甘金华!U13+颜晓琴!U13</f>
        <v>0</v>
      </c>
      <c r="V13">
        <f>李晓红!V13+陈华平!V13+肖新姣!V13+王立伟!V13+程和君!V13+袁勇君!V13+柳常青!V13+吴建兵!V13+刘晓玲!V13+李拥华!V13+彭凤英!V13+甘金华!V13+颜晓琴!V13</f>
        <v>0</v>
      </c>
      <c r="X13">
        <f>李晓红!X13+陈华平!X13+肖新姣!X13+王立伟!X13+程和君!X13+袁勇君!X13+柳常青!X13+吴建兵!X13+刘晓玲!X13+李拥华!X13+彭凤英!X13+甘金华!X13+颜晓琴!X13</f>
        <v>0</v>
      </c>
      <c r="Y13">
        <f>李晓红!Y13+陈华平!Y13+肖新姣!Y13+王立伟!Y13+程和君!Y13+袁勇君!Y13+柳常青!Y13+吴建兵!Y13+刘晓玲!Y13+李拥华!Y13+彭凤英!Y13+甘金华!Y13+颜晓琴!Y13</f>
        <v>0</v>
      </c>
      <c r="Z13">
        <f>李晓红!Z13+陈华平!Z13+肖新姣!Z13+王立伟!Z13+程和君!Z13+袁勇君!Z13+柳常青!Z13+吴建兵!Z13+刘晓玲!Z13+李拥华!Z13+彭凤英!Z13+甘金华!Z13+颜晓琴!Z13</f>
        <v>0</v>
      </c>
      <c r="AA13">
        <f>李晓红!AA13+陈华平!AA13+肖新姣!AA13+王立伟!AA13+程和君!AA13+袁勇君!AA13+柳常青!AA13+吴建兵!AA13+刘晓玲!AA13+李拥华!AA13+彭凤英!AA13+甘金华!AA13+颜晓琴!AA13</f>
        <v>0</v>
      </c>
      <c r="AB13">
        <f>李晓红!AB13+陈华平!AB13+肖新姣!AB13+王立伟!AB13+程和君!AB13+袁勇君!AB13+柳常青!AB13+吴建兵!AB13+刘晓玲!AB13+李拥华!AB13+彭凤英!AB13+甘金华!AB13+颜晓琴!AB13</f>
        <v>0</v>
      </c>
      <c r="AC13">
        <f>李晓红!AC13+陈华平!AC13+肖新姣!AC13+王立伟!AC13+程和君!AC13+袁勇君!AC13+柳常青!AC13+吴建兵!AC13+刘晓玲!AC13+李拥华!AC13+彭凤英!AC13+甘金华!AC13+颜晓琴!AC13</f>
        <v>0</v>
      </c>
      <c r="AD13">
        <f>李晓红!AD13+陈华平!AD13+肖新姣!AD13+王立伟!AD13+程和君!AD13+袁勇君!AD13+柳常青!AD13+吴建兵!AD13+刘晓玲!AD13+李拥华!AD13+彭凤英!AD13+甘金华!AD13+颜晓琴!AD13</f>
        <v>0</v>
      </c>
      <c r="AE13">
        <f>李晓红!AE13+陈华平!AE13+肖新姣!AE13+王立伟!AE13+程和君!AE13+袁勇君!AE13+柳常青!AE13+吴建兵!AE13+刘晓玲!AE13+李拥华!AE13+彭凤英!AE13+甘金华!AE13+颜晓琴!AE13</f>
        <v>0</v>
      </c>
      <c r="AF13">
        <f>李晓红!AF13+陈华平!AF13+肖新姣!AF13+王立伟!AF13+程和君!AF13+袁勇君!AF13+柳常青!AF13+吴建兵!AF13+刘晓玲!AF13+李拥华!AF13+彭凤英!AF13+甘金华!AF13+颜晓琴!AF13</f>
        <v>0</v>
      </c>
    </row>
    <row r="14" customHeight="1" spans="1:32">
      <c r="A14" s="11">
        <v>45303</v>
      </c>
      <c r="B14">
        <f>李晓红!B14+陈华平!B14+肖新姣!B14+王立伟!B14+程和君!B14+袁勇君!B14+柳常青!B14+吴建兵!B14+刘晓玲!B14+李拥华!B14+彭凤英!B14+甘金华!B14+颜晓琴!B14</f>
        <v>18.5</v>
      </c>
      <c r="C14">
        <f>李晓红!C14+陈华平!C14+肖新姣!C14+王立伟!C14+程和君!C14+袁勇君!C14+柳常青!C14+吴建兵!C14+刘晓玲!C14+李拥华!C14+彭凤英!C14+甘金华!C14+颜晓琴!C14</f>
        <v>0</v>
      </c>
      <c r="D14">
        <f>李晓红!D14+陈华平!D14+肖新姣!D14+王立伟!D14+程和君!D14+袁勇君!D14+柳常青!D14+吴建兵!D14+刘晓玲!D14+李拥华!D14+彭凤英!D14+甘金华!D14+颜晓琴!D14</f>
        <v>11</v>
      </c>
      <c r="E14">
        <f>李晓红!E14+陈华平!E14+肖新姣!E14+王立伟!E14+程和君!E14+袁勇君!E14+柳常青!E14+吴建兵!E14+刘晓玲!E14+李拥华!E14+彭凤英!E14+甘金华!E14+颜晓琴!E14</f>
        <v>0</v>
      </c>
      <c r="F14">
        <f>李晓红!F14+陈华平!F14+肖新姣!F14+王立伟!F14+程和君!F14+袁勇君!F14+柳常青!F14+吴建兵!F14+刘晓玲!F14+李拥华!F14+彭凤英!F14+甘金华!F14+颜晓琴!F14</f>
        <v>0</v>
      </c>
      <c r="G14">
        <f>李晓红!G14+陈华平!G14+肖新姣!G14+王立伟!G14+程和君!G14+袁勇君!G14+柳常青!G14+吴建兵!G14+刘晓玲!G14+李拥华!G14+彭凤英!G14+甘金华!G14+颜晓琴!G14</f>
        <v>0</v>
      </c>
      <c r="H14">
        <f>李晓红!H14+陈华平!H14+肖新姣!H14+王立伟!H14+程和君!H14+袁勇君!H14+柳常青!H14+吴建兵!H14+刘晓玲!H14+李拥华!H14+彭凤英!H14+甘金华!H14+颜晓琴!H14</f>
        <v>1</v>
      </c>
      <c r="I14">
        <f>李晓红!I14+陈华平!I14+肖新姣!I14+王立伟!I14+程和君!I14+袁勇君!I14+柳常青!I14+吴建兵!I14+刘晓玲!I14+李拥华!I14+彭凤英!I14+甘金华!I14+颜晓琴!I14</f>
        <v>34</v>
      </c>
      <c r="J14">
        <f>李晓红!J14+陈华平!J14+肖新姣!J14+王立伟!J14+程和君!J14+袁勇君!J14+柳常青!J14+吴建兵!J14+刘晓玲!J14+李拥华!J14+彭凤英!J14+甘金华!J14+颜晓琴!J14</f>
        <v>2</v>
      </c>
      <c r="K14">
        <f>李晓红!K14+陈华平!K14+肖新姣!K14+王立伟!K14+程和君!K14+袁勇君!K14+柳常青!K14+吴建兵!K14+刘晓玲!K14+李拥华!K14+彭凤英!K14+甘金华!K14+颜晓琴!K14</f>
        <v>4</v>
      </c>
      <c r="L14">
        <f>李晓红!L14+陈华平!L14+肖新姣!L14+王立伟!L14+程和君!L14+袁勇君!L14+柳常青!L14+吴建兵!L14+刘晓玲!L14+李拥华!L14+彭凤英!L14+甘金华!L14+颜晓琴!L14</f>
        <v>0</v>
      </c>
      <c r="M14">
        <f>李晓红!M14+陈华平!M14+肖新姣!M14+王立伟!M14+程和君!M14+袁勇君!M14+柳常青!M14+吴建兵!M14+刘晓玲!M14+李拥华!M14+彭凤英!M14+甘金华!M14+颜晓琴!M14</f>
        <v>0</v>
      </c>
      <c r="N14">
        <f>李晓红!N14+陈华平!N14+肖新姣!N14+王立伟!N14+程和君!N14+袁勇君!N14+柳常青!N14+吴建兵!N14+刘晓玲!N14+李拥华!N14+彭凤英!N14+甘金华!N14+颜晓琴!N14</f>
        <v>0</v>
      </c>
      <c r="O14">
        <f>李晓红!O14+陈华平!O14+肖新姣!O14+王立伟!O14+程和君!O14+袁勇君!O14+柳常青!O14+吴建兵!O14+刘晓玲!O14+李拥华!O14+彭凤英!O14+甘金华!O14+颜晓琴!O14</f>
        <v>0</v>
      </c>
      <c r="P14">
        <f>李晓红!P14+陈华平!P14+肖新姣!P14+王立伟!P14+程和君!P14+袁勇君!P14+柳常青!P14+吴建兵!P14+刘晓玲!P14+李拥华!P14+彭凤英!P14+甘金华!P14+颜晓琴!P14</f>
        <v>3</v>
      </c>
      <c r="Q14">
        <f>李晓红!Q14+陈华平!Q14+肖新姣!Q14+王立伟!Q14+程和君!Q14+袁勇君!Q14+柳常青!Q14+吴建兵!Q14+刘晓玲!Q14+李拥华!Q14+彭凤英!Q14+甘金华!Q14+颜晓琴!Q14</f>
        <v>0</v>
      </c>
      <c r="R14">
        <f>李晓红!R14+陈华平!R14+肖新姣!R14+王立伟!R14+程和君!R14+袁勇君!R14+柳常青!R14+吴建兵!R14+刘晓玲!R14+李拥华!R14+彭凤英!R14+甘金华!R14+颜晓琴!R14</f>
        <v>0</v>
      </c>
      <c r="S14">
        <f>李晓红!S14+陈华平!S14+肖新姣!S14+王立伟!S14+程和君!S14+袁勇君!S14+柳常青!S14+吴建兵!S14+刘晓玲!S14+李拥华!S14+彭凤英!S14+甘金华!S14+颜晓琴!S14</f>
        <v>0</v>
      </c>
      <c r="T14">
        <f>李晓红!T14+陈华平!T14+肖新姣!T14+王立伟!T14+程和君!T14+袁勇君!T14+柳常青!T14+吴建兵!T14+刘晓玲!T14+李拥华!T14+彭凤英!T14+甘金华!T14+颜晓琴!T14</f>
        <v>13</v>
      </c>
      <c r="U14">
        <f>李晓红!U14+陈华平!U14+肖新姣!U14+王立伟!U14+程和君!U14+袁勇君!U14+柳常青!U14+吴建兵!U14+刘晓玲!U14+李拥华!U14+彭凤英!U14+甘金华!U14+颜晓琴!U14</f>
        <v>0</v>
      </c>
      <c r="V14">
        <f>李晓红!V14+陈华平!V14+肖新姣!V14+王立伟!V14+程和君!V14+袁勇君!V14+柳常青!V14+吴建兵!V14+刘晓玲!V14+李拥华!V14+彭凤英!V14+甘金华!V14+颜晓琴!V14</f>
        <v>2000</v>
      </c>
      <c r="X14">
        <f>李晓红!X14+陈华平!X14+肖新姣!X14+王立伟!X14+程和君!X14+袁勇君!X14+柳常青!X14+吴建兵!X14+刘晓玲!X14+李拥华!X14+彭凤英!X14+甘金华!X14+颜晓琴!X14</f>
        <v>0</v>
      </c>
      <c r="Y14">
        <f>李晓红!Y14+陈华平!Y14+肖新姣!Y14+王立伟!Y14+程和君!Y14+袁勇君!Y14+柳常青!Y14+吴建兵!Y14+刘晓玲!Y14+李拥华!Y14+彭凤英!Y14+甘金华!Y14+颜晓琴!Y14</f>
        <v>0</v>
      </c>
      <c r="Z14">
        <f>李晓红!Z14+陈华平!Z14+肖新姣!Z14+王立伟!Z14+程和君!Z14+袁勇君!Z14+柳常青!Z14+吴建兵!Z14+刘晓玲!Z14+李拥华!Z14+彭凤英!Z14+甘金华!Z14+颜晓琴!Z14</f>
        <v>0</v>
      </c>
      <c r="AA14">
        <f>李晓红!AA14+陈华平!AA14+肖新姣!AA14+王立伟!AA14+程和君!AA14+袁勇君!AA14+柳常青!AA14+吴建兵!AA14+刘晓玲!AA14+李拥华!AA14+彭凤英!AA14+甘金华!AA14+颜晓琴!AA14</f>
        <v>0</v>
      </c>
      <c r="AB14">
        <f>李晓红!AB14+陈华平!AB14+肖新姣!AB14+王立伟!AB14+程和君!AB14+袁勇君!AB14+柳常青!AB14+吴建兵!AB14+刘晓玲!AB14+李拥华!AB14+彭凤英!AB14+甘金华!AB14+颜晓琴!AB14</f>
        <v>0</v>
      </c>
      <c r="AC14">
        <f>李晓红!AC14+陈华平!AC14+肖新姣!AC14+王立伟!AC14+程和君!AC14+袁勇君!AC14+柳常青!AC14+吴建兵!AC14+刘晓玲!AC14+李拥华!AC14+彭凤英!AC14+甘金华!AC14+颜晓琴!AC14</f>
        <v>0</v>
      </c>
      <c r="AD14">
        <f>李晓红!AD14+陈华平!AD14+肖新姣!AD14+王立伟!AD14+程和君!AD14+袁勇君!AD14+柳常青!AD14+吴建兵!AD14+刘晓玲!AD14+李拥华!AD14+彭凤英!AD14+甘金华!AD14+颜晓琴!AD14</f>
        <v>0</v>
      </c>
      <c r="AE14">
        <f>李晓红!AE14+陈华平!AE14+肖新姣!AE14+王立伟!AE14+程和君!AE14+袁勇君!AE14+柳常青!AE14+吴建兵!AE14+刘晓玲!AE14+李拥华!AE14+彭凤英!AE14+甘金华!AE14+颜晓琴!AE14</f>
        <v>0</v>
      </c>
      <c r="AF14">
        <f>李晓红!AF14+陈华平!AF14+肖新姣!AF14+王立伟!AF14+程和君!AF14+袁勇君!AF14+柳常青!AF14+吴建兵!AF14+刘晓玲!AF14+李拥华!AF14+彭凤英!AF14+甘金华!AF14+颜晓琴!AF14</f>
        <v>0</v>
      </c>
    </row>
    <row r="15" customHeight="1" spans="1:32">
      <c r="A15" s="11">
        <v>45304</v>
      </c>
      <c r="B15">
        <f>李晓红!B15+陈华平!B15+肖新姣!B15+王立伟!B15+程和君!B15+袁勇君!B15+柳常青!B15+吴建兵!B15+刘晓玲!B15+李拥华!B15+彭凤英!B15+甘金华!B15+颜晓琴!B15</f>
        <v>22.5</v>
      </c>
      <c r="C15">
        <f>李晓红!C15+陈华平!C15+肖新姣!C15+王立伟!C15+程和君!C15+袁勇君!C15+柳常青!C15+吴建兵!C15+刘晓玲!C15+李拥华!C15+彭凤英!C15+甘金华!C15+颜晓琴!C15</f>
        <v>0</v>
      </c>
      <c r="D15">
        <f>李晓红!D15+陈华平!D15+肖新姣!D15+王立伟!D15+程和君!D15+袁勇君!D15+柳常青!D15+吴建兵!D15+刘晓玲!D15+李拥华!D15+彭凤英!D15+甘金华!D15+颜晓琴!D15</f>
        <v>5</v>
      </c>
      <c r="E15">
        <f>李晓红!E15+陈华平!E15+肖新姣!E15+王立伟!E15+程和君!E15+袁勇君!E15+柳常青!E15+吴建兵!E15+刘晓玲!E15+李拥华!E15+彭凤英!E15+甘金华!E15+颜晓琴!E15</f>
        <v>0</v>
      </c>
      <c r="F15">
        <f>李晓红!F15+陈华平!F15+肖新姣!F15+王立伟!F15+程和君!F15+袁勇君!F15+柳常青!F15+吴建兵!F15+刘晓玲!F15+李拥华!F15+彭凤英!F15+甘金华!F15+颜晓琴!F15</f>
        <v>0</v>
      </c>
      <c r="G15">
        <f>李晓红!G15+陈华平!G15+肖新姣!G15+王立伟!G15+程和君!G15+袁勇君!G15+柳常青!G15+吴建兵!G15+刘晓玲!G15+李拥华!G15+彭凤英!G15+甘金华!G15+颜晓琴!G15</f>
        <v>0</v>
      </c>
      <c r="H15">
        <f>李晓红!H15+陈华平!H15+肖新姣!H15+王立伟!H15+程和君!H15+袁勇君!H15+柳常青!H15+吴建兵!H15+刘晓玲!H15+李拥华!H15+彭凤英!H15+甘金华!H15+颜晓琴!H15</f>
        <v>0</v>
      </c>
      <c r="I15">
        <f>李晓红!I15+陈华平!I15+肖新姣!I15+王立伟!I15+程和君!I15+袁勇君!I15+柳常青!I15+吴建兵!I15+刘晓玲!I15+李拥华!I15+彭凤英!I15+甘金华!I15+颜晓琴!I15</f>
        <v>35</v>
      </c>
      <c r="J15">
        <f>李晓红!J15+陈华平!J15+肖新姣!J15+王立伟!J15+程和君!J15+袁勇君!J15+柳常青!J15+吴建兵!J15+刘晓玲!J15+李拥华!J15+彭凤英!J15+甘金华!J15+颜晓琴!J15</f>
        <v>1</v>
      </c>
      <c r="K15">
        <f>李晓红!K15+陈华平!K15+肖新姣!K15+王立伟!K15+程和君!K15+袁勇君!K15+柳常青!K15+吴建兵!K15+刘晓玲!K15+李拥华!K15+彭凤英!K15+甘金华!K15+颜晓琴!K15</f>
        <v>7</v>
      </c>
      <c r="L15">
        <f>李晓红!L15+陈华平!L15+肖新姣!L15+王立伟!L15+程和君!L15+袁勇君!L15+柳常青!L15+吴建兵!L15+刘晓玲!L15+李拥华!L15+彭凤英!L15+甘金华!L15+颜晓琴!L15</f>
        <v>0</v>
      </c>
      <c r="M15">
        <f>李晓红!M15+陈华平!M15+肖新姣!M15+王立伟!M15+程和君!M15+袁勇君!M15+柳常青!M15+吴建兵!M15+刘晓玲!M15+李拥华!M15+彭凤英!M15+甘金华!M15+颜晓琴!M15</f>
        <v>0</v>
      </c>
      <c r="N15">
        <f>李晓红!N15+陈华平!N15+肖新姣!N15+王立伟!N15+程和君!N15+袁勇君!N15+柳常青!N15+吴建兵!N15+刘晓玲!N15+李拥华!N15+彭凤英!N15+甘金华!N15+颜晓琴!N15</f>
        <v>1</v>
      </c>
      <c r="O15">
        <f>李晓红!O15+陈华平!O15+肖新姣!O15+王立伟!O15+程和君!O15+袁勇君!O15+柳常青!O15+吴建兵!O15+刘晓玲!O15+李拥华!O15+彭凤英!O15+甘金华!O15+颜晓琴!O15</f>
        <v>0</v>
      </c>
      <c r="P15">
        <f>李晓红!P15+陈华平!P15+肖新姣!P15+王立伟!P15+程和君!P15+袁勇君!P15+柳常青!P15+吴建兵!P15+刘晓玲!P15+李拥华!P15+彭凤英!P15+甘金华!P15+颜晓琴!P15</f>
        <v>5</v>
      </c>
      <c r="Q15">
        <f>李晓红!Q15+陈华平!Q15+肖新姣!Q15+王立伟!Q15+程和君!Q15+袁勇君!Q15+柳常青!Q15+吴建兵!Q15+刘晓玲!Q15+李拥华!Q15+彭凤英!Q15+甘金华!Q15+颜晓琴!Q15</f>
        <v>0</v>
      </c>
      <c r="R15">
        <f>李晓红!R15+陈华平!R15+肖新姣!R15+王立伟!R15+程和君!R15+袁勇君!R15+柳常青!R15+吴建兵!R15+刘晓玲!R15+李拥华!R15+彭凤英!R15+甘金华!R15+颜晓琴!R15</f>
        <v>7</v>
      </c>
      <c r="S15">
        <f>李晓红!S15+陈华平!S15+肖新姣!S15+王立伟!S15+程和君!S15+袁勇君!S15+柳常青!S15+吴建兵!S15+刘晓玲!S15+李拥华!S15+彭凤英!S15+甘金华!S15+颜晓琴!S15</f>
        <v>0</v>
      </c>
      <c r="T15">
        <f>李晓红!T15+陈华平!T15+肖新姣!T15+王立伟!T15+程和君!T15+袁勇君!T15+柳常青!T15+吴建兵!T15+刘晓玲!T15+李拥华!T15+彭凤英!T15+甘金华!T15+颜晓琴!T15</f>
        <v>15</v>
      </c>
      <c r="U15">
        <f>李晓红!U15+陈华平!U15+肖新姣!U15+王立伟!U15+程和君!U15+袁勇君!U15+柳常青!U15+吴建兵!U15+刘晓玲!U15+李拥华!U15+彭凤英!U15+甘金华!U15+颜晓琴!U15</f>
        <v>0</v>
      </c>
      <c r="V15">
        <f>李晓红!V15+陈华平!V15+肖新姣!V15+王立伟!V15+程和君!V15+袁勇君!V15+柳常青!V15+吴建兵!V15+刘晓玲!V15+李拥华!V15+彭凤英!V15+甘金华!V15+颜晓琴!V15</f>
        <v>0</v>
      </c>
      <c r="X15">
        <f>李晓红!X15+陈华平!X15+肖新姣!X15+王立伟!X15+程和君!X15+袁勇君!X15+柳常青!X15+吴建兵!X15+刘晓玲!X15+李拥华!X15+彭凤英!X15+甘金华!X15+颜晓琴!X15</f>
        <v>0</v>
      </c>
      <c r="Y15">
        <f>李晓红!Y15+陈华平!Y15+肖新姣!Y15+王立伟!Y15+程和君!Y15+袁勇君!Y15+柳常青!Y15+吴建兵!Y15+刘晓玲!Y15+李拥华!Y15+彭凤英!Y15+甘金华!Y15+颜晓琴!Y15</f>
        <v>0</v>
      </c>
      <c r="Z15">
        <f>李晓红!Z15+陈华平!Z15+肖新姣!Z15+王立伟!Z15+程和君!Z15+袁勇君!Z15+柳常青!Z15+吴建兵!Z15+刘晓玲!Z15+李拥华!Z15+彭凤英!Z15+甘金华!Z15+颜晓琴!Z15</f>
        <v>0</v>
      </c>
      <c r="AA15">
        <f>李晓红!AA15+陈华平!AA15+肖新姣!AA15+王立伟!AA15+程和君!AA15+袁勇君!AA15+柳常青!AA15+吴建兵!AA15+刘晓玲!AA15+李拥华!AA15+彭凤英!AA15+甘金华!AA15+颜晓琴!AA15</f>
        <v>0</v>
      </c>
      <c r="AB15">
        <f>李晓红!AB15+陈华平!AB15+肖新姣!AB15+王立伟!AB15+程和君!AB15+袁勇君!AB15+柳常青!AB15+吴建兵!AB15+刘晓玲!AB15+李拥华!AB15+彭凤英!AB15+甘金华!AB15+颜晓琴!AB15</f>
        <v>0</v>
      </c>
      <c r="AC15">
        <f>李晓红!AC15+陈华平!AC15+肖新姣!AC15+王立伟!AC15+程和君!AC15+袁勇君!AC15+柳常青!AC15+吴建兵!AC15+刘晓玲!AC15+李拥华!AC15+彭凤英!AC15+甘金华!AC15+颜晓琴!AC15</f>
        <v>0</v>
      </c>
      <c r="AD15">
        <f>李晓红!AD15+陈华平!AD15+肖新姣!AD15+王立伟!AD15+程和君!AD15+袁勇君!AD15+柳常青!AD15+吴建兵!AD15+刘晓玲!AD15+李拥华!AD15+彭凤英!AD15+甘金华!AD15+颜晓琴!AD15</f>
        <v>1</v>
      </c>
      <c r="AE15">
        <f>李晓红!AE15+陈华平!AE15+肖新姣!AE15+王立伟!AE15+程和君!AE15+袁勇君!AE15+柳常青!AE15+吴建兵!AE15+刘晓玲!AE15+李拥华!AE15+彭凤英!AE15+甘金华!AE15+颜晓琴!AE15</f>
        <v>0</v>
      </c>
      <c r="AF15">
        <f>李晓红!AF15+陈华平!AF15+肖新姣!AF15+王立伟!AF15+程和君!AF15+袁勇君!AF15+柳常青!AF15+吴建兵!AF15+刘晓玲!AF15+李拥华!AF15+彭凤英!AF15+甘金华!AF15+颜晓琴!AF15</f>
        <v>0</v>
      </c>
    </row>
    <row r="16" customHeight="1" spans="1:32">
      <c r="A16" s="11">
        <v>45305</v>
      </c>
      <c r="B16">
        <f>李晓红!B16+陈华平!B16+肖新姣!B16+王立伟!B16+程和君!B16+袁勇君!B16+柳常青!B16+吴建兵!B16+刘晓玲!B16+李拥华!B16+彭凤英!B16+甘金华!B16+颜晓琴!B16</f>
        <v>17.5</v>
      </c>
      <c r="C16">
        <f>李晓红!C16+陈华平!C16+肖新姣!C16+王立伟!C16+程和君!C16+袁勇君!C16+柳常青!C16+吴建兵!C16+刘晓玲!C16+李拥华!C16+彭凤英!C16+甘金华!C16+颜晓琴!C16</f>
        <v>0</v>
      </c>
      <c r="D16">
        <f>李晓红!D16+陈华平!D16+肖新姣!D16+王立伟!D16+程和君!D16+袁勇君!D16+柳常青!D16+吴建兵!D16+刘晓玲!D16+李拥华!D16+彭凤英!D16+甘金华!D16+颜晓琴!D16</f>
        <v>13.5</v>
      </c>
      <c r="E16">
        <f>李晓红!E16+陈华平!E16+肖新姣!E16+王立伟!E16+程和君!E16+袁勇君!E16+柳常青!E16+吴建兵!E16+刘晓玲!E16+李拥华!E16+彭凤英!E16+甘金华!E16+颜晓琴!E16</f>
        <v>0</v>
      </c>
      <c r="F16">
        <f>李晓红!F16+陈华平!F16+肖新姣!F16+王立伟!F16+程和君!F16+袁勇君!F16+柳常青!F16+吴建兵!F16+刘晓玲!F16+李拥华!F16+彭凤英!F16+甘金华!F16+颜晓琴!F16</f>
        <v>0</v>
      </c>
      <c r="G16">
        <f>李晓红!G16+陈华平!G16+肖新姣!G16+王立伟!G16+程和君!G16+袁勇君!G16+柳常青!G16+吴建兵!G16+刘晓玲!G16+李拥华!G16+彭凤英!G16+甘金华!G16+颜晓琴!G16</f>
        <v>0</v>
      </c>
      <c r="H16">
        <f>李晓红!H16+陈华平!H16+肖新姣!H16+王立伟!H16+程和君!H16+袁勇君!H16+柳常青!H16+吴建兵!H16+刘晓玲!H16+李拥华!H16+彭凤英!H16+甘金华!H16+颜晓琴!H16</f>
        <v>1</v>
      </c>
      <c r="I16">
        <f>李晓红!I16+陈华平!I16+肖新姣!I16+王立伟!I16+程和君!I16+袁勇君!I16+柳常青!I16+吴建兵!I16+刘晓玲!I16+李拥华!I16+彭凤英!I16+甘金华!I16+颜晓琴!I16</f>
        <v>34</v>
      </c>
      <c r="J16">
        <f>李晓红!J16+陈华平!J16+肖新姣!J16+王立伟!J16+程和君!J16+袁勇君!J16+柳常青!J16+吴建兵!J16+刘晓玲!J16+李拥华!J16+彭凤英!J16+甘金华!J16+颜晓琴!J16</f>
        <v>1</v>
      </c>
      <c r="K16">
        <f>李晓红!K16+陈华平!K16+肖新姣!K16+王立伟!K16+程和君!K16+袁勇君!K16+柳常青!K16+吴建兵!K16+刘晓玲!K16+李拥华!K16+彭凤英!K16+甘金华!K16+颜晓琴!K16</f>
        <v>8</v>
      </c>
      <c r="L16">
        <f>李晓红!L16+陈华平!L16+肖新姣!L16+王立伟!L16+程和君!L16+袁勇君!L16+柳常青!L16+吴建兵!L16+刘晓玲!L16+李拥华!L16+彭凤英!L16+甘金华!L16+颜晓琴!L16</f>
        <v>0</v>
      </c>
      <c r="M16">
        <f>李晓红!M16+陈华平!M16+肖新姣!M16+王立伟!M16+程和君!M16+袁勇君!M16+柳常青!M16+吴建兵!M16+刘晓玲!M16+李拥华!M16+彭凤英!M16+甘金华!M16+颜晓琴!M16</f>
        <v>0</v>
      </c>
      <c r="N16">
        <f>李晓红!N16+陈华平!N16+肖新姣!N16+王立伟!N16+程和君!N16+袁勇君!N16+柳常青!N16+吴建兵!N16+刘晓玲!N16+李拥华!N16+彭凤英!N16+甘金华!N16+颜晓琴!N16</f>
        <v>0</v>
      </c>
      <c r="O16">
        <f>李晓红!O16+陈华平!O16+肖新姣!O16+王立伟!O16+程和君!O16+袁勇君!O16+柳常青!O16+吴建兵!O16+刘晓玲!O16+李拥华!O16+彭凤英!O16+甘金华!O16+颜晓琴!O16</f>
        <v>0</v>
      </c>
      <c r="P16">
        <f>李晓红!P16+陈华平!P16+肖新姣!P16+王立伟!P16+程和君!P16+袁勇君!P16+柳常青!P16+吴建兵!P16+刘晓玲!P16+李拥华!P16+彭凤英!P16+甘金华!P16+颜晓琴!P16</f>
        <v>1</v>
      </c>
      <c r="Q16">
        <f>李晓红!Q16+陈华平!Q16+肖新姣!Q16+王立伟!Q16+程和君!Q16+袁勇君!Q16+柳常青!Q16+吴建兵!Q16+刘晓玲!Q16+李拥华!Q16+彭凤英!Q16+甘金华!Q16+颜晓琴!Q16</f>
        <v>0</v>
      </c>
      <c r="R16">
        <f>李晓红!R16+陈华平!R16+肖新姣!R16+王立伟!R16+程和君!R16+袁勇君!R16+柳常青!R16+吴建兵!R16+刘晓玲!R16+李拥华!R16+彭凤英!R16+甘金华!R16+颜晓琴!R16</f>
        <v>1</v>
      </c>
      <c r="S16">
        <f>李晓红!S16+陈华平!S16+肖新姣!S16+王立伟!S16+程和君!S16+袁勇君!S16+柳常青!S16+吴建兵!S16+刘晓玲!S16+李拥华!S16+彭凤英!S16+甘金华!S16+颜晓琴!S16</f>
        <v>0</v>
      </c>
      <c r="T16">
        <f>李晓红!T16+陈华平!T16+肖新姣!T16+王立伟!T16+程和君!T16+袁勇君!T16+柳常青!T16+吴建兵!T16+刘晓玲!T16+李拥华!T16+彭凤英!T16+甘金华!T16+颜晓琴!T16</f>
        <v>16</v>
      </c>
      <c r="U16">
        <f>李晓红!U16+陈华平!U16+肖新姣!U16+王立伟!U16+程和君!U16+袁勇君!U16+柳常青!U16+吴建兵!U16+刘晓玲!U16+李拥华!U16+彭凤英!U16+甘金华!U16+颜晓琴!U16</f>
        <v>0</v>
      </c>
      <c r="V16">
        <f>李晓红!V16+陈华平!V16+肖新姣!V16+王立伟!V16+程和君!V16+袁勇君!V16+柳常青!V16+吴建兵!V16+刘晓玲!V16+李拥华!V16+彭凤英!V16+甘金华!V16+颜晓琴!V16</f>
        <v>10000</v>
      </c>
      <c r="X16">
        <f>李晓红!X16+陈华平!X16+肖新姣!X16+王立伟!X16+程和君!X16+袁勇君!X16+柳常青!X16+吴建兵!X16+刘晓玲!X16+李拥华!X16+彭凤英!X16+甘金华!X16+颜晓琴!X16</f>
        <v>0</v>
      </c>
      <c r="Y16">
        <f>李晓红!Y16+陈华平!Y16+肖新姣!Y16+王立伟!Y16+程和君!Y16+袁勇君!Y16+柳常青!Y16+吴建兵!Y16+刘晓玲!Y16+李拥华!Y16+彭凤英!Y16+甘金华!Y16+颜晓琴!Y16</f>
        <v>0</v>
      </c>
      <c r="Z16">
        <f>李晓红!Z16+陈华平!Z16+肖新姣!Z16+王立伟!Z16+程和君!Z16+袁勇君!Z16+柳常青!Z16+吴建兵!Z16+刘晓玲!Z16+李拥华!Z16+彭凤英!Z16+甘金华!Z16+颜晓琴!Z16</f>
        <v>0</v>
      </c>
      <c r="AA16">
        <f>李晓红!AA16+陈华平!AA16+肖新姣!AA16+王立伟!AA16+程和君!AA16+袁勇君!AA16+柳常青!AA16+吴建兵!AA16+刘晓玲!AA16+李拥华!AA16+彭凤英!AA16+甘金华!AA16+颜晓琴!AA16</f>
        <v>0</v>
      </c>
      <c r="AB16">
        <f>李晓红!AB16+陈华平!AB16+肖新姣!AB16+王立伟!AB16+程和君!AB16+袁勇君!AB16+柳常青!AB16+吴建兵!AB16+刘晓玲!AB16+李拥华!AB16+彭凤英!AB16+甘金华!AB16+颜晓琴!AB16</f>
        <v>0</v>
      </c>
      <c r="AC16">
        <f>李晓红!AC16+陈华平!AC16+肖新姣!AC16+王立伟!AC16+程和君!AC16+袁勇君!AC16+柳常青!AC16+吴建兵!AC16+刘晓玲!AC16+李拥华!AC16+彭凤英!AC16+甘金华!AC16+颜晓琴!AC16</f>
        <v>0</v>
      </c>
      <c r="AD16">
        <f>李晓红!AD16+陈华平!AD16+肖新姣!AD16+王立伟!AD16+程和君!AD16+袁勇君!AD16+柳常青!AD16+吴建兵!AD16+刘晓玲!AD16+李拥华!AD16+彭凤英!AD16+甘金华!AD16+颜晓琴!AD16</f>
        <v>1</v>
      </c>
      <c r="AE16">
        <f>李晓红!AE16+陈华平!AE16+肖新姣!AE16+王立伟!AE16+程和君!AE16+袁勇君!AE16+柳常青!AE16+吴建兵!AE16+刘晓玲!AE16+李拥华!AE16+彭凤英!AE16+甘金华!AE16+颜晓琴!AE16</f>
        <v>0</v>
      </c>
      <c r="AF16">
        <f>李晓红!AF16+陈华平!AF16+肖新姣!AF16+王立伟!AF16+程和君!AF16+袁勇君!AF16+柳常青!AF16+吴建兵!AF16+刘晓玲!AF16+李拥华!AF16+彭凤英!AF16+甘金华!AF16+颜晓琴!AF16</f>
        <v>0</v>
      </c>
    </row>
    <row r="17" customHeight="1" spans="1:32">
      <c r="A17" s="11">
        <v>45306</v>
      </c>
      <c r="B17">
        <f>李晓红!B17+陈华平!B17+肖新姣!B17+王立伟!B17+程和君!B17+袁勇君!B17+柳常青!B17+吴建兵!B17+刘晓玲!B17+李拥华!B17+彭凤英!B17+甘金华!B17+颜晓琴!B17</f>
        <v>9.5</v>
      </c>
      <c r="C17">
        <f>李晓红!C17+陈华平!C17+肖新姣!C17+王立伟!C17+程和君!C17+袁勇君!C17+柳常青!C17+吴建兵!C17+刘晓玲!C17+李拥华!C17+彭凤英!C17+甘金华!C17+颜晓琴!C17</f>
        <v>0</v>
      </c>
      <c r="D17">
        <f>李晓红!D17+陈华平!D17+肖新姣!D17+王立伟!D17+程和君!D17+袁勇君!D17+柳常青!D17+吴建兵!D17+刘晓玲!D17+李拥华!D17+彭凤英!D17+甘金华!D17+颜晓琴!D17</f>
        <v>7</v>
      </c>
      <c r="E17">
        <f>李晓红!E17+陈华平!E17+肖新姣!E17+王立伟!E17+程和君!E17+袁勇君!E17+柳常青!E17+吴建兵!E17+刘晓玲!E17+李拥华!E17+彭凤英!E17+甘金华!E17+颜晓琴!E17</f>
        <v>0</v>
      </c>
      <c r="F17">
        <f>李晓红!F17+陈华平!F17+肖新姣!F17+王立伟!F17+程和君!F17+袁勇君!F17+柳常青!F17+吴建兵!F17+刘晓玲!F17+李拥华!F17+彭凤英!F17+甘金华!F17+颜晓琴!F17</f>
        <v>0</v>
      </c>
      <c r="G17">
        <f>李晓红!G17+陈华平!G17+肖新姣!G17+王立伟!G17+程和君!G17+袁勇君!G17+柳常青!G17+吴建兵!G17+刘晓玲!G17+李拥华!G17+彭凤英!G17+甘金华!G17+颜晓琴!G17</f>
        <v>0</v>
      </c>
      <c r="H17">
        <f>李晓红!H17+陈华平!H17+肖新姣!H17+王立伟!H17+程和君!H17+袁勇君!H17+柳常青!H17+吴建兵!H17+刘晓玲!H17+李拥华!H17+彭凤英!H17+甘金华!H17+颜晓琴!H17</f>
        <v>0</v>
      </c>
      <c r="I17">
        <f>李晓红!I17+陈华平!I17+肖新姣!I17+王立伟!I17+程和君!I17+袁勇君!I17+柳常青!I17+吴建兵!I17+刘晓玲!I17+李拥华!I17+彭凤英!I17+甘金华!I17+颜晓琴!I17</f>
        <v>19</v>
      </c>
      <c r="J17">
        <f>李晓红!J17+陈华平!J17+肖新姣!J17+王立伟!J17+程和君!J17+袁勇君!J17+柳常青!J17+吴建兵!J17+刘晓玲!J17+李拥华!J17+彭凤英!J17+甘金华!J17+颜晓琴!J17</f>
        <v>2</v>
      </c>
      <c r="K17">
        <f>李晓红!K17+陈华平!K17+肖新姣!K17+王立伟!K17+程和君!K17+袁勇君!K17+柳常青!K17+吴建兵!K17+刘晓玲!K17+李拥华!K17+彭凤英!K17+甘金华!K17+颜晓琴!K17</f>
        <v>8</v>
      </c>
      <c r="L17">
        <f>李晓红!L17+陈华平!L17+肖新姣!L17+王立伟!L17+程和君!L17+袁勇君!L17+柳常青!L17+吴建兵!L17+刘晓玲!L17+李拥华!L17+彭凤英!L17+甘金华!L17+颜晓琴!L17</f>
        <v>0</v>
      </c>
      <c r="M17">
        <f>李晓红!M17+陈华平!M17+肖新姣!M17+王立伟!M17+程和君!M17+袁勇君!M17+柳常青!M17+吴建兵!M17+刘晓玲!M17+李拥华!M17+彭凤英!M17+甘金华!M17+颜晓琴!M17</f>
        <v>0</v>
      </c>
      <c r="N17">
        <f>李晓红!N17+陈华平!N17+肖新姣!N17+王立伟!N17+程和君!N17+袁勇君!N17+柳常青!N17+吴建兵!N17+刘晓玲!N17+李拥华!N17+彭凤英!N17+甘金华!N17+颜晓琴!N17</f>
        <v>0</v>
      </c>
      <c r="O17">
        <f>李晓红!O17+陈华平!O17+肖新姣!O17+王立伟!O17+程和君!O17+袁勇君!O17+柳常青!O17+吴建兵!O17+刘晓玲!O17+李拥华!O17+彭凤英!O17+甘金华!O17+颜晓琴!O17</f>
        <v>0</v>
      </c>
      <c r="P17">
        <f>李晓红!P17+陈华平!P17+肖新姣!P17+王立伟!P17+程和君!P17+袁勇君!P17+柳常青!P17+吴建兵!P17+刘晓玲!P17+李拥华!P17+彭凤英!P17+甘金华!P17+颜晓琴!P17</f>
        <v>0</v>
      </c>
      <c r="Q17">
        <f>李晓红!Q17+陈华平!Q17+肖新姣!Q17+王立伟!Q17+程和君!Q17+袁勇君!Q17+柳常青!Q17+吴建兵!Q17+刘晓玲!Q17+李拥华!Q17+彭凤英!Q17+甘金华!Q17+颜晓琴!Q17</f>
        <v>0</v>
      </c>
      <c r="R17">
        <f>李晓红!R17+陈华平!R17+肖新姣!R17+王立伟!R17+程和君!R17+袁勇君!R17+柳常青!R17+吴建兵!R17+刘晓玲!R17+李拥华!R17+彭凤英!R17+甘金华!R17+颜晓琴!R17</f>
        <v>1</v>
      </c>
      <c r="S17">
        <f>李晓红!S17+陈华平!S17+肖新姣!S17+王立伟!S17+程和君!S17+袁勇君!S17+柳常青!S17+吴建兵!S17+刘晓玲!S17+李拥华!S17+彭凤英!S17+甘金华!S17+颜晓琴!S17</f>
        <v>1</v>
      </c>
      <c r="T17">
        <f>李晓红!T17+陈华平!T17+肖新姣!T17+王立伟!T17+程和君!T17+袁勇君!T17+柳常青!T17+吴建兵!T17+刘晓玲!T17+李拥华!T17+彭凤英!T17+甘金华!T17+颜晓琴!T17</f>
        <v>13</v>
      </c>
      <c r="U17">
        <f>李晓红!U17+陈华平!U17+肖新姣!U17+王立伟!U17+程和君!U17+袁勇君!U17+柳常青!U17+吴建兵!U17+刘晓玲!U17+李拥华!U17+彭凤英!U17+甘金华!U17+颜晓琴!U17</f>
        <v>0</v>
      </c>
      <c r="V17">
        <f>李晓红!V17+陈华平!V17+肖新姣!V17+王立伟!V17+程和君!V17+袁勇君!V17+柳常青!V17+吴建兵!V17+刘晓玲!V17+李拥华!V17+彭凤英!V17+甘金华!V17+颜晓琴!V17</f>
        <v>0</v>
      </c>
      <c r="X17">
        <f>李晓红!X17+陈华平!X17+肖新姣!X17+王立伟!X17+程和君!X17+袁勇君!X17+柳常青!X17+吴建兵!X17+刘晓玲!X17+李拥华!X17+彭凤英!X17+甘金华!X17+颜晓琴!X17</f>
        <v>0</v>
      </c>
      <c r="Y17">
        <f>李晓红!Y17+陈华平!Y17+肖新姣!Y17+王立伟!Y17+程和君!Y17+袁勇君!Y17+柳常青!Y17+吴建兵!Y17+刘晓玲!Y17+李拥华!Y17+彭凤英!Y17+甘金华!Y17+颜晓琴!Y17</f>
        <v>0</v>
      </c>
      <c r="Z17">
        <f>李晓红!Z17+陈华平!Z17+肖新姣!Z17+王立伟!Z17+程和君!Z17+袁勇君!Z17+柳常青!Z17+吴建兵!Z17+刘晓玲!Z17+李拥华!Z17+彭凤英!Z17+甘金华!Z17+颜晓琴!Z17</f>
        <v>0</v>
      </c>
      <c r="AA17">
        <f>李晓红!AA17+陈华平!AA17+肖新姣!AA17+王立伟!AA17+程和君!AA17+袁勇君!AA17+柳常青!AA17+吴建兵!AA17+刘晓玲!AA17+李拥华!AA17+彭凤英!AA17+甘金华!AA17+颜晓琴!AA17</f>
        <v>0</v>
      </c>
      <c r="AB17">
        <f>李晓红!AB17+陈华平!AB17+肖新姣!AB17+王立伟!AB17+程和君!AB17+袁勇君!AB17+柳常青!AB17+吴建兵!AB17+刘晓玲!AB17+李拥华!AB17+彭凤英!AB17+甘金华!AB17+颜晓琴!AB17</f>
        <v>0</v>
      </c>
      <c r="AC17">
        <f>李晓红!AC17+陈华平!AC17+肖新姣!AC17+王立伟!AC17+程和君!AC17+袁勇君!AC17+柳常青!AC17+吴建兵!AC17+刘晓玲!AC17+李拥华!AC17+彭凤英!AC17+甘金华!AC17+颜晓琴!AC17</f>
        <v>0</v>
      </c>
      <c r="AD17">
        <f>李晓红!AD17+陈华平!AD17+肖新姣!AD17+王立伟!AD17+程和君!AD17+袁勇君!AD17+柳常青!AD17+吴建兵!AD17+刘晓玲!AD17+李拥华!AD17+彭凤英!AD17+甘金华!AD17+颜晓琴!AD17</f>
        <v>1</v>
      </c>
      <c r="AE17">
        <f>李晓红!AE17+陈华平!AE17+肖新姣!AE17+王立伟!AE17+程和君!AE17+袁勇君!AE17+柳常青!AE17+吴建兵!AE17+刘晓玲!AE17+李拥华!AE17+彭凤英!AE17+甘金华!AE17+颜晓琴!AE17</f>
        <v>0</v>
      </c>
      <c r="AF17">
        <f>李晓红!AF17+陈华平!AF17+肖新姣!AF17+王立伟!AF17+程和君!AF17+袁勇君!AF17+柳常青!AF17+吴建兵!AF17+刘晓玲!AF17+李拥华!AF17+彭凤英!AF17+甘金华!AF17+颜晓琴!AF17</f>
        <v>0</v>
      </c>
    </row>
    <row r="18" customHeight="1" spans="1:32">
      <c r="A18" s="11">
        <v>45307</v>
      </c>
      <c r="B18">
        <f>李晓红!B18+陈华平!B18+肖新姣!B18+王立伟!B18+程和君!B18+袁勇君!B18+柳常青!B18+吴建兵!B18+刘晓玲!B18+李拥华!B18+彭凤英!B18+甘金华!B18+颜晓琴!B18</f>
        <v>17</v>
      </c>
      <c r="C18">
        <f>李晓红!C18+陈华平!C18+肖新姣!C18+王立伟!C18+程和君!C18+袁勇君!C18+柳常青!C18+吴建兵!C18+刘晓玲!C18+李拥华!C18+彭凤英!C18+甘金华!C18+颜晓琴!C18</f>
        <v>0</v>
      </c>
      <c r="D18">
        <f>李晓红!D18+陈华平!D18+肖新姣!D18+王立伟!D18+程和君!D18+袁勇君!D18+柳常青!D18+吴建兵!D18+刘晓玲!D18+李拥华!D18+彭凤英!D18+甘金华!D18+颜晓琴!D18</f>
        <v>2</v>
      </c>
      <c r="E18">
        <f>李晓红!E18+陈华平!E18+肖新姣!E18+王立伟!E18+程和君!E18+袁勇君!E18+柳常青!E18+吴建兵!E18+刘晓玲!E18+李拥华!E18+彭凤英!E18+甘金华!E18+颜晓琴!E18</f>
        <v>0</v>
      </c>
      <c r="F18">
        <f>李晓红!F18+陈华平!F18+肖新姣!F18+王立伟!F18+程和君!F18+袁勇君!F18+柳常青!F18+吴建兵!F18+刘晓玲!F18+李拥华!F18+彭凤英!F18+甘金华!F18+颜晓琴!F18</f>
        <v>0</v>
      </c>
      <c r="G18">
        <f>李晓红!G18+陈华平!G18+肖新姣!G18+王立伟!G18+程和君!G18+袁勇君!G18+柳常青!G18+吴建兵!G18+刘晓玲!G18+李拥华!G18+彭凤英!G18+甘金华!G18+颜晓琴!G18</f>
        <v>0</v>
      </c>
      <c r="H18">
        <f>李晓红!H18+陈华平!H18+肖新姣!H18+王立伟!H18+程和君!H18+袁勇君!H18+柳常青!H18+吴建兵!H18+刘晓玲!H18+李拥华!H18+彭凤英!H18+甘金华!H18+颜晓琴!H18</f>
        <v>0</v>
      </c>
      <c r="I18">
        <f>李晓红!I18+陈华平!I18+肖新姣!I18+王立伟!I18+程和君!I18+袁勇君!I18+柳常青!I18+吴建兵!I18+刘晓玲!I18+李拥华!I18+彭凤英!I18+甘金华!I18+颜晓琴!I18</f>
        <v>16</v>
      </c>
      <c r="J18">
        <f>李晓红!J18+陈华平!J18+肖新姣!J18+王立伟!J18+程和君!J18+袁勇君!J18+柳常青!J18+吴建兵!J18+刘晓玲!J18+李拥华!J18+彭凤英!J18+甘金华!J18+颜晓琴!J18</f>
        <v>1</v>
      </c>
      <c r="K18">
        <f>李晓红!K18+陈华平!K18+肖新姣!K18+王立伟!K18+程和君!K18+袁勇君!K18+柳常青!K18+吴建兵!K18+刘晓玲!K18+李拥华!K18+彭凤英!K18+甘金华!K18+颜晓琴!K18</f>
        <v>0</v>
      </c>
      <c r="L18">
        <f>李晓红!L18+陈华平!L18+肖新姣!L18+王立伟!L18+程和君!L18+袁勇君!L18+柳常青!L18+吴建兵!L18+刘晓玲!L18+李拥华!L18+彭凤英!L18+甘金华!L18+颜晓琴!L18</f>
        <v>0</v>
      </c>
      <c r="M18">
        <f>李晓红!M18+陈华平!M18+肖新姣!M18+王立伟!M18+程和君!M18+袁勇君!M18+柳常青!M18+吴建兵!M18+刘晓玲!M18+李拥华!M18+彭凤英!M18+甘金华!M18+颜晓琴!M18</f>
        <v>0</v>
      </c>
      <c r="N18">
        <f>李晓红!N18+陈华平!N18+肖新姣!N18+王立伟!N18+程和君!N18+袁勇君!N18+柳常青!N18+吴建兵!N18+刘晓玲!N18+李拥华!N18+彭凤英!N18+甘金华!N18+颜晓琴!N18</f>
        <v>0</v>
      </c>
      <c r="O18">
        <f>李晓红!O18+陈华平!O18+肖新姣!O18+王立伟!O18+程和君!O18+袁勇君!O18+柳常青!O18+吴建兵!O18+刘晓玲!O18+李拥华!O18+彭凤英!O18+甘金华!O18+颜晓琴!O18</f>
        <v>0</v>
      </c>
      <c r="P18">
        <f>李晓红!P18+陈华平!P18+肖新姣!P18+王立伟!P18+程和君!P18+袁勇君!P18+柳常青!P18+吴建兵!P18+刘晓玲!P18+李拥华!P18+彭凤英!P18+甘金华!P18+颜晓琴!P18</f>
        <v>6</v>
      </c>
      <c r="Q18">
        <f>李晓红!Q18+陈华平!Q18+肖新姣!Q18+王立伟!Q18+程和君!Q18+袁勇君!Q18+柳常青!Q18+吴建兵!Q18+刘晓玲!Q18+李拥华!Q18+彭凤英!Q18+甘金华!Q18+颜晓琴!Q18</f>
        <v>0</v>
      </c>
      <c r="R18">
        <f>李晓红!R18+陈华平!R18+肖新姣!R18+王立伟!R18+程和君!R18+袁勇君!R18+柳常青!R18+吴建兵!R18+刘晓玲!R18+李拥华!R18+彭凤英!R18+甘金华!R18+颜晓琴!R18</f>
        <v>3</v>
      </c>
      <c r="S18">
        <f>李晓红!S18+陈华平!S18+肖新姣!S18+王立伟!S18+程和君!S18+袁勇君!S18+柳常青!S18+吴建兵!S18+刘晓玲!S18+李拥华!S18+彭凤英!S18+甘金华!S18+颜晓琴!S18</f>
        <v>0</v>
      </c>
      <c r="T18">
        <f>李晓红!T18+陈华平!T18+肖新姣!T18+王立伟!T18+程和君!T18+袁勇君!T18+柳常青!T18+吴建兵!T18+刘晓玲!T18+李拥华!T18+彭凤英!T18+甘金华!T18+颜晓琴!T18</f>
        <v>6</v>
      </c>
      <c r="U18">
        <f>李晓红!U18+陈华平!U18+肖新姣!U18+王立伟!U18+程和君!U18+袁勇君!U18+柳常青!U18+吴建兵!U18+刘晓玲!U18+李拥华!U18+彭凤英!U18+甘金华!U18+颜晓琴!U18</f>
        <v>0</v>
      </c>
      <c r="V18">
        <f>李晓红!V18+陈华平!V18+肖新姣!V18+王立伟!V18+程和君!V18+袁勇君!V18+柳常青!V18+吴建兵!V18+刘晓玲!V18+李拥华!V18+彭凤英!V18+甘金华!V18+颜晓琴!V18</f>
        <v>0</v>
      </c>
      <c r="X18">
        <f>李晓红!X18+陈华平!X18+肖新姣!X18+王立伟!X18+程和君!X18+袁勇君!X18+柳常青!X18+吴建兵!X18+刘晓玲!X18+李拥华!X18+彭凤英!X18+甘金华!X18+颜晓琴!X18</f>
        <v>0</v>
      </c>
      <c r="Y18">
        <f>李晓红!Y18+陈华平!Y18+肖新姣!Y18+王立伟!Y18+程和君!Y18+袁勇君!Y18+柳常青!Y18+吴建兵!Y18+刘晓玲!Y18+李拥华!Y18+彭凤英!Y18+甘金华!Y18+颜晓琴!Y18</f>
        <v>0</v>
      </c>
      <c r="Z18">
        <f>李晓红!Z18+陈华平!Z18+肖新姣!Z18+王立伟!Z18+程和君!Z18+袁勇君!Z18+柳常青!Z18+吴建兵!Z18+刘晓玲!Z18+李拥华!Z18+彭凤英!Z18+甘金华!Z18+颜晓琴!Z18</f>
        <v>0</v>
      </c>
      <c r="AA18">
        <f>李晓红!AA18+陈华平!AA18+肖新姣!AA18+王立伟!AA18+程和君!AA18+袁勇君!AA18+柳常青!AA18+吴建兵!AA18+刘晓玲!AA18+李拥华!AA18+彭凤英!AA18+甘金华!AA18+颜晓琴!AA18</f>
        <v>0</v>
      </c>
      <c r="AB18">
        <f>李晓红!AB18+陈华平!AB18+肖新姣!AB18+王立伟!AB18+程和君!AB18+袁勇君!AB18+柳常青!AB18+吴建兵!AB18+刘晓玲!AB18+李拥华!AB18+彭凤英!AB18+甘金华!AB18+颜晓琴!AB18</f>
        <v>0</v>
      </c>
      <c r="AC18">
        <f>李晓红!AC18+陈华平!AC18+肖新姣!AC18+王立伟!AC18+程和君!AC18+袁勇君!AC18+柳常青!AC18+吴建兵!AC18+刘晓玲!AC18+李拥华!AC18+彭凤英!AC18+甘金华!AC18+颜晓琴!AC18</f>
        <v>0</v>
      </c>
      <c r="AD18">
        <f>李晓红!AD18+陈华平!AD18+肖新姣!AD18+王立伟!AD18+程和君!AD18+袁勇君!AD18+柳常青!AD18+吴建兵!AD18+刘晓玲!AD18+李拥华!AD18+彭凤英!AD18+甘金华!AD18+颜晓琴!AD18</f>
        <v>0</v>
      </c>
      <c r="AE18">
        <f>李晓红!AE18+陈华平!AE18+肖新姣!AE18+王立伟!AE18+程和君!AE18+袁勇君!AE18+柳常青!AE18+吴建兵!AE18+刘晓玲!AE18+李拥华!AE18+彭凤英!AE18+甘金华!AE18+颜晓琴!AE18</f>
        <v>0</v>
      </c>
      <c r="AF18">
        <f>李晓红!AF18+陈华平!AF18+肖新姣!AF18+王立伟!AF18+程和君!AF18+袁勇君!AF18+柳常青!AF18+吴建兵!AF18+刘晓玲!AF18+李拥华!AF18+彭凤英!AF18+甘金华!AF18+颜晓琴!AF18</f>
        <v>0</v>
      </c>
    </row>
    <row r="19" customHeight="1" spans="1:32">
      <c r="A19" s="11">
        <v>45308</v>
      </c>
      <c r="B19">
        <f>李晓红!B19+陈华平!B19+肖新姣!B19+王立伟!B19+程和君!B19+袁勇君!B19+柳常青!B19+吴建兵!B19+刘晓玲!B19+李拥华!B19+彭凤英!B19+甘金华!B19+颜晓琴!B19</f>
        <v>23</v>
      </c>
      <c r="C19">
        <f>李晓红!C19+陈华平!C19+肖新姣!C19+王立伟!C19+程和君!C19+袁勇君!C19+柳常青!C19+吴建兵!C19+刘晓玲!C19+李拥华!C19+彭凤英!C19+甘金华!C19+颜晓琴!C19</f>
        <v>0</v>
      </c>
      <c r="D19">
        <f>李晓红!D19+陈华平!D19+肖新姣!D19+王立伟!D19+程和君!D19+袁勇君!D19+柳常青!D19+吴建兵!D19+刘晓玲!D19+李拥华!D19+彭凤英!D19+甘金华!D19+颜晓琴!D19</f>
        <v>0</v>
      </c>
      <c r="E19">
        <f>李晓红!E19+陈华平!E19+肖新姣!E19+王立伟!E19+程和君!E19+袁勇君!E19+柳常青!E19+吴建兵!E19+刘晓玲!E19+李拥华!E19+彭凤英!E19+甘金华!E19+颜晓琴!E19</f>
        <v>0</v>
      </c>
      <c r="F19">
        <f>李晓红!F19+陈华平!F19+肖新姣!F19+王立伟!F19+程和君!F19+袁勇君!F19+柳常青!F19+吴建兵!F19+刘晓玲!F19+李拥华!F19+彭凤英!F19+甘金华!F19+颜晓琴!F19</f>
        <v>0</v>
      </c>
      <c r="G19">
        <f>李晓红!G19+陈华平!G19+肖新姣!G19+王立伟!G19+程和君!G19+袁勇君!G19+柳常青!G19+吴建兵!G19+刘晓玲!G19+李拥华!G19+彭凤英!G19+甘金华!G19+颜晓琴!G19</f>
        <v>0</v>
      </c>
      <c r="H19">
        <f>李晓红!H19+陈华平!H19+肖新姣!H19+王立伟!H19+程和君!H19+袁勇君!H19+柳常青!H19+吴建兵!H19+刘晓玲!H19+李拥华!H19+彭凤英!H19+甘金华!H19+颜晓琴!H19</f>
        <v>1</v>
      </c>
      <c r="I19">
        <f>李晓红!I19+陈华平!I19+肖新姣!I19+王立伟!I19+程和君!I19+袁勇君!I19+柳常青!I19+吴建兵!I19+刘晓玲!I19+李拥华!I19+彭凤英!I19+甘金华!I19+颜晓琴!I19</f>
        <v>21</v>
      </c>
      <c r="J19">
        <f>李晓红!J19+陈华平!J19+肖新姣!J19+王立伟!J19+程和君!J19+袁勇君!J19+柳常青!J19+吴建兵!J19+刘晓玲!J19+李拥华!J19+彭凤英!J19+甘金华!J19+颜晓琴!J19</f>
        <v>1</v>
      </c>
      <c r="K19">
        <f>李晓红!K19+陈华平!K19+肖新姣!K19+王立伟!K19+程和君!K19+袁勇君!K19+柳常青!K19+吴建兵!K19+刘晓玲!K19+李拥华!K19+彭凤英!K19+甘金华!K19+颜晓琴!K19</f>
        <v>5</v>
      </c>
      <c r="L19">
        <f>李晓红!L19+陈华平!L19+肖新姣!L19+王立伟!L19+程和君!L19+袁勇君!L19+柳常青!L19+吴建兵!L19+刘晓玲!L19+李拥华!L19+彭凤英!L19+甘金华!L19+颜晓琴!L19</f>
        <v>0</v>
      </c>
      <c r="M19">
        <f>李晓红!M19+陈华平!M19+肖新姣!M19+王立伟!M19+程和君!M19+袁勇君!M19+柳常青!M19+吴建兵!M19+刘晓玲!M19+李拥华!M19+彭凤英!M19+甘金华!M19+颜晓琴!M19</f>
        <v>0</v>
      </c>
      <c r="N19">
        <f>李晓红!N19+陈华平!N19+肖新姣!N19+王立伟!N19+程和君!N19+袁勇君!N19+柳常青!N19+吴建兵!N19+刘晓玲!N19+李拥华!N19+彭凤英!N19+甘金华!N19+颜晓琴!N19</f>
        <v>1</v>
      </c>
      <c r="O19">
        <f>李晓红!O19+陈华平!O19+肖新姣!O19+王立伟!O19+程和君!O19+袁勇君!O19+柳常青!O19+吴建兵!O19+刘晓玲!O19+李拥华!O19+彭凤英!O19+甘金华!O19+颜晓琴!O19</f>
        <v>0</v>
      </c>
      <c r="P19">
        <f>李晓红!P19+陈华平!P19+肖新姣!P19+王立伟!P19+程和君!P19+袁勇君!P19+柳常青!P19+吴建兵!P19+刘晓玲!P19+李拥华!P19+彭凤英!P19+甘金华!P19+颜晓琴!P19</f>
        <v>10</v>
      </c>
      <c r="Q19">
        <f>李晓红!Q19+陈华平!Q19+肖新姣!Q19+王立伟!Q19+程和君!Q19+袁勇君!Q19+柳常青!Q19+吴建兵!Q19+刘晓玲!Q19+李拥华!Q19+彭凤英!Q19+甘金华!Q19+颜晓琴!Q19</f>
        <v>0</v>
      </c>
      <c r="R19">
        <f>李晓红!R19+陈华平!R19+肖新姣!R19+王立伟!R19+程和君!R19+袁勇君!R19+柳常青!R19+吴建兵!R19+刘晓玲!R19+李拥华!R19+彭凤英!R19+甘金华!R19+颜晓琴!R19</f>
        <v>2</v>
      </c>
      <c r="S19">
        <f>李晓红!S19+陈华平!S19+肖新姣!S19+王立伟!S19+程和君!S19+袁勇君!S19+柳常青!S19+吴建兵!S19+刘晓玲!S19+李拥华!S19+彭凤英!S19+甘金华!S19+颜晓琴!S19</f>
        <v>0</v>
      </c>
      <c r="T19">
        <f>李晓红!T19+陈华平!T19+肖新姣!T19+王立伟!T19+程和君!T19+袁勇君!T19+柳常青!T19+吴建兵!T19+刘晓玲!T19+李拥华!T19+彭凤英!T19+甘金华!T19+颜晓琴!T19</f>
        <v>6</v>
      </c>
      <c r="U19">
        <f>李晓红!U19+陈华平!U19+肖新姣!U19+王立伟!U19+程和君!U19+袁勇君!U19+柳常青!U19+吴建兵!U19+刘晓玲!U19+李拥华!U19+彭凤英!U19+甘金华!U19+颜晓琴!U19</f>
        <v>0</v>
      </c>
      <c r="V19">
        <f>李晓红!V19+陈华平!V19+肖新姣!V19+王立伟!V19+程和君!V19+袁勇君!V19+柳常青!V19+吴建兵!V19+刘晓玲!V19+李拥华!V19+彭凤英!V19+甘金华!V19+颜晓琴!V19</f>
        <v>0</v>
      </c>
      <c r="X19">
        <f>李晓红!X19+陈华平!X19+肖新姣!X19+王立伟!X19+程和君!X19+袁勇君!X19+柳常青!X19+吴建兵!X19+刘晓玲!X19+李拥华!X19+彭凤英!X19+甘金华!X19+颜晓琴!X19</f>
        <v>3</v>
      </c>
      <c r="Y19">
        <f>李晓红!Y19+陈华平!Y19+肖新姣!Y19+王立伟!Y19+程和君!Y19+袁勇君!Y19+柳常青!Y19+吴建兵!Y19+刘晓玲!Y19+李拥华!Y19+彭凤英!Y19+甘金华!Y19+颜晓琴!Y19</f>
        <v>0</v>
      </c>
      <c r="Z19">
        <f>李晓红!Z19+陈华平!Z19+肖新姣!Z19+王立伟!Z19+程和君!Z19+袁勇君!Z19+柳常青!Z19+吴建兵!Z19+刘晓玲!Z19+李拥华!Z19+彭凤英!Z19+甘金华!Z19+颜晓琴!Z19</f>
        <v>0</v>
      </c>
      <c r="AA19">
        <f>李晓红!AA19+陈华平!AA19+肖新姣!AA19+王立伟!AA19+程和君!AA19+袁勇君!AA19+柳常青!AA19+吴建兵!AA19+刘晓玲!AA19+李拥华!AA19+彭凤英!AA19+甘金华!AA19+颜晓琴!AA19</f>
        <v>0</v>
      </c>
      <c r="AB19">
        <f>李晓红!AB19+陈华平!AB19+肖新姣!AB19+王立伟!AB19+程和君!AB19+袁勇君!AB19+柳常青!AB19+吴建兵!AB19+刘晓玲!AB19+李拥华!AB19+彭凤英!AB19+甘金华!AB19+颜晓琴!AB19</f>
        <v>5</v>
      </c>
      <c r="AC19">
        <f>李晓红!AC19+陈华平!AC19+肖新姣!AC19+王立伟!AC19+程和君!AC19+袁勇君!AC19+柳常青!AC19+吴建兵!AC19+刘晓玲!AC19+李拥华!AC19+彭凤英!AC19+甘金华!AC19+颜晓琴!AC19</f>
        <v>0</v>
      </c>
      <c r="AD19">
        <f>李晓红!AD19+陈华平!AD19+肖新姣!AD19+王立伟!AD19+程和君!AD19+袁勇君!AD19+柳常青!AD19+吴建兵!AD19+刘晓玲!AD19+李拥华!AD19+彭凤英!AD19+甘金华!AD19+颜晓琴!AD19</f>
        <v>1</v>
      </c>
      <c r="AE19">
        <f>李晓红!AE19+陈华平!AE19+肖新姣!AE19+王立伟!AE19+程和君!AE19+袁勇君!AE19+柳常青!AE19+吴建兵!AE19+刘晓玲!AE19+李拥华!AE19+彭凤英!AE19+甘金华!AE19+颜晓琴!AE19</f>
        <v>0</v>
      </c>
      <c r="AF19">
        <f>李晓红!AF19+陈华平!AF19+肖新姣!AF19+王立伟!AF19+程和君!AF19+袁勇君!AF19+柳常青!AF19+吴建兵!AF19+刘晓玲!AF19+李拥华!AF19+彭凤英!AF19+甘金华!AF19+颜晓琴!AF19</f>
        <v>0</v>
      </c>
    </row>
    <row r="20" customHeight="1" spans="1:32">
      <c r="A20" s="11">
        <v>45309</v>
      </c>
      <c r="B20">
        <f>李晓红!B20+陈华平!B20+肖新姣!B20+王立伟!B20+程和君!B20+袁勇君!B20+柳常青!B20+吴建兵!B20+刘晓玲!B20+李拥华!B20+彭凤英!B20+甘金华!B20+颜晓琴!B20</f>
        <v>18.5</v>
      </c>
      <c r="C20">
        <f>李晓红!C20+陈华平!C20+肖新姣!C20+王立伟!C20+程和君!C20+袁勇君!C20+柳常青!C20+吴建兵!C20+刘晓玲!C20+李拥华!C20+彭凤英!C20+甘金华!C20+颜晓琴!C20</f>
        <v>0</v>
      </c>
      <c r="D20">
        <f>李晓红!D20+陈华平!D20+肖新姣!D20+王立伟!D20+程和君!D20+袁勇君!D20+柳常青!D20+吴建兵!D20+刘晓玲!D20+李拥华!D20+彭凤英!D20+甘金华!D20+颜晓琴!D20</f>
        <v>6.5</v>
      </c>
      <c r="E20">
        <f>李晓红!E20+陈华平!E20+肖新姣!E20+王立伟!E20+程和君!E20+袁勇君!E20+柳常青!E20+吴建兵!E20+刘晓玲!E20+李拥华!E20+彭凤英!E20+甘金华!E20+颜晓琴!E20</f>
        <v>0</v>
      </c>
      <c r="F20">
        <f>李晓红!F20+陈华平!F20+肖新姣!F20+王立伟!F20+程和君!F20+袁勇君!F20+柳常青!F20+吴建兵!F20+刘晓玲!F20+李拥华!F20+彭凤英!F20+甘金华!F20+颜晓琴!F20</f>
        <v>0</v>
      </c>
      <c r="G20">
        <f>李晓红!G20+陈华平!G20+肖新姣!G20+王立伟!G20+程和君!G20+袁勇君!G20+柳常青!G20+吴建兵!G20+刘晓玲!G20+李拥华!G20+彭凤英!G20+甘金华!G20+颜晓琴!G20</f>
        <v>0</v>
      </c>
      <c r="H20">
        <f>李晓红!H20+陈华平!H20+肖新姣!H20+王立伟!H20+程和君!H20+袁勇君!H20+柳常青!H20+吴建兵!H20+刘晓玲!H20+李拥华!H20+彭凤英!H20+甘金华!H20+颜晓琴!H20</f>
        <v>0</v>
      </c>
      <c r="I20">
        <f>李晓红!I20+陈华平!I20+肖新姣!I20+王立伟!I20+程和君!I20+袁勇君!I20+柳常青!I20+吴建兵!I20+刘晓玲!I20+李拥华!I20+彭凤英!I20+甘金华!I20+颜晓琴!I20</f>
        <v>28</v>
      </c>
      <c r="J20">
        <f>李晓红!J20+陈华平!J20+肖新姣!J20+王立伟!J20+程和君!J20+袁勇君!J20+柳常青!J20+吴建兵!J20+刘晓玲!J20+李拥华!J20+彭凤英!J20+甘金华!J20+颜晓琴!J20</f>
        <v>2</v>
      </c>
      <c r="K20">
        <f>李晓红!K20+陈华平!K20+肖新姣!K20+王立伟!K20+程和君!K20+袁勇君!K20+柳常青!K20+吴建兵!K20+刘晓玲!K20+李拥华!K20+彭凤英!K20+甘金华!K20+颜晓琴!K20</f>
        <v>8</v>
      </c>
      <c r="L20">
        <f>李晓红!L20+陈华平!L20+肖新姣!L20+王立伟!L20+程和君!L20+袁勇君!L20+柳常青!L20+吴建兵!L20+刘晓玲!L20+李拥华!L20+彭凤英!L20+甘金华!L20+颜晓琴!L20</f>
        <v>0</v>
      </c>
      <c r="M20">
        <f>李晓红!M20+陈华平!M20+肖新姣!M20+王立伟!M20+程和君!M20+袁勇君!M20+柳常青!M20+吴建兵!M20+刘晓玲!M20+李拥华!M20+彭凤英!M20+甘金华!M20+颜晓琴!M20</f>
        <v>0</v>
      </c>
      <c r="N20">
        <f>李晓红!N20+陈华平!N20+肖新姣!N20+王立伟!N20+程和君!N20+袁勇君!N20+柳常青!N20+吴建兵!N20+刘晓玲!N20+李拥华!N20+彭凤英!N20+甘金华!N20+颜晓琴!N20</f>
        <v>0</v>
      </c>
      <c r="O20">
        <f>李晓红!O20+陈华平!O20+肖新姣!O20+王立伟!O20+程和君!O20+袁勇君!O20+柳常青!O20+吴建兵!O20+刘晓玲!O20+李拥华!O20+彭凤英!O20+甘金华!O20+颜晓琴!O20</f>
        <v>0</v>
      </c>
      <c r="P20">
        <f>李晓红!P20+陈华平!P20+肖新姣!P20+王立伟!P20+程和君!P20+袁勇君!P20+柳常青!P20+吴建兵!P20+刘晓玲!P20+李拥华!P20+彭凤英!P20+甘金华!P20+颜晓琴!P20</f>
        <v>8</v>
      </c>
      <c r="Q20">
        <f>李晓红!Q20+陈华平!Q20+肖新姣!Q20+王立伟!Q20+程和君!Q20+袁勇君!Q20+柳常青!Q20+吴建兵!Q20+刘晓玲!Q20+李拥华!Q20+彭凤英!Q20+甘金华!Q20+颜晓琴!Q20</f>
        <v>0</v>
      </c>
      <c r="R20">
        <f>李晓红!R20+陈华平!R20+肖新姣!R20+王立伟!R20+程和君!R20+袁勇君!R20+柳常青!R20+吴建兵!R20+刘晓玲!R20+李拥华!R20+彭凤英!R20+甘金华!R20+颜晓琴!R20</f>
        <v>2</v>
      </c>
      <c r="S20">
        <f>李晓红!S20+陈华平!S20+肖新姣!S20+王立伟!S20+程和君!S20+袁勇君!S20+柳常青!S20+吴建兵!S20+刘晓玲!S20+李拥华!S20+彭凤英!S20+甘金华!S20+颜晓琴!S20</f>
        <v>1</v>
      </c>
      <c r="T20">
        <f>李晓红!T20+陈华平!T20+肖新姣!T20+王立伟!T20+程和君!T20+袁勇君!T20+柳常青!T20+吴建兵!T20+刘晓玲!T20+李拥华!T20+彭凤英!T20+甘金华!T20+颜晓琴!T20</f>
        <v>7</v>
      </c>
      <c r="U20">
        <f>李晓红!U20+陈华平!U20+肖新姣!U20+王立伟!U20+程和君!U20+袁勇君!U20+柳常青!U20+吴建兵!U20+刘晓玲!U20+李拥华!U20+彭凤英!U20+甘金华!U20+颜晓琴!U20</f>
        <v>0</v>
      </c>
      <c r="V20">
        <f>李晓红!V20+陈华平!V20+肖新姣!V20+王立伟!V20+程和君!V20+袁勇君!V20+柳常青!V20+吴建兵!V20+刘晓玲!V20+李拥华!V20+彭凤英!V20+甘金华!V20+颜晓琴!V20</f>
        <v>0</v>
      </c>
      <c r="X20">
        <f>李晓红!X20+陈华平!X20+肖新姣!X20+王立伟!X20+程和君!X20+袁勇君!X20+柳常青!X20+吴建兵!X20+刘晓玲!X20+李拥华!X20+彭凤英!X20+甘金华!X20+颜晓琴!X20</f>
        <v>0</v>
      </c>
      <c r="Y20">
        <f>李晓红!Y20+陈华平!Y20+肖新姣!Y20+王立伟!Y20+程和君!Y20+袁勇君!Y20+柳常青!Y20+吴建兵!Y20+刘晓玲!Y20+李拥华!Y20+彭凤英!Y20+甘金华!Y20+颜晓琴!Y20</f>
        <v>0</v>
      </c>
      <c r="Z20">
        <f>李晓红!Z20+陈华平!Z20+肖新姣!Z20+王立伟!Z20+程和君!Z20+袁勇君!Z20+柳常青!Z20+吴建兵!Z20+刘晓玲!Z20+李拥华!Z20+彭凤英!Z20+甘金华!Z20+颜晓琴!Z20</f>
        <v>0</v>
      </c>
      <c r="AA20">
        <f>李晓红!AA20+陈华平!AA20+肖新姣!AA20+王立伟!AA20+程和君!AA20+袁勇君!AA20+柳常青!AA20+吴建兵!AA20+刘晓玲!AA20+李拥华!AA20+彭凤英!AA20+甘金华!AA20+颜晓琴!AA20</f>
        <v>0</v>
      </c>
      <c r="AB20">
        <f>李晓红!AB20+陈华平!AB20+肖新姣!AB20+王立伟!AB20+程和君!AB20+袁勇君!AB20+柳常青!AB20+吴建兵!AB20+刘晓玲!AB20+李拥华!AB20+彭凤英!AB20+甘金华!AB20+颜晓琴!AB20</f>
        <v>0</v>
      </c>
      <c r="AC20">
        <f>李晓红!AC20+陈华平!AC20+肖新姣!AC20+王立伟!AC20+程和君!AC20+袁勇君!AC20+柳常青!AC20+吴建兵!AC20+刘晓玲!AC20+李拥华!AC20+彭凤英!AC20+甘金华!AC20+颜晓琴!AC20</f>
        <v>0</v>
      </c>
      <c r="AD20">
        <f>李晓红!AD20+陈华平!AD20+肖新姣!AD20+王立伟!AD20+程和君!AD20+袁勇君!AD20+柳常青!AD20+吴建兵!AD20+刘晓玲!AD20+李拥华!AD20+彭凤英!AD20+甘金华!AD20+颜晓琴!AD20</f>
        <v>1</v>
      </c>
      <c r="AE20">
        <f>李晓红!AE20+陈华平!AE20+肖新姣!AE20+王立伟!AE20+程和君!AE20+袁勇君!AE20+柳常青!AE20+吴建兵!AE20+刘晓玲!AE20+李拥华!AE20+彭凤英!AE20+甘金华!AE20+颜晓琴!AE20</f>
        <v>0</v>
      </c>
      <c r="AF20">
        <f>李晓红!AF20+陈华平!AF20+肖新姣!AF20+王立伟!AF20+程和君!AF20+袁勇君!AF20+柳常青!AF20+吴建兵!AF20+刘晓玲!AF20+李拥华!AF20+彭凤英!AF20+甘金华!AF20+颜晓琴!AF20</f>
        <v>0</v>
      </c>
    </row>
    <row r="21" customHeight="1" spans="1:32">
      <c r="A21" s="11">
        <v>45310</v>
      </c>
      <c r="B21">
        <f>李晓红!B21+陈华平!B21+肖新姣!B21+王立伟!B21+程和君!B21+袁勇君!B21+柳常青!B21+吴建兵!B21+刘晓玲!B21+李拥华!B21+彭凤英!B21+甘金华!B21+颜晓琴!B21</f>
        <v>16.5</v>
      </c>
      <c r="C21">
        <f>李晓红!C21+陈华平!C21+肖新姣!C21+王立伟!C21+程和君!C21+袁勇君!C21+柳常青!C21+吴建兵!C21+刘晓玲!C21+李拥华!C21+彭凤英!C21+甘金华!C21+颜晓琴!C21</f>
        <v>0</v>
      </c>
      <c r="D21">
        <f>李晓红!D21+陈华平!D21+肖新姣!D21+王立伟!D21+程和君!D21+袁勇君!D21+柳常青!D21+吴建兵!D21+刘晓玲!D21+李拥华!D21+彭凤英!D21+甘金华!D21+颜晓琴!D21</f>
        <v>6.5</v>
      </c>
      <c r="E21">
        <f>李晓红!E21+陈华平!E21+肖新姣!E21+王立伟!E21+程和君!E21+袁勇君!E21+柳常青!E21+吴建兵!E21+刘晓玲!E21+李拥华!E21+彭凤英!E21+甘金华!E21+颜晓琴!E21</f>
        <v>0</v>
      </c>
      <c r="F21">
        <f>李晓红!F21+陈华平!F21+肖新姣!F21+王立伟!F21+程和君!F21+袁勇君!F21+柳常青!F21+吴建兵!F21+刘晓玲!F21+李拥华!F21+彭凤英!F21+甘金华!F21+颜晓琴!F21</f>
        <v>0</v>
      </c>
      <c r="G21">
        <f>李晓红!G21+陈华平!G21+肖新姣!G21+王立伟!G21+程和君!G21+袁勇君!G21+柳常青!G21+吴建兵!G21+刘晓玲!G21+李拥华!G21+彭凤英!G21+甘金华!G21+颜晓琴!G21</f>
        <v>0</v>
      </c>
      <c r="H21">
        <f>李晓红!H21+陈华平!H21+肖新姣!H21+王立伟!H21+程和君!H21+袁勇君!H21+柳常青!H21+吴建兵!H21+刘晓玲!H21+李拥华!H21+彭凤英!H21+甘金华!H21+颜晓琴!H21</f>
        <v>1</v>
      </c>
      <c r="I21">
        <f>李晓红!I21+陈华平!I21+肖新姣!I21+王立伟!I21+程和君!I21+袁勇君!I21+柳常青!I21+吴建兵!I21+刘晓玲!I21+李拥华!I21+彭凤英!I21+甘金华!I21+颜晓琴!I21</f>
        <v>13</v>
      </c>
      <c r="J21">
        <f>李晓红!J21+陈华平!J21+肖新姣!J21+王立伟!J21+程和君!J21+袁勇君!J21+柳常青!J21+吴建兵!J21+刘晓玲!J21+李拥华!J21+彭凤英!J21+甘金华!J21+颜晓琴!J21</f>
        <v>0</v>
      </c>
      <c r="K21">
        <f>李晓红!K21+陈华平!K21+肖新姣!K21+王立伟!K21+程和君!K21+袁勇君!K21+柳常青!K21+吴建兵!K21+刘晓玲!K21+李拥华!K21+彭凤英!K21+甘金华!K21+颜晓琴!K21</f>
        <v>1</v>
      </c>
      <c r="L21">
        <f>李晓红!L21+陈华平!L21+肖新姣!L21+王立伟!L21+程和君!L21+袁勇君!L21+柳常青!L21+吴建兵!L21+刘晓玲!L21+李拥华!L21+彭凤英!L21+甘金华!L21+颜晓琴!L21</f>
        <v>0</v>
      </c>
      <c r="M21">
        <f>李晓红!M21+陈华平!M21+肖新姣!M21+王立伟!M21+程和君!M21+袁勇君!M21+柳常青!M21+吴建兵!M21+刘晓玲!M21+李拥华!M21+彭凤英!M21+甘金华!M21+颜晓琴!M21</f>
        <v>0</v>
      </c>
      <c r="N21">
        <f>李晓红!N21+陈华平!N21+肖新姣!N21+王立伟!N21+程和君!N21+袁勇君!N21+柳常青!N21+吴建兵!N21+刘晓玲!N21+李拥华!N21+彭凤英!N21+甘金华!N21+颜晓琴!N21</f>
        <v>0</v>
      </c>
      <c r="O21">
        <f>李晓红!O21+陈华平!O21+肖新姣!O21+王立伟!O21+程和君!O21+袁勇君!O21+柳常青!O21+吴建兵!O21+刘晓玲!O21+李拥华!O21+彭凤英!O21+甘金华!O21+颜晓琴!O21</f>
        <v>0</v>
      </c>
      <c r="P21">
        <f>李晓红!P21+陈华平!P21+肖新姣!P21+王立伟!P21+程和君!P21+袁勇君!P21+柳常青!P21+吴建兵!P21+刘晓玲!P21+李拥华!P21+彭凤英!P21+甘金华!P21+颜晓琴!P21</f>
        <v>2</v>
      </c>
      <c r="Q21">
        <f>李晓红!Q21+陈华平!Q21+肖新姣!Q21+王立伟!Q21+程和君!Q21+袁勇君!Q21+柳常青!Q21+吴建兵!Q21+刘晓玲!Q21+李拥华!Q21+彭凤英!Q21+甘金华!Q21+颜晓琴!Q21</f>
        <v>0</v>
      </c>
      <c r="R21">
        <f>李晓红!R21+陈华平!R21+肖新姣!R21+王立伟!R21+程和君!R21+袁勇君!R21+柳常青!R21+吴建兵!R21+刘晓玲!R21+李拥华!R21+彭凤英!R21+甘金华!R21+颜晓琴!R21</f>
        <v>1</v>
      </c>
      <c r="S21">
        <f>李晓红!S21+陈华平!S21+肖新姣!S21+王立伟!S21+程和君!S21+袁勇君!S21+柳常青!S21+吴建兵!S21+刘晓玲!S21+李拥华!S21+彭凤英!S21+甘金华!S21+颜晓琴!S21</f>
        <v>0</v>
      </c>
      <c r="T21">
        <f>李晓红!T21+陈华平!T21+肖新姣!T21+王立伟!T21+程和君!T21+袁勇君!T21+柳常青!T21+吴建兵!T21+刘晓玲!T21+李拥华!T21+彭凤英!T21+甘金华!T21+颜晓琴!T21</f>
        <v>7</v>
      </c>
      <c r="U21">
        <f>李晓红!U21+陈华平!U21+肖新姣!U21+王立伟!U21+程和君!U21+袁勇君!U21+柳常青!U21+吴建兵!U21+刘晓玲!U21+李拥华!U21+彭凤英!U21+甘金华!U21+颜晓琴!U21</f>
        <v>0</v>
      </c>
      <c r="V21">
        <f>李晓红!V21+陈华平!V21+肖新姣!V21+王立伟!V21+程和君!V21+袁勇君!V21+柳常青!V21+吴建兵!V21+刘晓玲!V21+李拥华!V21+彭凤英!V21+甘金华!V21+颜晓琴!V21</f>
        <v>5000</v>
      </c>
      <c r="X21">
        <f>李晓红!X21+陈华平!X21+肖新姣!X21+王立伟!X21+程和君!X21+袁勇君!X21+柳常青!X21+吴建兵!X21+刘晓玲!X21+李拥华!X21+彭凤英!X21+甘金华!X21+颜晓琴!X21</f>
        <v>0.5</v>
      </c>
      <c r="Y21">
        <f>李晓红!Y21+陈华平!Y21+肖新姣!Y21+王立伟!Y21+程和君!Y21+袁勇君!Y21+柳常青!Y21+吴建兵!Y21+刘晓玲!Y21+李拥华!Y21+彭凤英!Y21+甘金华!Y21+颜晓琴!Y21</f>
        <v>0</v>
      </c>
      <c r="Z21">
        <f>李晓红!Z21+陈华平!Z21+肖新姣!Z21+王立伟!Z21+程和君!Z21+袁勇君!Z21+柳常青!Z21+吴建兵!Z21+刘晓玲!Z21+李拥华!Z21+彭凤英!Z21+甘金华!Z21+颜晓琴!Z21</f>
        <v>0</v>
      </c>
      <c r="AA21">
        <f>李晓红!AA21+陈华平!AA21+肖新姣!AA21+王立伟!AA21+程和君!AA21+袁勇君!AA21+柳常青!AA21+吴建兵!AA21+刘晓玲!AA21+李拥华!AA21+彭凤英!AA21+甘金华!AA21+颜晓琴!AA21</f>
        <v>0</v>
      </c>
      <c r="AB21">
        <f>李晓红!AB21+陈华平!AB21+肖新姣!AB21+王立伟!AB21+程和君!AB21+袁勇君!AB21+柳常青!AB21+吴建兵!AB21+刘晓玲!AB21+李拥华!AB21+彭凤英!AB21+甘金华!AB21+颜晓琴!AB21</f>
        <v>0</v>
      </c>
      <c r="AC21">
        <f>李晓红!AC21+陈华平!AC21+肖新姣!AC21+王立伟!AC21+程和君!AC21+袁勇君!AC21+柳常青!AC21+吴建兵!AC21+刘晓玲!AC21+李拥华!AC21+彭凤英!AC21+甘金华!AC21+颜晓琴!AC21</f>
        <v>0</v>
      </c>
      <c r="AD21">
        <f>李晓红!AD21+陈华平!AD21+肖新姣!AD21+王立伟!AD21+程和君!AD21+袁勇君!AD21+柳常青!AD21+吴建兵!AD21+刘晓玲!AD21+李拥华!AD21+彭凤英!AD21+甘金华!AD21+颜晓琴!AD21</f>
        <v>2</v>
      </c>
      <c r="AE21">
        <f>李晓红!AE21+陈华平!AE21+肖新姣!AE21+王立伟!AE21+程和君!AE21+袁勇君!AE21+柳常青!AE21+吴建兵!AE21+刘晓玲!AE21+李拥华!AE21+彭凤英!AE21+甘金华!AE21+颜晓琴!AE21</f>
        <v>0</v>
      </c>
      <c r="AF21">
        <f>李晓红!AF21+陈华平!AF21+肖新姣!AF21+王立伟!AF21+程和君!AF21+袁勇君!AF21+柳常青!AF21+吴建兵!AF21+刘晓玲!AF21+李拥华!AF21+彭凤英!AF21+甘金华!AF21+颜晓琴!AF21</f>
        <v>0</v>
      </c>
    </row>
    <row r="22" customHeight="1" spans="1:32">
      <c r="A22" s="11">
        <v>45311</v>
      </c>
      <c r="B22">
        <f>李晓红!B22+陈华平!B22+肖新姣!B22+王立伟!B22+程和君!B22+袁勇君!B22+柳常青!B22+吴建兵!B22+刘晓玲!B22+李拥华!B22+彭凤英!B22+甘金华!B22+颜晓琴!B22</f>
        <v>15</v>
      </c>
      <c r="C22">
        <f>李晓红!C22+陈华平!C22+肖新姣!C22+王立伟!C22+程和君!C22+袁勇君!C22+柳常青!C22+吴建兵!C22+刘晓玲!C22+李拥华!C22+彭凤英!C22+甘金华!C22+颜晓琴!C22</f>
        <v>0</v>
      </c>
      <c r="D22">
        <f>李晓红!D22+陈华平!D22+肖新姣!D22+王立伟!D22+程和君!D22+袁勇君!D22+柳常青!D22+吴建兵!D22+刘晓玲!D22+李拥华!D22+彭凤英!D22+甘金华!D22+颜晓琴!D22</f>
        <v>1.5</v>
      </c>
      <c r="E22">
        <f>李晓红!E22+陈华平!E22+肖新姣!E22+王立伟!E22+程和君!E22+袁勇君!E22+柳常青!E22+吴建兵!E22+刘晓玲!E22+李拥华!E22+彭凤英!E22+甘金华!E22+颜晓琴!E22</f>
        <v>0</v>
      </c>
      <c r="F22">
        <f>李晓红!F22+陈华平!F22+肖新姣!F22+王立伟!F22+程和君!F22+袁勇君!F22+柳常青!F22+吴建兵!F22+刘晓玲!F22+李拥华!F22+彭凤英!F22+甘金华!F22+颜晓琴!F22</f>
        <v>0</v>
      </c>
      <c r="G22">
        <f>李晓红!G22+陈华平!G22+肖新姣!G22+王立伟!G22+程和君!G22+袁勇君!G22+柳常青!G22+吴建兵!G22+刘晓玲!G22+李拥华!G22+彭凤英!G22+甘金华!G22+颜晓琴!G22</f>
        <v>0</v>
      </c>
      <c r="H22">
        <f>李晓红!H22+陈华平!H22+肖新姣!H22+王立伟!H22+程和君!H22+袁勇君!H22+柳常青!H22+吴建兵!H22+刘晓玲!H22+李拥华!H22+彭凤英!H22+甘金华!H22+颜晓琴!H22</f>
        <v>0</v>
      </c>
      <c r="I22">
        <f>李晓红!I22+陈华平!I22+肖新姣!I22+王立伟!I22+程和君!I22+袁勇君!I22+柳常青!I22+吴建兵!I22+刘晓玲!I22+李拥华!I22+彭凤英!I22+甘金华!I22+颜晓琴!I22</f>
        <v>8</v>
      </c>
      <c r="J22">
        <f>李晓红!J22+陈华平!J22+肖新姣!J22+王立伟!J22+程和君!J22+袁勇君!J22+柳常青!J22+吴建兵!J22+刘晓玲!J22+李拥华!J22+彭凤英!J22+甘金华!J22+颜晓琴!J22</f>
        <v>5</v>
      </c>
      <c r="K22">
        <f>李晓红!K22+陈华平!K22+肖新姣!K22+王立伟!K22+程和君!K22+袁勇君!K22+柳常青!K22+吴建兵!K22+刘晓玲!K22+李拥华!K22+彭凤英!K22+甘金华!K22+颜晓琴!K22</f>
        <v>4</v>
      </c>
      <c r="L22">
        <f>李晓红!L22+陈华平!L22+肖新姣!L22+王立伟!L22+程和君!L22+袁勇君!L22+柳常青!L22+吴建兵!L22+刘晓玲!L22+李拥华!L22+彭凤英!L22+甘金华!L22+颜晓琴!L22</f>
        <v>0</v>
      </c>
      <c r="M22">
        <f>李晓红!M22+陈华平!M22+肖新姣!M22+王立伟!M22+程和君!M22+袁勇君!M22+柳常青!M22+吴建兵!M22+刘晓玲!M22+李拥华!M22+彭凤英!M22+甘金华!M22+颜晓琴!M22</f>
        <v>0</v>
      </c>
      <c r="N22">
        <f>李晓红!N22+陈华平!N22+肖新姣!N22+王立伟!N22+程和君!N22+袁勇君!N22+柳常青!N22+吴建兵!N22+刘晓玲!N22+李拥华!N22+彭凤英!N22+甘金华!N22+颜晓琴!N22</f>
        <v>0</v>
      </c>
      <c r="O22">
        <f>李晓红!O22+陈华平!O22+肖新姣!O22+王立伟!O22+程和君!O22+袁勇君!O22+柳常青!O22+吴建兵!O22+刘晓玲!O22+李拥华!O22+彭凤英!O22+甘金华!O22+颜晓琴!O22</f>
        <v>2</v>
      </c>
      <c r="P22">
        <f>李晓红!P22+陈华平!P22+肖新姣!P22+王立伟!P22+程和君!P22+袁勇君!P22+柳常青!P22+吴建兵!P22+刘晓玲!P22+李拥华!P22+彭凤英!P22+甘金华!P22+颜晓琴!P22</f>
        <v>6</v>
      </c>
      <c r="Q22">
        <f>李晓红!Q22+陈华平!Q22+肖新姣!Q22+王立伟!Q22+程和君!Q22+袁勇君!Q22+柳常青!Q22+吴建兵!Q22+刘晓玲!Q22+李拥华!Q22+彭凤英!Q22+甘金华!Q22+颜晓琴!Q22</f>
        <v>0</v>
      </c>
      <c r="R22">
        <f>李晓红!R22+陈华平!R22+肖新姣!R22+王立伟!R22+程和君!R22+袁勇君!R22+柳常青!R22+吴建兵!R22+刘晓玲!R22+李拥华!R22+彭凤英!R22+甘金华!R22+颜晓琴!R22</f>
        <v>2</v>
      </c>
      <c r="S22">
        <f>李晓红!S22+陈华平!S22+肖新姣!S22+王立伟!S22+程和君!S22+袁勇君!S22+柳常青!S22+吴建兵!S22+刘晓玲!S22+李拥华!S22+彭凤英!S22+甘金华!S22+颜晓琴!S22</f>
        <v>0</v>
      </c>
      <c r="T22">
        <f>李晓红!T22+陈华平!T22+肖新姣!T22+王立伟!T22+程和君!T22+袁勇君!T22+柳常青!T22+吴建兵!T22+刘晓玲!T22+李拥华!T22+彭凤英!T22+甘金华!T22+颜晓琴!T22</f>
        <v>20</v>
      </c>
      <c r="U22">
        <f>李晓红!U22+陈华平!U22+肖新姣!U22+王立伟!U22+程和君!U22+袁勇君!U22+柳常青!U22+吴建兵!U22+刘晓玲!U22+李拥华!U22+彭凤英!U22+甘金华!U22+颜晓琴!U22</f>
        <v>0</v>
      </c>
      <c r="V22">
        <f>李晓红!V22+陈华平!V22+肖新姣!V22+王立伟!V22+程和君!V22+袁勇君!V22+柳常青!V22+吴建兵!V22+刘晓玲!V22+李拥华!V22+彭凤英!V22+甘金华!V22+颜晓琴!V22</f>
        <v>0</v>
      </c>
      <c r="X22">
        <f>李晓红!X22+陈华平!X22+肖新姣!X22+王立伟!X22+程和君!X22+袁勇君!X22+柳常青!X22+吴建兵!X22+刘晓玲!X22+李拥华!X22+彭凤英!X22+甘金华!X22+颜晓琴!X22</f>
        <v>0</v>
      </c>
      <c r="Y22">
        <f>李晓红!Y22+陈华平!Y22+肖新姣!Y22+王立伟!Y22+程和君!Y22+袁勇君!Y22+柳常青!Y22+吴建兵!Y22+刘晓玲!Y22+李拥华!Y22+彭凤英!Y22+甘金华!Y22+颜晓琴!Y22</f>
        <v>0</v>
      </c>
      <c r="Z22">
        <f>李晓红!Z22+陈华平!Z22+肖新姣!Z22+王立伟!Z22+程和君!Z22+袁勇君!Z22+柳常青!Z22+吴建兵!Z22+刘晓玲!Z22+李拥华!Z22+彭凤英!Z22+甘金华!Z22+颜晓琴!Z22</f>
        <v>0</v>
      </c>
      <c r="AA22">
        <f>李晓红!AA22+陈华平!AA22+肖新姣!AA22+王立伟!AA22+程和君!AA22+袁勇君!AA22+柳常青!AA22+吴建兵!AA22+刘晓玲!AA22+李拥华!AA22+彭凤英!AA22+甘金华!AA22+颜晓琴!AA22</f>
        <v>0</v>
      </c>
      <c r="AB22">
        <f>李晓红!AB22+陈华平!AB22+肖新姣!AB22+王立伟!AB22+程和君!AB22+袁勇君!AB22+柳常青!AB22+吴建兵!AB22+刘晓玲!AB22+李拥华!AB22+彭凤英!AB22+甘金华!AB22+颜晓琴!AB22</f>
        <v>0</v>
      </c>
      <c r="AC22">
        <f>李晓红!AC22+陈华平!AC22+肖新姣!AC22+王立伟!AC22+程和君!AC22+袁勇君!AC22+柳常青!AC22+吴建兵!AC22+刘晓玲!AC22+李拥华!AC22+彭凤英!AC22+甘金华!AC22+颜晓琴!AC22</f>
        <v>0</v>
      </c>
      <c r="AD22">
        <f>李晓红!AD22+陈华平!AD22+肖新姣!AD22+王立伟!AD22+程和君!AD22+袁勇君!AD22+柳常青!AD22+吴建兵!AD22+刘晓玲!AD22+李拥华!AD22+彭凤英!AD22+甘金华!AD22+颜晓琴!AD22</f>
        <v>0</v>
      </c>
      <c r="AE22">
        <f>李晓红!AE22+陈华平!AE22+肖新姣!AE22+王立伟!AE22+程和君!AE22+袁勇君!AE22+柳常青!AE22+吴建兵!AE22+刘晓玲!AE22+李拥华!AE22+彭凤英!AE22+甘金华!AE22+颜晓琴!AE22</f>
        <v>0</v>
      </c>
      <c r="AF22">
        <f>李晓红!AF22+陈华平!AF22+肖新姣!AF22+王立伟!AF22+程和君!AF22+袁勇君!AF22+柳常青!AF22+吴建兵!AF22+刘晓玲!AF22+李拥华!AF22+彭凤英!AF22+甘金华!AF22+颜晓琴!AF22</f>
        <v>0</v>
      </c>
    </row>
    <row r="23" customHeight="1" spans="1:32">
      <c r="A23" s="11">
        <v>45312</v>
      </c>
      <c r="B23">
        <f>李晓红!B23+陈华平!B23+肖新姣!B23+王立伟!B23+程和君!B23+袁勇君!B23+柳常青!B23+吴建兵!B23+刘晓玲!B23+李拥华!B23+彭凤英!B23+甘金华!B23+颜晓琴!B23</f>
        <v>14</v>
      </c>
      <c r="C23">
        <f>李晓红!C23+陈华平!C23+肖新姣!C23+王立伟!C23+程和君!C23+袁勇君!C23+柳常青!C23+吴建兵!C23+刘晓玲!C23+李拥华!C23+彭凤英!C23+甘金华!C23+颜晓琴!C23</f>
        <v>0</v>
      </c>
      <c r="D23">
        <f>李晓红!D23+陈华平!D23+肖新姣!D23+王立伟!D23+程和君!D23+袁勇君!D23+柳常青!D23+吴建兵!D23+刘晓玲!D23+李拥华!D23+彭凤英!D23+甘金华!D23+颜晓琴!D23</f>
        <v>8</v>
      </c>
      <c r="E23">
        <f>李晓红!E23+陈华平!E23+肖新姣!E23+王立伟!E23+程和君!E23+袁勇君!E23+柳常青!E23+吴建兵!E23+刘晓玲!E23+李拥华!E23+彭凤英!E23+甘金华!E23+颜晓琴!E23</f>
        <v>0</v>
      </c>
      <c r="F23">
        <f>李晓红!F23+陈华平!F23+肖新姣!F23+王立伟!F23+程和君!F23+袁勇君!F23+柳常青!F23+吴建兵!F23+刘晓玲!F23+李拥华!F23+彭凤英!F23+甘金华!F23+颜晓琴!F23</f>
        <v>0</v>
      </c>
      <c r="G23">
        <f>李晓红!G23+陈华平!G23+肖新姣!G23+王立伟!G23+程和君!G23+袁勇君!G23+柳常青!G23+吴建兵!G23+刘晓玲!G23+李拥华!G23+彭凤英!G23+甘金华!G23+颜晓琴!G23</f>
        <v>0</v>
      </c>
      <c r="H23">
        <f>李晓红!H23+陈华平!H23+肖新姣!H23+王立伟!H23+程和君!H23+袁勇君!H23+柳常青!H23+吴建兵!H23+刘晓玲!H23+李拥华!H23+彭凤英!H23+甘金华!H23+颜晓琴!H23</f>
        <v>1</v>
      </c>
      <c r="I23">
        <f>李晓红!I23+陈华平!I23+肖新姣!I23+王立伟!I23+程和君!I23+袁勇君!I23+柳常青!I23+吴建兵!I23+刘晓玲!I23+李拥华!I23+彭凤英!I23+甘金华!I23+颜晓琴!I23</f>
        <v>33</v>
      </c>
      <c r="J23">
        <f>李晓红!J23+陈华平!J23+肖新姣!J23+王立伟!J23+程和君!J23+袁勇君!J23+柳常青!J23+吴建兵!J23+刘晓玲!J23+李拥华!J23+彭凤英!J23+甘金华!J23+颜晓琴!J23</f>
        <v>0</v>
      </c>
      <c r="K23">
        <f>李晓红!K23+陈华平!K23+肖新姣!K23+王立伟!K23+程和君!K23+袁勇君!K23+柳常青!K23+吴建兵!K23+刘晓玲!K23+李拥华!K23+彭凤英!K23+甘金华!K23+颜晓琴!K23</f>
        <v>4</v>
      </c>
      <c r="L23">
        <f>李晓红!L23+陈华平!L23+肖新姣!L23+王立伟!L23+程和君!L23+袁勇君!L23+柳常青!L23+吴建兵!L23+刘晓玲!L23+李拥华!L23+彭凤英!L23+甘金华!L23+颜晓琴!L23</f>
        <v>0</v>
      </c>
      <c r="M23">
        <f>李晓红!M23+陈华平!M23+肖新姣!M23+王立伟!M23+程和君!M23+袁勇君!M23+柳常青!M23+吴建兵!M23+刘晓玲!M23+李拥华!M23+彭凤英!M23+甘金华!M23+颜晓琴!M23</f>
        <v>0</v>
      </c>
      <c r="N23">
        <f>李晓红!N23+陈华平!N23+肖新姣!N23+王立伟!N23+程和君!N23+袁勇君!N23+柳常青!N23+吴建兵!N23+刘晓玲!N23+李拥华!N23+彭凤英!N23+甘金华!N23+颜晓琴!N23</f>
        <v>1</v>
      </c>
      <c r="O23">
        <f>李晓红!O23+陈华平!O23+肖新姣!O23+王立伟!O23+程和君!O23+袁勇君!O23+柳常青!O23+吴建兵!O23+刘晓玲!O23+李拥华!O23+彭凤英!O23+甘金华!O23+颜晓琴!O23</f>
        <v>0</v>
      </c>
      <c r="P23">
        <f>李晓红!P23+陈华平!P23+肖新姣!P23+王立伟!P23+程和君!P23+袁勇君!P23+柳常青!P23+吴建兵!P23+刘晓玲!P23+李拥华!P23+彭凤英!P23+甘金华!P23+颜晓琴!P23</f>
        <v>8</v>
      </c>
      <c r="Q23">
        <f>李晓红!Q23+陈华平!Q23+肖新姣!Q23+王立伟!Q23+程和君!Q23+袁勇君!Q23+柳常青!Q23+吴建兵!Q23+刘晓玲!Q23+李拥华!Q23+彭凤英!Q23+甘金华!Q23+颜晓琴!Q23</f>
        <v>0</v>
      </c>
      <c r="R23">
        <f>李晓红!R23+陈华平!R23+肖新姣!R23+王立伟!R23+程和君!R23+袁勇君!R23+柳常青!R23+吴建兵!R23+刘晓玲!R23+李拥华!R23+彭凤英!R23+甘金华!R23+颜晓琴!R23</f>
        <v>0</v>
      </c>
      <c r="S23">
        <f>李晓红!S23+陈华平!S23+肖新姣!S23+王立伟!S23+程和君!S23+袁勇君!S23+柳常青!S23+吴建兵!S23+刘晓玲!S23+李拥华!S23+彭凤英!S23+甘金华!S23+颜晓琴!S23</f>
        <v>0</v>
      </c>
      <c r="T23">
        <f>李晓红!T23+陈华平!T23+肖新姣!T23+王立伟!T23+程和君!T23+袁勇君!T23+柳常青!T23+吴建兵!T23+刘晓玲!T23+李拥华!T23+彭凤英!T23+甘金华!T23+颜晓琴!T23</f>
        <v>17</v>
      </c>
      <c r="U23">
        <f>李晓红!U23+陈华平!U23+肖新姣!U23+王立伟!U23+程和君!U23+袁勇君!U23+柳常青!U23+吴建兵!U23+刘晓玲!U23+李拥华!U23+彭凤英!U23+甘金华!U23+颜晓琴!U23</f>
        <v>0</v>
      </c>
      <c r="V23">
        <f>李晓红!V23+陈华平!V23+肖新姣!V23+王立伟!V23+程和君!V23+袁勇君!V23+柳常青!V23+吴建兵!V23+刘晓玲!V23+李拥华!V23+彭凤英!V23+甘金华!V23+颜晓琴!V23</f>
        <v>0</v>
      </c>
      <c r="X23">
        <f>李晓红!X23+陈华平!X23+肖新姣!X23+王立伟!X23+程和君!X23+袁勇君!X23+柳常青!X23+吴建兵!X23+刘晓玲!X23+李拥华!X23+彭凤英!X23+甘金华!X23+颜晓琴!X23</f>
        <v>1</v>
      </c>
      <c r="Y23">
        <f>李晓红!Y23+陈华平!Y23+肖新姣!Y23+王立伟!Y23+程和君!Y23+袁勇君!Y23+柳常青!Y23+吴建兵!Y23+刘晓玲!Y23+李拥华!Y23+彭凤英!Y23+甘金华!Y23+颜晓琴!Y23</f>
        <v>1</v>
      </c>
      <c r="Z23">
        <f>李晓红!Z23+陈华平!Z23+肖新姣!Z23+王立伟!Z23+程和君!Z23+袁勇君!Z23+柳常青!Z23+吴建兵!Z23+刘晓玲!Z23+李拥华!Z23+彭凤英!Z23+甘金华!Z23+颜晓琴!Z23</f>
        <v>0</v>
      </c>
      <c r="AA23">
        <f>李晓红!AA23+陈华平!AA23+肖新姣!AA23+王立伟!AA23+程和君!AA23+袁勇君!AA23+柳常青!AA23+吴建兵!AA23+刘晓玲!AA23+李拥华!AA23+彭凤英!AA23+甘金华!AA23+颜晓琴!AA23</f>
        <v>0</v>
      </c>
      <c r="AB23">
        <f>李晓红!AB23+陈华平!AB23+肖新姣!AB23+王立伟!AB23+程和君!AB23+袁勇君!AB23+柳常青!AB23+吴建兵!AB23+刘晓玲!AB23+李拥华!AB23+彭凤英!AB23+甘金华!AB23+颜晓琴!AB23</f>
        <v>0</v>
      </c>
      <c r="AC23">
        <f>李晓红!AC23+陈华平!AC23+肖新姣!AC23+王立伟!AC23+程和君!AC23+袁勇君!AC23+柳常青!AC23+吴建兵!AC23+刘晓玲!AC23+李拥华!AC23+彭凤英!AC23+甘金华!AC23+颜晓琴!AC23</f>
        <v>0</v>
      </c>
      <c r="AD23">
        <f>李晓红!AD23+陈华平!AD23+肖新姣!AD23+王立伟!AD23+程和君!AD23+袁勇君!AD23+柳常青!AD23+吴建兵!AD23+刘晓玲!AD23+李拥华!AD23+彭凤英!AD23+甘金华!AD23+颜晓琴!AD23</f>
        <v>1</v>
      </c>
      <c r="AE23">
        <f>李晓红!AE23+陈华平!AE23+肖新姣!AE23+王立伟!AE23+程和君!AE23+袁勇君!AE23+柳常青!AE23+吴建兵!AE23+刘晓玲!AE23+李拥华!AE23+彭凤英!AE23+甘金华!AE23+颜晓琴!AE23</f>
        <v>0</v>
      </c>
      <c r="AF23">
        <f>李晓红!AF23+陈华平!AF23+肖新姣!AF23+王立伟!AF23+程和君!AF23+袁勇君!AF23+柳常青!AF23+吴建兵!AF23+刘晓玲!AF23+李拥华!AF23+彭凤英!AF23+甘金华!AF23+颜晓琴!AF23</f>
        <v>0</v>
      </c>
    </row>
    <row r="24" customHeight="1" spans="1:32">
      <c r="A24" s="11">
        <v>45313</v>
      </c>
      <c r="B24">
        <f>李晓红!B24+陈华平!B24+肖新姣!B24+王立伟!B24+程和君!B24+袁勇君!B24+柳常青!B24+吴建兵!B24+刘晓玲!B24+李拥华!B24+彭凤英!B24+甘金华!B24+颜晓琴!B24</f>
        <v>5.5</v>
      </c>
      <c r="C24">
        <f>李晓红!C24+陈华平!C24+肖新姣!C24+王立伟!C24+程和君!C24+袁勇君!C24+柳常青!C24+吴建兵!C24+刘晓玲!C24+李拥华!C24+彭凤英!C24+甘金华!C24+颜晓琴!C24</f>
        <v>0</v>
      </c>
      <c r="D24">
        <f>李晓红!D24+陈华平!D24+肖新姣!D24+王立伟!D24+程和君!D24+袁勇君!D24+柳常青!D24+吴建兵!D24+刘晓玲!D24+李拥华!D24+彭凤英!D24+甘金华!D24+颜晓琴!D24</f>
        <v>1</v>
      </c>
      <c r="E24">
        <f>李晓红!E24+陈华平!E24+肖新姣!E24+王立伟!E24+程和君!E24+袁勇君!E24+柳常青!E24+吴建兵!E24+刘晓玲!E24+李拥华!E24+彭凤英!E24+甘金华!E24+颜晓琴!E24</f>
        <v>0</v>
      </c>
      <c r="F24">
        <f>李晓红!F24+陈华平!F24+肖新姣!F24+王立伟!F24+程和君!F24+袁勇君!F24+柳常青!F24+吴建兵!F24+刘晓玲!F24+李拥华!F24+彭凤英!F24+甘金华!F24+颜晓琴!F24</f>
        <v>0</v>
      </c>
      <c r="G24">
        <f>李晓红!G24+陈华平!G24+肖新姣!G24+王立伟!G24+程和君!G24+袁勇君!G24+柳常青!G24+吴建兵!G24+刘晓玲!G24+李拥华!G24+彭凤英!G24+甘金华!G24+颜晓琴!G24</f>
        <v>0</v>
      </c>
      <c r="H24">
        <f>李晓红!H24+陈华平!H24+肖新姣!H24+王立伟!H24+程和君!H24+袁勇君!H24+柳常青!H24+吴建兵!H24+刘晓玲!H24+李拥华!H24+彭凤英!H24+甘金华!H24+颜晓琴!H24</f>
        <v>1</v>
      </c>
      <c r="I24">
        <f>李晓红!I24+陈华平!I24+肖新姣!I24+王立伟!I24+程和君!I24+袁勇君!I24+柳常青!I24+吴建兵!I24+刘晓玲!I24+李拥华!I24+彭凤英!I24+甘金华!I24+颜晓琴!I24</f>
        <v>18</v>
      </c>
      <c r="J24">
        <f>李晓红!J24+陈华平!J24+肖新姣!J24+王立伟!J24+程和君!J24+袁勇君!J24+柳常青!J24+吴建兵!J24+刘晓玲!J24+李拥华!J24+彭凤英!J24+甘金华!J24+颜晓琴!J24</f>
        <v>1</v>
      </c>
      <c r="K24">
        <f>李晓红!K24+陈华平!K24+肖新姣!K24+王立伟!K24+程和君!K24+袁勇君!K24+柳常青!K24+吴建兵!K24+刘晓玲!K24+李拥华!K24+彭凤英!K24+甘金华!K24+颜晓琴!K24</f>
        <v>5</v>
      </c>
      <c r="L24">
        <f>李晓红!L24+陈华平!L24+肖新姣!L24+王立伟!L24+程和君!L24+袁勇君!L24+柳常青!L24+吴建兵!L24+刘晓玲!L24+李拥华!L24+彭凤英!L24+甘金华!L24+颜晓琴!L24</f>
        <v>0</v>
      </c>
      <c r="M24">
        <f>李晓红!M24+陈华平!M24+肖新姣!M24+王立伟!M24+程和君!M24+袁勇君!M24+柳常青!M24+吴建兵!M24+刘晓玲!M24+李拥华!M24+彭凤英!M24+甘金华!M24+颜晓琴!M24</f>
        <v>0</v>
      </c>
      <c r="N24">
        <f>李晓红!N24+陈华平!N24+肖新姣!N24+王立伟!N24+程和君!N24+袁勇君!N24+柳常青!N24+吴建兵!N24+刘晓玲!N24+李拥华!N24+彭凤英!N24+甘金华!N24+颜晓琴!N24</f>
        <v>0</v>
      </c>
      <c r="O24">
        <f>李晓红!O24+陈华平!O24+肖新姣!O24+王立伟!O24+程和君!O24+袁勇君!O24+柳常青!O24+吴建兵!O24+刘晓玲!O24+李拥华!O24+彭凤英!O24+甘金华!O24+颜晓琴!O24</f>
        <v>0</v>
      </c>
      <c r="P24">
        <f>李晓红!P24+陈华平!P24+肖新姣!P24+王立伟!P24+程和君!P24+袁勇君!P24+柳常青!P24+吴建兵!P24+刘晓玲!P24+李拥华!P24+彭凤英!P24+甘金华!P24+颜晓琴!P24</f>
        <v>2</v>
      </c>
      <c r="Q24">
        <f>李晓红!Q24+陈华平!Q24+肖新姣!Q24+王立伟!Q24+程和君!Q24+袁勇君!Q24+柳常青!Q24+吴建兵!Q24+刘晓玲!Q24+李拥华!Q24+彭凤英!Q24+甘金华!Q24+颜晓琴!Q24</f>
        <v>0</v>
      </c>
      <c r="R24">
        <f>李晓红!R24+陈华平!R24+肖新姣!R24+王立伟!R24+程和君!R24+袁勇君!R24+柳常青!R24+吴建兵!R24+刘晓玲!R24+李拥华!R24+彭凤英!R24+甘金华!R24+颜晓琴!R24</f>
        <v>0</v>
      </c>
      <c r="S24">
        <f>李晓红!S24+陈华平!S24+肖新姣!S24+王立伟!S24+程和君!S24+袁勇君!S24+柳常青!S24+吴建兵!S24+刘晓玲!S24+李拥华!S24+彭凤英!S24+甘金华!S24+颜晓琴!S24</f>
        <v>0</v>
      </c>
      <c r="T24">
        <f>李晓红!T24+陈华平!T24+肖新姣!T24+王立伟!T24+程和君!T24+袁勇君!T24+柳常青!T24+吴建兵!T24+刘晓玲!T24+李拥华!T24+彭凤英!T24+甘金华!T24+颜晓琴!T24</f>
        <v>16</v>
      </c>
      <c r="U24">
        <f>李晓红!U24+陈华平!U24+肖新姣!U24+王立伟!U24+程和君!U24+袁勇君!U24+柳常青!U24+吴建兵!U24+刘晓玲!U24+李拥华!U24+彭凤英!U24+甘金华!U24+颜晓琴!U24</f>
        <v>0</v>
      </c>
      <c r="V24">
        <f>李晓红!V24+陈华平!V24+肖新姣!V24+王立伟!V24+程和君!V24+袁勇君!V24+柳常青!V24+吴建兵!V24+刘晓玲!V24+李拥华!V24+彭凤英!V24+甘金华!V24+颜晓琴!V24</f>
        <v>10000</v>
      </c>
      <c r="X24">
        <f>李晓红!X24+陈华平!X24+肖新姣!X24+王立伟!X24+程和君!X24+袁勇君!X24+柳常青!X24+吴建兵!X24+刘晓玲!X24+李拥华!X24+彭凤英!X24+甘金华!X24+颜晓琴!X24</f>
        <v>0</v>
      </c>
      <c r="Y24">
        <f>李晓红!Y24+陈华平!Y24+肖新姣!Y24+王立伟!Y24+程和君!Y24+袁勇君!Y24+柳常青!Y24+吴建兵!Y24+刘晓玲!Y24+李拥华!Y24+彭凤英!Y24+甘金华!Y24+颜晓琴!Y24</f>
        <v>0</v>
      </c>
      <c r="Z24">
        <f>李晓红!Z24+陈华平!Z24+肖新姣!Z24+王立伟!Z24+程和君!Z24+袁勇君!Z24+柳常青!Z24+吴建兵!Z24+刘晓玲!Z24+李拥华!Z24+彭凤英!Z24+甘金华!Z24+颜晓琴!Z24</f>
        <v>0</v>
      </c>
      <c r="AA24">
        <f>李晓红!AA24+陈华平!AA24+肖新姣!AA24+王立伟!AA24+程和君!AA24+袁勇君!AA24+柳常青!AA24+吴建兵!AA24+刘晓玲!AA24+李拥华!AA24+彭凤英!AA24+甘金华!AA24+颜晓琴!AA24</f>
        <v>0</v>
      </c>
      <c r="AB24">
        <f>李晓红!AB24+陈华平!AB24+肖新姣!AB24+王立伟!AB24+程和君!AB24+袁勇君!AB24+柳常青!AB24+吴建兵!AB24+刘晓玲!AB24+李拥华!AB24+彭凤英!AB24+甘金华!AB24+颜晓琴!AB24</f>
        <v>0</v>
      </c>
      <c r="AC24">
        <f>李晓红!AC24+陈华平!AC24+肖新姣!AC24+王立伟!AC24+程和君!AC24+袁勇君!AC24+柳常青!AC24+吴建兵!AC24+刘晓玲!AC24+李拥华!AC24+彭凤英!AC24+甘金华!AC24+颜晓琴!AC24</f>
        <v>0</v>
      </c>
      <c r="AD24">
        <f>李晓红!AD24+陈华平!AD24+肖新姣!AD24+王立伟!AD24+程和君!AD24+袁勇君!AD24+柳常青!AD24+吴建兵!AD24+刘晓玲!AD24+李拥华!AD24+彭凤英!AD24+甘金华!AD24+颜晓琴!AD24</f>
        <v>0</v>
      </c>
      <c r="AE24">
        <f>李晓红!AE24+陈华平!AE24+肖新姣!AE24+王立伟!AE24+程和君!AE24+袁勇君!AE24+柳常青!AE24+吴建兵!AE24+刘晓玲!AE24+李拥华!AE24+彭凤英!AE24+甘金华!AE24+颜晓琴!AE24</f>
        <v>0</v>
      </c>
      <c r="AF24">
        <f>李晓红!AF24+陈华平!AF24+肖新姣!AF24+王立伟!AF24+程和君!AF24+袁勇君!AF24+柳常青!AF24+吴建兵!AF24+刘晓玲!AF24+李拥华!AF24+彭凤英!AF24+甘金华!AF24+颜晓琴!AF24</f>
        <v>0</v>
      </c>
    </row>
    <row r="25" customHeight="1" spans="1:32">
      <c r="A25" s="11">
        <v>45314</v>
      </c>
      <c r="B25">
        <f>李晓红!B25+陈华平!B25+肖新姣!B25+王立伟!B25+程和君!B25+袁勇君!B25+柳常青!B25+吴建兵!B25+刘晓玲!B25+李拥华!B25+彭凤英!B25+甘金华!B25+颜晓琴!B25</f>
        <v>7</v>
      </c>
      <c r="C25">
        <f>李晓红!C25+陈华平!C25+肖新姣!C25+王立伟!C25+程和君!C25+袁勇君!C25+柳常青!C25+吴建兵!C25+刘晓玲!C25+李拥华!C25+彭凤英!C25+甘金华!C25+颜晓琴!C25</f>
        <v>0</v>
      </c>
      <c r="D25">
        <f>李晓红!D25+陈华平!D25+肖新姣!D25+王立伟!D25+程和君!D25+袁勇君!D25+柳常青!D25+吴建兵!D25+刘晓玲!D25+李拥华!D25+彭凤英!D25+甘金华!D25+颜晓琴!D25</f>
        <v>1</v>
      </c>
      <c r="E25">
        <f>李晓红!E25+陈华平!E25+肖新姣!E25+王立伟!E25+程和君!E25+袁勇君!E25+柳常青!E25+吴建兵!E25+刘晓玲!E25+李拥华!E25+彭凤英!E25+甘金华!E25+颜晓琴!E25</f>
        <v>0</v>
      </c>
      <c r="F25">
        <f>李晓红!F25+陈华平!F25+肖新姣!F25+王立伟!F25+程和君!F25+袁勇君!F25+柳常青!F25+吴建兵!F25+刘晓玲!F25+李拥华!F25+彭凤英!F25+甘金华!F25+颜晓琴!F25</f>
        <v>0</v>
      </c>
      <c r="G25">
        <f>李晓红!G25+陈华平!G25+肖新姣!G25+王立伟!G25+程和君!G25+袁勇君!G25+柳常青!G25+吴建兵!G25+刘晓玲!G25+李拥华!G25+彭凤英!G25+甘金华!G25+颜晓琴!G25</f>
        <v>0</v>
      </c>
      <c r="H25">
        <f>李晓红!H25+陈华平!H25+肖新姣!H25+王立伟!H25+程和君!H25+袁勇君!H25+柳常青!H25+吴建兵!H25+刘晓玲!H25+李拥华!H25+彭凤英!H25+甘金华!H25+颜晓琴!H25</f>
        <v>0</v>
      </c>
      <c r="I25">
        <f>李晓红!I25+陈华平!I25+肖新姣!I25+王立伟!I25+程和君!I25+袁勇君!I25+柳常青!I25+吴建兵!I25+刘晓玲!I25+李拥华!I25+彭凤英!I25+甘金华!I25+颜晓琴!I25</f>
        <v>6</v>
      </c>
      <c r="J25">
        <f>李晓红!J25+陈华平!J25+肖新姣!J25+王立伟!J25+程和君!J25+袁勇君!J25+柳常青!J25+吴建兵!J25+刘晓玲!J25+李拥华!J25+彭凤英!J25+甘金华!J25+颜晓琴!J25</f>
        <v>0</v>
      </c>
      <c r="K25">
        <f>李晓红!K25+陈华平!K25+肖新姣!K25+王立伟!K25+程和君!K25+袁勇君!K25+柳常青!K25+吴建兵!K25+刘晓玲!K25+李拥华!K25+彭凤英!K25+甘金华!K25+颜晓琴!K25</f>
        <v>0</v>
      </c>
      <c r="L25">
        <f>李晓红!L25+陈华平!L25+肖新姣!L25+王立伟!L25+程和君!L25+袁勇君!L25+柳常青!L25+吴建兵!L25+刘晓玲!L25+李拥华!L25+彭凤英!L25+甘金华!L25+颜晓琴!L25</f>
        <v>0</v>
      </c>
      <c r="M25">
        <f>李晓红!M25+陈华平!M25+肖新姣!M25+王立伟!M25+程和君!M25+袁勇君!M25+柳常青!M25+吴建兵!M25+刘晓玲!M25+李拥华!M25+彭凤英!M25+甘金华!M25+颜晓琴!M25</f>
        <v>0</v>
      </c>
      <c r="N25">
        <f>李晓红!N25+陈华平!N25+肖新姣!N25+王立伟!N25+程和君!N25+袁勇君!N25+柳常青!N25+吴建兵!N25+刘晓玲!N25+李拥华!N25+彭凤英!N25+甘金华!N25+颜晓琴!N25</f>
        <v>0</v>
      </c>
      <c r="O25">
        <f>李晓红!O25+陈华平!O25+肖新姣!O25+王立伟!O25+程和君!O25+袁勇君!O25+柳常青!O25+吴建兵!O25+刘晓玲!O25+李拥华!O25+彭凤英!O25+甘金华!O25+颜晓琴!O25</f>
        <v>0</v>
      </c>
      <c r="P25">
        <f>李晓红!P25+陈华平!P25+肖新姣!P25+王立伟!P25+程和君!P25+袁勇君!P25+柳常青!P25+吴建兵!P25+刘晓玲!P25+李拥华!P25+彭凤英!P25+甘金华!P25+颜晓琴!P25</f>
        <v>3</v>
      </c>
      <c r="Q25">
        <f>李晓红!Q25+陈华平!Q25+肖新姣!Q25+王立伟!Q25+程和君!Q25+袁勇君!Q25+柳常青!Q25+吴建兵!Q25+刘晓玲!Q25+李拥华!Q25+彭凤英!Q25+甘金华!Q25+颜晓琴!Q25</f>
        <v>0</v>
      </c>
      <c r="R25">
        <f>李晓红!R25+陈华平!R25+肖新姣!R25+王立伟!R25+程和君!R25+袁勇君!R25+柳常青!R25+吴建兵!R25+刘晓玲!R25+李拥华!R25+彭凤英!R25+甘金华!R25+颜晓琴!R25</f>
        <v>0</v>
      </c>
      <c r="S25">
        <f>李晓红!S25+陈华平!S25+肖新姣!S25+王立伟!S25+程和君!S25+袁勇君!S25+柳常青!S25+吴建兵!S25+刘晓玲!S25+李拥华!S25+彭凤英!S25+甘金华!S25+颜晓琴!S25</f>
        <v>0</v>
      </c>
      <c r="T25">
        <f>李晓红!T25+陈华平!T25+肖新姣!T25+王立伟!T25+程和君!T25+袁勇君!T25+柳常青!T25+吴建兵!T25+刘晓玲!T25+李拥华!T25+彭凤英!T25+甘金华!T25+颜晓琴!T25</f>
        <v>6</v>
      </c>
      <c r="U25">
        <f>李晓红!U25+陈华平!U25+肖新姣!U25+王立伟!U25+程和君!U25+袁勇君!U25+柳常青!U25+吴建兵!U25+刘晓玲!U25+李拥华!U25+彭凤英!U25+甘金华!U25+颜晓琴!U25</f>
        <v>0</v>
      </c>
      <c r="V25">
        <f>李晓红!V25+陈华平!V25+肖新姣!V25+王立伟!V25+程和君!V25+袁勇君!V25+柳常青!V25+吴建兵!V25+刘晓玲!V25+李拥华!V25+彭凤英!V25+甘金华!V25+颜晓琴!V25</f>
        <v>7000</v>
      </c>
      <c r="X25">
        <f>李晓红!X25+陈华平!X25+肖新姣!X25+王立伟!X25+程和君!X25+袁勇君!X25+柳常青!X25+吴建兵!X25+刘晓玲!X25+李拥华!X25+彭凤英!X25+甘金华!X25+颜晓琴!X25</f>
        <v>0</v>
      </c>
      <c r="Y25">
        <f>李晓红!Y25+陈华平!Y25+肖新姣!Y25+王立伟!Y25+程和君!Y25+袁勇君!Y25+柳常青!Y25+吴建兵!Y25+刘晓玲!Y25+李拥华!Y25+彭凤英!Y25+甘金华!Y25+颜晓琴!Y25</f>
        <v>0</v>
      </c>
      <c r="Z25">
        <f>李晓红!Z25+陈华平!Z25+肖新姣!Z25+王立伟!Z25+程和君!Z25+袁勇君!Z25+柳常青!Z25+吴建兵!Z25+刘晓玲!Z25+李拥华!Z25+彭凤英!Z25+甘金华!Z25+颜晓琴!Z25</f>
        <v>0</v>
      </c>
      <c r="AA25">
        <f>李晓红!AA25+陈华平!AA25+肖新姣!AA25+王立伟!AA25+程和君!AA25+袁勇君!AA25+柳常青!AA25+吴建兵!AA25+刘晓玲!AA25+李拥华!AA25+彭凤英!AA25+甘金华!AA25+颜晓琴!AA25</f>
        <v>0</v>
      </c>
      <c r="AB25">
        <f>李晓红!AB25+陈华平!AB25+肖新姣!AB25+王立伟!AB25+程和君!AB25+袁勇君!AB25+柳常青!AB25+吴建兵!AB25+刘晓玲!AB25+李拥华!AB25+彭凤英!AB25+甘金华!AB25+颜晓琴!AB25</f>
        <v>0</v>
      </c>
      <c r="AC25">
        <f>李晓红!AC25+陈华平!AC25+肖新姣!AC25+王立伟!AC25+程和君!AC25+袁勇君!AC25+柳常青!AC25+吴建兵!AC25+刘晓玲!AC25+李拥华!AC25+彭凤英!AC25+甘金华!AC25+颜晓琴!AC25</f>
        <v>0</v>
      </c>
      <c r="AD25">
        <f>李晓红!AD25+陈华平!AD25+肖新姣!AD25+王立伟!AD25+程和君!AD25+袁勇君!AD25+柳常青!AD25+吴建兵!AD25+刘晓玲!AD25+李拥华!AD25+彭凤英!AD25+甘金华!AD25+颜晓琴!AD25</f>
        <v>0</v>
      </c>
      <c r="AE25">
        <f>李晓红!AE25+陈华平!AE25+肖新姣!AE25+王立伟!AE25+程和君!AE25+袁勇君!AE25+柳常青!AE25+吴建兵!AE25+刘晓玲!AE25+李拥华!AE25+彭凤英!AE25+甘金华!AE25+颜晓琴!AE25</f>
        <v>0</v>
      </c>
      <c r="AF25">
        <f>李晓红!AF25+陈华平!AF25+肖新姣!AF25+王立伟!AF25+程和君!AF25+袁勇君!AF25+柳常青!AF25+吴建兵!AF25+刘晓玲!AF25+李拥华!AF25+彭凤英!AF25+甘金华!AF25+颜晓琴!AF25</f>
        <v>0</v>
      </c>
    </row>
    <row r="26" customHeight="1" spans="1:32">
      <c r="A26" s="12">
        <v>45315</v>
      </c>
      <c r="B26">
        <f>李晓红!B26+陈华平!B26+肖新姣!B26+王立伟!B26+程和君!B26+袁勇君!B26+柳常青!B26+吴建兵!B26+刘晓玲!B26+李拥华!B26+彭凤英!B26+甘金华!B26+颜晓琴!B26</f>
        <v>6</v>
      </c>
      <c r="C26">
        <f>李晓红!C26+陈华平!C26+肖新姣!C26+王立伟!C26+程和君!C26+袁勇君!C26+柳常青!C26+吴建兵!C26+刘晓玲!C26+李拥华!C26+彭凤英!C26+甘金华!C26+颜晓琴!C26</f>
        <v>0</v>
      </c>
      <c r="D26">
        <f>李晓红!D26+陈华平!D26+肖新姣!D26+王立伟!D26+程和君!D26+袁勇君!D26+柳常青!D26+吴建兵!D26+刘晓玲!D26+李拥华!D26+彭凤英!D26+甘金华!D26+颜晓琴!D26</f>
        <v>1</v>
      </c>
      <c r="E26">
        <f>李晓红!E26+陈华平!E26+肖新姣!E26+王立伟!E26+程和君!E26+袁勇君!E26+柳常青!E26+吴建兵!E26+刘晓玲!E26+李拥华!E26+彭凤英!E26+甘金华!E26+颜晓琴!E26</f>
        <v>0</v>
      </c>
      <c r="F26">
        <f>李晓红!F26+陈华平!F26+肖新姣!F26+王立伟!F26+程和君!F26+袁勇君!F26+柳常青!F26+吴建兵!F26+刘晓玲!F26+李拥华!F26+彭凤英!F26+甘金华!F26+颜晓琴!F26</f>
        <v>0</v>
      </c>
      <c r="G26">
        <f>李晓红!G26+陈华平!G26+肖新姣!G26+王立伟!G26+程和君!G26+袁勇君!G26+柳常青!G26+吴建兵!G26+刘晓玲!G26+李拥华!G26+彭凤英!G26+甘金华!G26+颜晓琴!G26</f>
        <v>0</v>
      </c>
      <c r="H26">
        <f>李晓红!H26+陈华平!H26+肖新姣!H26+王立伟!H26+程和君!H26+袁勇君!H26+柳常青!H26+吴建兵!H26+刘晓玲!H26+李拥华!H26+彭凤英!H26+甘金华!H26+颜晓琴!H26</f>
        <v>0</v>
      </c>
      <c r="I26">
        <f>李晓红!I26+陈华平!I26+肖新姣!I26+王立伟!I26+程和君!I26+袁勇君!I26+柳常青!I26+吴建兵!I26+刘晓玲!I26+李拥华!I26+彭凤英!I26+甘金华!I26+颜晓琴!I26</f>
        <v>23</v>
      </c>
      <c r="J26">
        <f>李晓红!J26+陈华平!J26+肖新姣!J26+王立伟!J26+程和君!J26+袁勇君!J26+柳常青!J26+吴建兵!J26+刘晓玲!J26+李拥华!J26+彭凤英!J26+甘金华!J26+颜晓琴!J26</f>
        <v>0</v>
      </c>
      <c r="K26">
        <f>李晓红!K26+陈华平!K26+肖新姣!K26+王立伟!K26+程和君!K26+袁勇君!K26+柳常青!K26+吴建兵!K26+刘晓玲!K26+李拥华!K26+彭凤英!K26+甘金华!K26+颜晓琴!K26</f>
        <v>3</v>
      </c>
      <c r="L26">
        <f>李晓红!L26+陈华平!L26+肖新姣!L26+王立伟!L26+程和君!L26+袁勇君!L26+柳常青!L26+吴建兵!L26+刘晓玲!L26+李拥华!L26+彭凤英!L26+甘金华!L26+颜晓琴!L26</f>
        <v>0</v>
      </c>
      <c r="M26">
        <f>李晓红!M26+陈华平!M26+肖新姣!M26+王立伟!M26+程和君!M26+袁勇君!M26+柳常青!M26+吴建兵!M26+刘晓玲!M26+李拥华!M26+彭凤英!M26+甘金华!M26+颜晓琴!M26</f>
        <v>0</v>
      </c>
      <c r="N26">
        <f>李晓红!N26+陈华平!N26+肖新姣!N26+王立伟!N26+程和君!N26+袁勇君!N26+柳常青!N26+吴建兵!N26+刘晓玲!N26+李拥华!N26+彭凤英!N26+甘金华!N26+颜晓琴!N26</f>
        <v>0</v>
      </c>
      <c r="O26">
        <f>李晓红!O26+陈华平!O26+肖新姣!O26+王立伟!O26+程和君!O26+袁勇君!O26+柳常青!O26+吴建兵!O26+刘晓玲!O26+李拥华!O26+彭凤英!O26+甘金华!O26+颜晓琴!O26</f>
        <v>0</v>
      </c>
      <c r="P26">
        <f>李晓红!P26+陈华平!P26+肖新姣!P26+王立伟!P26+程和君!P26+袁勇君!P26+柳常青!P26+吴建兵!P26+刘晓玲!P26+李拥华!P26+彭凤英!P26+甘金华!P26+颜晓琴!P26</f>
        <v>4</v>
      </c>
      <c r="Q26">
        <f>李晓红!Q26+陈华平!Q26+肖新姣!Q26+王立伟!Q26+程和君!Q26+袁勇君!Q26+柳常青!Q26+吴建兵!Q26+刘晓玲!Q26+李拥华!Q26+彭凤英!Q26+甘金华!Q26+颜晓琴!Q26</f>
        <v>0</v>
      </c>
      <c r="R26">
        <f>李晓红!R26+陈华平!R26+肖新姣!R26+王立伟!R26+程和君!R26+袁勇君!R26+柳常青!R26+吴建兵!R26+刘晓玲!R26+李拥华!R26+彭凤英!R26+甘金华!R26+颜晓琴!R26</f>
        <v>0</v>
      </c>
      <c r="S26">
        <f>李晓红!S26+陈华平!S26+肖新姣!S26+王立伟!S26+程和君!S26+袁勇君!S26+柳常青!S26+吴建兵!S26+刘晓玲!S26+李拥华!S26+彭凤英!S26+甘金华!S26+颜晓琴!S26</f>
        <v>0</v>
      </c>
      <c r="T26">
        <f>李晓红!T26+陈华平!T26+肖新姣!T26+王立伟!T26+程和君!T26+袁勇君!T26+柳常青!T26+吴建兵!T26+刘晓玲!T26+李拥华!T26+彭凤英!T26+甘金华!T26+颜晓琴!T26</f>
        <v>10</v>
      </c>
      <c r="U26">
        <f>李晓红!U26+陈华平!U26+肖新姣!U26+王立伟!U26+程和君!U26+袁勇君!U26+柳常青!U26+吴建兵!U26+刘晓玲!U26+李拥华!U26+彭凤英!U26+甘金华!U26+颜晓琴!U26</f>
        <v>0</v>
      </c>
      <c r="V26">
        <f>李晓红!V26+陈华平!V26+肖新姣!V26+王立伟!V26+程和君!V26+袁勇君!V26+柳常青!V26+吴建兵!V26+刘晓玲!V26+李拥华!V26+彭凤英!V26+甘金华!V26+颜晓琴!V26</f>
        <v>10000</v>
      </c>
      <c r="X26">
        <f>李晓红!X26+陈华平!X26+肖新姣!X26+王立伟!X26+程和君!X26+袁勇君!X26+柳常青!X26+吴建兵!X26+刘晓玲!X26+李拥华!X26+彭凤英!X26+甘金华!X26+颜晓琴!X26</f>
        <v>1</v>
      </c>
      <c r="Y26">
        <f>李晓红!Y26+陈华平!Y26+肖新姣!Y26+王立伟!Y26+程和君!Y26+袁勇君!Y26+柳常青!Y26+吴建兵!Y26+刘晓玲!Y26+李拥华!Y26+彭凤英!Y26+甘金华!Y26+颜晓琴!Y26</f>
        <v>0</v>
      </c>
      <c r="Z26">
        <f>李晓红!Z26+陈华平!Z26+肖新姣!Z26+王立伟!Z26+程和君!Z26+袁勇君!Z26+柳常青!Z26+吴建兵!Z26+刘晓玲!Z26+李拥华!Z26+彭凤英!Z26+甘金华!Z26+颜晓琴!Z26</f>
        <v>0</v>
      </c>
      <c r="AA26">
        <f>李晓红!AA26+陈华平!AA26+肖新姣!AA26+王立伟!AA26+程和君!AA26+袁勇君!AA26+柳常青!AA26+吴建兵!AA26+刘晓玲!AA26+李拥华!AA26+彭凤英!AA26+甘金华!AA26+颜晓琴!AA26</f>
        <v>0</v>
      </c>
      <c r="AB26">
        <f>李晓红!AB26+陈华平!AB26+肖新姣!AB26+王立伟!AB26+程和君!AB26+袁勇君!AB26+柳常青!AB26+吴建兵!AB26+刘晓玲!AB26+李拥华!AB26+彭凤英!AB26+甘金华!AB26+颜晓琴!AB26</f>
        <v>0</v>
      </c>
      <c r="AC26">
        <f>李晓红!AC26+陈华平!AC26+肖新姣!AC26+王立伟!AC26+程和君!AC26+袁勇君!AC26+柳常青!AC26+吴建兵!AC26+刘晓玲!AC26+李拥华!AC26+彭凤英!AC26+甘金华!AC26+颜晓琴!AC26</f>
        <v>0</v>
      </c>
      <c r="AD26">
        <f>李晓红!AD26+陈华平!AD26+肖新姣!AD26+王立伟!AD26+程和君!AD26+袁勇君!AD26+柳常青!AD26+吴建兵!AD26+刘晓玲!AD26+李拥华!AD26+彭凤英!AD26+甘金华!AD26+颜晓琴!AD26</f>
        <v>0</v>
      </c>
      <c r="AE26">
        <f>李晓红!AE26+陈华平!AE26+肖新姣!AE26+王立伟!AE26+程和君!AE26+袁勇君!AE26+柳常青!AE26+吴建兵!AE26+刘晓玲!AE26+李拥华!AE26+彭凤英!AE26+甘金华!AE26+颜晓琴!AE26</f>
        <v>0</v>
      </c>
      <c r="AF26">
        <f>李晓红!AF26+陈华平!AF26+肖新姣!AF26+王立伟!AF26+程和君!AF26+袁勇君!AF26+柳常青!AF26+吴建兵!AF26+刘晓玲!AF26+李拥华!AF26+彭凤英!AF26+甘金华!AF26+颜晓琴!AF26</f>
        <v>0</v>
      </c>
    </row>
    <row r="27" customHeight="1" spans="1:32">
      <c r="A27" s="11">
        <v>45316</v>
      </c>
      <c r="B27">
        <f>李晓红!B27+陈华平!B27+肖新姣!B27+王立伟!B27+程和君!B27+袁勇君!B27+柳常青!B27+吴建兵!B27+刘晓玲!B27+李拥华!B27+彭凤英!B27+甘金华!B27+颜晓琴!B27</f>
        <v>6</v>
      </c>
      <c r="C27">
        <f>李晓红!C27+陈华平!C27+肖新姣!C27+王立伟!C27+程和君!C27+袁勇君!C27+柳常青!C27+吴建兵!C27+刘晓玲!C27+李拥华!C27+彭凤英!C27+甘金华!C27+颜晓琴!C27</f>
        <v>0</v>
      </c>
      <c r="D27">
        <f>李晓红!D27+陈华平!D27+肖新姣!D27+王立伟!D27+程和君!D27+袁勇君!D27+柳常青!D27+吴建兵!D27+刘晓玲!D27+李拥华!D27+彭凤英!D27+甘金华!D27+颜晓琴!D27</f>
        <v>2</v>
      </c>
      <c r="E27">
        <f>李晓红!E27+陈华平!E27+肖新姣!E27+王立伟!E27+程和君!E27+袁勇君!E27+柳常青!E27+吴建兵!E27+刘晓玲!E27+李拥华!E27+彭凤英!E27+甘金华!E27+颜晓琴!E27</f>
        <v>0</v>
      </c>
      <c r="F27">
        <f>李晓红!F27+陈华平!F27+肖新姣!F27+王立伟!F27+程和君!F27+袁勇君!F27+柳常青!F27+吴建兵!F27+刘晓玲!F27+李拥华!F27+彭凤英!F27+甘金华!F27+颜晓琴!F27</f>
        <v>0</v>
      </c>
      <c r="G27">
        <f>李晓红!G27+陈华平!G27+肖新姣!G27+王立伟!G27+程和君!G27+袁勇君!G27+柳常青!G27+吴建兵!G27+刘晓玲!G27+李拥华!G27+彭凤英!G27+甘金华!G27+颜晓琴!G27</f>
        <v>0</v>
      </c>
      <c r="H27">
        <f>李晓红!H27+陈华平!H27+肖新姣!H27+王立伟!H27+程和君!H27+袁勇君!H27+柳常青!H27+吴建兵!H27+刘晓玲!H27+李拥华!H27+彭凤英!H27+甘金华!H27+颜晓琴!H27</f>
        <v>0</v>
      </c>
      <c r="I27">
        <f>李晓红!I27+陈华平!I27+肖新姣!I27+王立伟!I27+程和君!I27+袁勇君!I27+柳常青!I27+吴建兵!I27+刘晓玲!I27+李拥华!I27+彭凤英!I27+甘金华!I27+颜晓琴!I27</f>
        <v>5</v>
      </c>
      <c r="J27">
        <f>李晓红!J27+陈华平!J27+肖新姣!J27+王立伟!J27+程和君!J27+袁勇君!J27+柳常青!J27+吴建兵!J27+刘晓玲!J27+李拥华!J27+彭凤英!J27+甘金华!J27+颜晓琴!J27</f>
        <v>0</v>
      </c>
      <c r="K27">
        <f>李晓红!K27+陈华平!K27+肖新姣!K27+王立伟!K27+程和君!K27+袁勇君!K27+柳常青!K27+吴建兵!K27+刘晓玲!K27+李拥华!K27+彭凤英!K27+甘金华!K27+颜晓琴!K27</f>
        <v>2</v>
      </c>
      <c r="L27">
        <f>李晓红!L27+陈华平!L27+肖新姣!L27+王立伟!L27+程和君!L27+袁勇君!L27+柳常青!L27+吴建兵!L27+刘晓玲!L27+李拥华!L27+彭凤英!L27+甘金华!L27+颜晓琴!L27</f>
        <v>0</v>
      </c>
      <c r="M27">
        <f>李晓红!M27+陈华平!M27+肖新姣!M27+王立伟!M27+程和君!M27+袁勇君!M27+柳常青!M27+吴建兵!M27+刘晓玲!M27+李拥华!M27+彭凤英!M27+甘金华!M27+颜晓琴!M27</f>
        <v>0</v>
      </c>
      <c r="N27">
        <f>李晓红!N27+陈华平!N27+肖新姣!N27+王立伟!N27+程和君!N27+袁勇君!N27+柳常青!N27+吴建兵!N27+刘晓玲!N27+李拥华!N27+彭凤英!N27+甘金华!N27+颜晓琴!N27</f>
        <v>0</v>
      </c>
      <c r="O27">
        <f>李晓红!O27+陈华平!O27+肖新姣!O27+王立伟!O27+程和君!O27+袁勇君!O27+柳常青!O27+吴建兵!O27+刘晓玲!O27+李拥华!O27+彭凤英!O27+甘金华!O27+颜晓琴!O27</f>
        <v>0</v>
      </c>
      <c r="P27">
        <f>李晓红!P27+陈华平!P27+肖新姣!P27+王立伟!P27+程和君!P27+袁勇君!P27+柳常青!P27+吴建兵!P27+刘晓玲!P27+李拥华!P27+彭凤英!P27+甘金华!P27+颜晓琴!P27</f>
        <v>0</v>
      </c>
      <c r="Q27">
        <f>李晓红!Q27+陈华平!Q27+肖新姣!Q27+王立伟!Q27+程和君!Q27+袁勇君!Q27+柳常青!Q27+吴建兵!Q27+刘晓玲!Q27+李拥华!Q27+彭凤英!Q27+甘金华!Q27+颜晓琴!Q27</f>
        <v>0</v>
      </c>
      <c r="R27">
        <f>李晓红!R27+陈华平!R27+肖新姣!R27+王立伟!R27+程和君!R27+袁勇君!R27+柳常青!R27+吴建兵!R27+刘晓玲!R27+李拥华!R27+彭凤英!R27+甘金华!R27+颜晓琴!R27</f>
        <v>1</v>
      </c>
      <c r="S27">
        <f>李晓红!S27+陈华平!S27+肖新姣!S27+王立伟!S27+程和君!S27+袁勇君!S27+柳常青!S27+吴建兵!S27+刘晓玲!S27+李拥华!S27+彭凤英!S27+甘金华!S27+颜晓琴!S27</f>
        <v>0</v>
      </c>
      <c r="T27">
        <f>李晓红!T27+陈华平!T27+肖新姣!T27+王立伟!T27+程和君!T27+袁勇君!T27+柳常青!T27+吴建兵!T27+刘晓玲!T27+李拥华!T27+彭凤英!T27+甘金华!T27+颜晓琴!T27</f>
        <v>9</v>
      </c>
      <c r="U27">
        <f>李晓红!U27+陈华平!U27+肖新姣!U27+王立伟!U27+程和君!U27+袁勇君!U27+柳常青!U27+吴建兵!U27+刘晓玲!U27+李拥华!U27+彭凤英!U27+甘金华!U27+颜晓琴!U27</f>
        <v>0</v>
      </c>
      <c r="V27">
        <f>李晓红!V27+陈华平!V27+肖新姣!V27+王立伟!V27+程和君!V27+袁勇君!V27+柳常青!V27+吴建兵!V27+刘晓玲!V27+李拥华!V27+彭凤英!V27+甘金华!V27+颜晓琴!V27</f>
        <v>0</v>
      </c>
      <c r="X27">
        <f>李晓红!X27+陈华平!X27+肖新姣!X27+王立伟!X27+程和君!X27+袁勇君!X27+柳常青!X27+吴建兵!X27+刘晓玲!X27+李拥华!X27+彭凤英!X27+甘金华!X27+颜晓琴!X27</f>
        <v>0</v>
      </c>
      <c r="Y27">
        <f>李晓红!Y27+陈华平!Y27+肖新姣!Y27+王立伟!Y27+程和君!Y27+袁勇君!Y27+柳常青!Y27+吴建兵!Y27+刘晓玲!Y27+李拥华!Y27+彭凤英!Y27+甘金华!Y27+颜晓琴!Y27</f>
        <v>0</v>
      </c>
      <c r="Z27">
        <f>李晓红!Z27+陈华平!Z27+肖新姣!Z27+王立伟!Z27+程和君!Z27+袁勇君!Z27+柳常青!Z27+吴建兵!Z27+刘晓玲!Z27+李拥华!Z27+彭凤英!Z27+甘金华!Z27+颜晓琴!Z27</f>
        <v>0</v>
      </c>
      <c r="AA27">
        <f>李晓红!AA27+陈华平!AA27+肖新姣!AA27+王立伟!AA27+程和君!AA27+袁勇君!AA27+柳常青!AA27+吴建兵!AA27+刘晓玲!AA27+李拥华!AA27+彭凤英!AA27+甘金华!AA27+颜晓琴!AA27</f>
        <v>0</v>
      </c>
      <c r="AB27">
        <f>李晓红!AB27+陈华平!AB27+肖新姣!AB27+王立伟!AB27+程和君!AB27+袁勇君!AB27+柳常青!AB27+吴建兵!AB27+刘晓玲!AB27+李拥华!AB27+彭凤英!AB27+甘金华!AB27+颜晓琴!AB27</f>
        <v>0</v>
      </c>
      <c r="AC27">
        <f>李晓红!AC27+陈华平!AC27+肖新姣!AC27+王立伟!AC27+程和君!AC27+袁勇君!AC27+柳常青!AC27+吴建兵!AC27+刘晓玲!AC27+李拥华!AC27+彭凤英!AC27+甘金华!AC27+颜晓琴!AC27</f>
        <v>0</v>
      </c>
      <c r="AD27">
        <f>李晓红!AD27+陈华平!AD27+肖新姣!AD27+王立伟!AD27+程和君!AD27+袁勇君!AD27+柳常青!AD27+吴建兵!AD27+刘晓玲!AD27+李拥华!AD27+彭凤英!AD27+甘金华!AD27+颜晓琴!AD27</f>
        <v>0</v>
      </c>
      <c r="AE27">
        <f>李晓红!AE27+陈华平!AE27+肖新姣!AE27+王立伟!AE27+程和君!AE27+袁勇君!AE27+柳常青!AE27+吴建兵!AE27+刘晓玲!AE27+李拥华!AE27+彭凤英!AE27+甘金华!AE27+颜晓琴!AE27</f>
        <v>0</v>
      </c>
      <c r="AF27">
        <f>李晓红!AF27+陈华平!AF27+肖新姣!AF27+王立伟!AF27+程和君!AF27+袁勇君!AF27+柳常青!AF27+吴建兵!AF27+刘晓玲!AF27+李拥华!AF27+彭凤英!AF27+甘金华!AF27+颜晓琴!AF27</f>
        <v>0</v>
      </c>
    </row>
    <row r="28" customHeight="1" spans="1:32">
      <c r="A28" s="11">
        <v>45317</v>
      </c>
      <c r="B28">
        <f>李晓红!B28+陈华平!B28+肖新姣!B28+王立伟!B28+程和君!B28+袁勇君!B28+柳常青!B28+吴建兵!B28+刘晓玲!B28+李拥华!B28+彭凤英!B28+甘金华!B28+颜晓琴!B28</f>
        <v>11</v>
      </c>
      <c r="C28">
        <f>李晓红!C28+陈华平!C28+肖新姣!C28+王立伟!C28+程和君!C28+袁勇君!C28+柳常青!C28+吴建兵!C28+刘晓玲!C28+李拥华!C28+彭凤英!C28+甘金华!C28+颜晓琴!C28</f>
        <v>0</v>
      </c>
      <c r="D28">
        <f>李晓红!D28+陈华平!D28+肖新姣!D28+王立伟!D28+程和君!D28+袁勇君!D28+柳常青!D28+吴建兵!D28+刘晓玲!D28+李拥华!D28+彭凤英!D28+甘金华!D28+颜晓琴!D28</f>
        <v>2</v>
      </c>
      <c r="E28">
        <f>李晓红!E28+陈华平!E28+肖新姣!E28+王立伟!E28+程和君!E28+袁勇君!E28+柳常青!E28+吴建兵!E28+刘晓玲!E28+李拥华!E28+彭凤英!E28+甘金华!E28+颜晓琴!E28</f>
        <v>0</v>
      </c>
      <c r="F28">
        <f>李晓红!F28+陈华平!F28+肖新姣!F28+王立伟!F28+程和君!F28+袁勇君!F28+柳常青!F28+吴建兵!F28+刘晓玲!F28+李拥华!F28+彭凤英!F28+甘金华!F28+颜晓琴!F28</f>
        <v>0</v>
      </c>
      <c r="G28">
        <f>李晓红!G28+陈华平!G28+肖新姣!G28+王立伟!G28+程和君!G28+袁勇君!G28+柳常青!G28+吴建兵!G28+刘晓玲!G28+李拥华!G28+彭凤英!G28+甘金华!G28+颜晓琴!G28</f>
        <v>0</v>
      </c>
      <c r="H28">
        <f>李晓红!H28+陈华平!H28+肖新姣!H28+王立伟!H28+程和君!H28+袁勇君!H28+柳常青!H28+吴建兵!H28+刘晓玲!H28+李拥华!H28+彭凤英!H28+甘金华!H28+颜晓琴!H28</f>
        <v>0</v>
      </c>
      <c r="I28">
        <f>李晓红!I28+陈华平!I28+肖新姣!I28+王立伟!I28+程和君!I28+袁勇君!I28+柳常青!I28+吴建兵!I28+刘晓玲!I28+李拥华!I28+彭凤英!I28+甘金华!I28+颜晓琴!I28</f>
        <v>31</v>
      </c>
      <c r="J28">
        <f>李晓红!J28+陈华平!J28+肖新姣!J28+王立伟!J28+程和君!J28+袁勇君!J28+柳常青!J28+吴建兵!J28+刘晓玲!J28+李拥华!J28+彭凤英!J28+甘金华!J28+颜晓琴!J28</f>
        <v>0</v>
      </c>
      <c r="K28">
        <f>李晓红!K28+陈华平!K28+肖新姣!K28+王立伟!K28+程和君!K28+袁勇君!K28+柳常青!K28+吴建兵!K28+刘晓玲!K28+李拥华!K28+彭凤英!K28+甘金华!K28+颜晓琴!K28</f>
        <v>4</v>
      </c>
      <c r="L28">
        <f>李晓红!L28+陈华平!L28+肖新姣!L28+王立伟!L28+程和君!L28+袁勇君!L28+柳常青!L28+吴建兵!L28+刘晓玲!L28+李拥华!L28+彭凤英!L28+甘金华!L28+颜晓琴!L28</f>
        <v>0</v>
      </c>
      <c r="M28">
        <f>李晓红!M28+陈华平!M28+肖新姣!M28+王立伟!M28+程和君!M28+袁勇君!M28+柳常青!M28+吴建兵!M28+刘晓玲!M28+李拥华!M28+彭凤英!M28+甘金华!M28+颜晓琴!M28</f>
        <v>0</v>
      </c>
      <c r="N28">
        <f>李晓红!N28+陈华平!N28+肖新姣!N28+王立伟!N28+程和君!N28+袁勇君!N28+柳常青!N28+吴建兵!N28+刘晓玲!N28+李拥华!N28+彭凤英!N28+甘金华!N28+颜晓琴!N28</f>
        <v>0</v>
      </c>
      <c r="O28">
        <f>李晓红!O28+陈华平!O28+肖新姣!O28+王立伟!O28+程和君!O28+袁勇君!O28+柳常青!O28+吴建兵!O28+刘晓玲!O28+李拥华!O28+彭凤英!O28+甘金华!O28+颜晓琴!O28</f>
        <v>1</v>
      </c>
      <c r="P28">
        <f>李晓红!P28+陈华平!P28+肖新姣!P28+王立伟!P28+程和君!P28+袁勇君!P28+柳常青!P28+吴建兵!P28+刘晓玲!P28+李拥华!P28+彭凤英!P28+甘金华!P28+颜晓琴!P28</f>
        <v>3</v>
      </c>
      <c r="Q28">
        <f>李晓红!Q28+陈华平!Q28+肖新姣!Q28+王立伟!Q28+程和君!Q28+袁勇君!Q28+柳常青!Q28+吴建兵!Q28+刘晓玲!Q28+李拥华!Q28+彭凤英!Q28+甘金华!Q28+颜晓琴!Q28</f>
        <v>0</v>
      </c>
      <c r="R28">
        <f>李晓红!R28+陈华平!R28+肖新姣!R28+王立伟!R28+程和君!R28+袁勇君!R28+柳常青!R28+吴建兵!R28+刘晓玲!R28+李拥华!R28+彭凤英!R28+甘金华!R28+颜晓琴!R28</f>
        <v>0</v>
      </c>
      <c r="S28">
        <f>李晓红!S28+陈华平!S28+肖新姣!S28+王立伟!S28+程和君!S28+袁勇君!S28+柳常青!S28+吴建兵!S28+刘晓玲!S28+李拥华!S28+彭凤英!S28+甘金华!S28+颜晓琴!S28</f>
        <v>0</v>
      </c>
      <c r="T28">
        <f>李晓红!T28+陈华平!T28+肖新姣!T28+王立伟!T28+程和君!T28+袁勇君!T28+柳常青!T28+吴建兵!T28+刘晓玲!T28+李拥华!T28+彭凤英!T28+甘金华!T28+颜晓琴!T28</f>
        <v>16</v>
      </c>
      <c r="U28">
        <f>李晓红!U28+陈华平!U28+肖新姣!U28+王立伟!U28+程和君!U28+袁勇君!U28+柳常青!U28+吴建兵!U28+刘晓玲!U28+李拥华!U28+彭凤英!U28+甘金华!U28+颜晓琴!U28</f>
        <v>0</v>
      </c>
      <c r="V28">
        <f>李晓红!V28+陈华平!V28+肖新姣!V28+王立伟!V28+程和君!V28+袁勇君!V28+柳常青!V28+吴建兵!V28+刘晓玲!V28+李拥华!V28+彭凤英!V28+甘金华!V28+颜晓琴!V28</f>
        <v>10000</v>
      </c>
      <c r="X28">
        <f>李晓红!X28+陈华平!X28+肖新姣!X28+王立伟!X28+程和君!X28+袁勇君!X28+柳常青!X28+吴建兵!X28+刘晓玲!X28+李拥华!X28+彭凤英!X28+甘金华!X28+颜晓琴!X28</f>
        <v>0</v>
      </c>
      <c r="Y28">
        <f>李晓红!Y28+陈华平!Y28+肖新姣!Y28+王立伟!Y28+程和君!Y28+袁勇君!Y28+柳常青!Y28+吴建兵!Y28+刘晓玲!Y28+李拥华!Y28+彭凤英!Y28+甘金华!Y28+颜晓琴!Y28</f>
        <v>0</v>
      </c>
      <c r="Z28">
        <f>李晓红!Z28+陈华平!Z28+肖新姣!Z28+王立伟!Z28+程和君!Z28+袁勇君!Z28+柳常青!Z28+吴建兵!Z28+刘晓玲!Z28+李拥华!Z28+彭凤英!Z28+甘金华!Z28+颜晓琴!Z28</f>
        <v>0</v>
      </c>
      <c r="AA28">
        <f>李晓红!AA28+陈华平!AA28+肖新姣!AA28+王立伟!AA28+程和君!AA28+袁勇君!AA28+柳常青!AA28+吴建兵!AA28+刘晓玲!AA28+李拥华!AA28+彭凤英!AA28+甘金华!AA28+颜晓琴!AA28</f>
        <v>0</v>
      </c>
      <c r="AB28">
        <f>李晓红!AB28+陈华平!AB28+肖新姣!AB28+王立伟!AB28+程和君!AB28+袁勇君!AB28+柳常青!AB28+吴建兵!AB28+刘晓玲!AB28+李拥华!AB28+彭凤英!AB28+甘金华!AB28+颜晓琴!AB28</f>
        <v>0</v>
      </c>
      <c r="AC28">
        <f>李晓红!AC28+陈华平!AC28+肖新姣!AC28+王立伟!AC28+程和君!AC28+袁勇君!AC28+柳常青!AC28+吴建兵!AC28+刘晓玲!AC28+李拥华!AC28+彭凤英!AC28+甘金华!AC28+颜晓琴!AC28</f>
        <v>0</v>
      </c>
      <c r="AD28">
        <f>李晓红!AD28+陈华平!AD28+肖新姣!AD28+王立伟!AD28+程和君!AD28+袁勇君!AD28+柳常青!AD28+吴建兵!AD28+刘晓玲!AD28+李拥华!AD28+彭凤英!AD28+甘金华!AD28+颜晓琴!AD28</f>
        <v>1</v>
      </c>
      <c r="AE28">
        <f>李晓红!AE28+陈华平!AE28+肖新姣!AE28+王立伟!AE28+程和君!AE28+袁勇君!AE28+柳常青!AE28+吴建兵!AE28+刘晓玲!AE28+李拥华!AE28+彭凤英!AE28+甘金华!AE28+颜晓琴!AE28</f>
        <v>0</v>
      </c>
      <c r="AF28">
        <f>李晓红!AF28+陈华平!AF28+肖新姣!AF28+王立伟!AF28+程和君!AF28+袁勇君!AF28+柳常青!AF28+吴建兵!AF28+刘晓玲!AF28+李拥华!AF28+彭凤英!AF28+甘金华!AF28+颜晓琴!AF28</f>
        <v>0</v>
      </c>
    </row>
    <row r="29" customHeight="1" spans="1:32">
      <c r="A29" s="11">
        <v>45318</v>
      </c>
      <c r="B29">
        <f>李晓红!B29+陈华平!B29+肖新姣!B29+王立伟!B29+程和君!B29+袁勇君!B29+柳常青!B29+吴建兵!B29+刘晓玲!B29+李拥华!B29+彭凤英!B29+甘金华!B29+颜晓琴!B29</f>
        <v>6</v>
      </c>
      <c r="C29">
        <f>李晓红!C29+陈华平!C29+肖新姣!C29+王立伟!C29+程和君!C29+袁勇君!C29+柳常青!C29+吴建兵!C29+刘晓玲!C29+李拥华!C29+彭凤英!C29+甘金华!C29+颜晓琴!C29</f>
        <v>0</v>
      </c>
      <c r="D29">
        <f>李晓红!D29+陈华平!D29+肖新姣!D29+王立伟!D29+程和君!D29+袁勇君!D29+柳常青!D29+吴建兵!D29+刘晓玲!D29+李拥华!D29+彭凤英!D29+甘金华!D29+颜晓琴!D29</f>
        <v>10</v>
      </c>
      <c r="E29">
        <f>李晓红!E29+陈华平!E29+肖新姣!E29+王立伟!E29+程和君!E29+袁勇君!E29+柳常青!E29+吴建兵!E29+刘晓玲!E29+李拥华!E29+彭凤英!E29+甘金华!E29+颜晓琴!E29</f>
        <v>0</v>
      </c>
      <c r="F29">
        <f>李晓红!F29+陈华平!F29+肖新姣!F29+王立伟!F29+程和君!F29+袁勇君!F29+柳常青!F29+吴建兵!F29+刘晓玲!F29+李拥华!F29+彭凤英!F29+甘金华!F29+颜晓琴!F29</f>
        <v>0</v>
      </c>
      <c r="G29">
        <f>李晓红!G29+陈华平!G29+肖新姣!G29+王立伟!G29+程和君!G29+袁勇君!G29+柳常青!G29+吴建兵!G29+刘晓玲!G29+李拥华!G29+彭凤英!G29+甘金华!G29+颜晓琴!G29</f>
        <v>0</v>
      </c>
      <c r="H29">
        <f>李晓红!H29+陈华平!H29+肖新姣!H29+王立伟!H29+程和君!H29+袁勇君!H29+柳常青!H29+吴建兵!H29+刘晓玲!H29+李拥华!H29+彭凤英!H29+甘金华!H29+颜晓琴!H29</f>
        <v>0</v>
      </c>
      <c r="I29">
        <f>李晓红!I29+陈华平!I29+肖新姣!I29+王立伟!I29+程和君!I29+袁勇君!I29+柳常青!I29+吴建兵!I29+刘晓玲!I29+李拥华!I29+彭凤英!I29+甘金华!I29+颜晓琴!I29</f>
        <v>25</v>
      </c>
      <c r="J29">
        <f>李晓红!J29+陈华平!J29+肖新姣!J29+王立伟!J29+程和君!J29+袁勇君!J29+柳常青!J29+吴建兵!J29+刘晓玲!J29+李拥华!J29+彭凤英!J29+甘金华!J29+颜晓琴!J29</f>
        <v>0</v>
      </c>
      <c r="K29">
        <f>李晓红!K29+陈华平!K29+肖新姣!K29+王立伟!K29+程和君!K29+袁勇君!K29+柳常青!K29+吴建兵!K29+刘晓玲!K29+李拥华!K29+彭凤英!K29+甘金华!K29+颜晓琴!K29</f>
        <v>4</v>
      </c>
      <c r="L29">
        <f>李晓红!L29+陈华平!L29+肖新姣!L29+王立伟!L29+程和君!L29+袁勇君!L29+柳常青!L29+吴建兵!L29+刘晓玲!L29+李拥华!L29+彭凤英!L29+甘金华!L29+颜晓琴!L29</f>
        <v>0</v>
      </c>
      <c r="M29">
        <f>李晓红!M29+陈华平!M29+肖新姣!M29+王立伟!M29+程和君!M29+袁勇君!M29+柳常青!M29+吴建兵!M29+刘晓玲!M29+李拥华!M29+彭凤英!M29+甘金华!M29+颜晓琴!M29</f>
        <v>0</v>
      </c>
      <c r="N29">
        <f>李晓红!N29+陈华平!N29+肖新姣!N29+王立伟!N29+程和君!N29+袁勇君!N29+柳常青!N29+吴建兵!N29+刘晓玲!N29+李拥华!N29+彭凤英!N29+甘金华!N29+颜晓琴!N29</f>
        <v>0</v>
      </c>
      <c r="O29">
        <f>李晓红!O29+陈华平!O29+肖新姣!O29+王立伟!O29+程和君!O29+袁勇君!O29+柳常青!O29+吴建兵!O29+刘晓玲!O29+李拥华!O29+彭凤英!O29+甘金华!O29+颜晓琴!O29</f>
        <v>1</v>
      </c>
      <c r="P29">
        <f>李晓红!P29+陈华平!P29+肖新姣!P29+王立伟!P29+程和君!P29+袁勇君!P29+柳常青!P29+吴建兵!P29+刘晓玲!P29+李拥华!P29+彭凤英!P29+甘金华!P29+颜晓琴!P29</f>
        <v>7</v>
      </c>
      <c r="Q29">
        <f>李晓红!Q29+陈华平!Q29+肖新姣!Q29+王立伟!Q29+程和君!Q29+袁勇君!Q29+柳常青!Q29+吴建兵!Q29+刘晓玲!Q29+李拥华!Q29+彭凤英!Q29+甘金华!Q29+颜晓琴!Q29</f>
        <v>0</v>
      </c>
      <c r="R29">
        <f>李晓红!R29+陈华平!R29+肖新姣!R29+王立伟!R29+程和君!R29+袁勇君!R29+柳常青!R29+吴建兵!R29+刘晓玲!R29+李拥华!R29+彭凤英!R29+甘金华!R29+颜晓琴!R29</f>
        <v>0</v>
      </c>
      <c r="S29">
        <f>李晓红!S29+陈华平!S29+肖新姣!S29+王立伟!S29+程和君!S29+袁勇君!S29+柳常青!S29+吴建兵!S29+刘晓玲!S29+李拥华!S29+彭凤英!S29+甘金华!S29+颜晓琴!S29</f>
        <v>0</v>
      </c>
      <c r="T29">
        <f>李晓红!T29+陈华平!T29+肖新姣!T29+王立伟!T29+程和君!T29+袁勇君!T29+柳常青!T29+吴建兵!T29+刘晓玲!T29+李拥华!T29+彭凤英!T29+甘金华!T29+颜晓琴!T29</f>
        <v>16</v>
      </c>
      <c r="U29">
        <f>李晓红!U29+陈华平!U29+肖新姣!U29+王立伟!U29+程和君!U29+袁勇君!U29+柳常青!U29+吴建兵!U29+刘晓玲!U29+李拥华!U29+彭凤英!U29+甘金华!U29+颜晓琴!U29</f>
        <v>0</v>
      </c>
      <c r="V29">
        <f>李晓红!V29+陈华平!V29+肖新姣!V29+王立伟!V29+程和君!V29+袁勇君!V29+柳常青!V29+吴建兵!V29+刘晓玲!V29+李拥华!V29+彭凤英!V29+甘金华!V29+颜晓琴!V29</f>
        <v>0</v>
      </c>
      <c r="W29">
        <f>李晓红!W29+陈华平!W29+肖新姣!W29+王立伟!W29+程和君!W29+袁勇君!W29+柳常青!W29+吴建兵!W29+刘晓玲!W29+李拥华!W29+彭凤英!W29+甘金华!W29+颜晓琴!W29</f>
        <v>1</v>
      </c>
      <c r="X29">
        <f>李晓红!X29+陈华平!X29+肖新姣!X29+王立伟!X29+程和君!X29+袁勇君!X29+柳常青!X29+吴建兵!X29+刘晓玲!X29+李拥华!X29+彭凤英!X29+甘金华!X29+颜晓琴!X29</f>
        <v>0</v>
      </c>
      <c r="Y29">
        <f>李晓红!Y29+陈华平!Y29+肖新姣!Y29+王立伟!Y29+程和君!Y29+袁勇君!Y29+柳常青!Y29+吴建兵!Y29+刘晓玲!Y29+李拥华!Y29+彭凤英!Y29+甘金华!Y29+颜晓琴!Y29</f>
        <v>0</v>
      </c>
      <c r="Z29">
        <f>李晓红!Z29+陈华平!Z29+肖新姣!Z29+王立伟!Z29+程和君!Z29+袁勇君!Z29+柳常青!Z29+吴建兵!Z29+刘晓玲!Z29+李拥华!Z29+彭凤英!Z29+甘金华!Z29+颜晓琴!Z29</f>
        <v>0</v>
      </c>
      <c r="AA29">
        <f>李晓红!AA29+陈华平!AA29+肖新姣!AA29+王立伟!AA29+程和君!AA29+袁勇君!AA29+柳常青!AA29+吴建兵!AA29+刘晓玲!AA29+李拥华!AA29+彭凤英!AA29+甘金华!AA29+颜晓琴!AA29</f>
        <v>0</v>
      </c>
      <c r="AB29">
        <f>李晓红!AB29+陈华平!AB29+肖新姣!AB29+王立伟!AB29+程和君!AB29+袁勇君!AB29+柳常青!AB29+吴建兵!AB29+刘晓玲!AB29+李拥华!AB29+彭凤英!AB29+甘金华!AB29+颜晓琴!AB29</f>
        <v>0</v>
      </c>
      <c r="AC29">
        <f>李晓红!AC29+陈华平!AC29+肖新姣!AC29+王立伟!AC29+程和君!AC29+袁勇君!AC29+柳常青!AC29+吴建兵!AC29+刘晓玲!AC29+李拥华!AC29+彭凤英!AC29+甘金华!AC29+颜晓琴!AC29</f>
        <v>0</v>
      </c>
      <c r="AD29">
        <f>李晓红!AD29+陈华平!AD29+肖新姣!AD29+王立伟!AD29+程和君!AD29+袁勇君!AD29+柳常青!AD29+吴建兵!AD29+刘晓玲!AD29+李拥华!AD29+彭凤英!AD29+甘金华!AD29+颜晓琴!AD29</f>
        <v>0</v>
      </c>
      <c r="AE29">
        <f>李晓红!AE29+陈华平!AE29+肖新姣!AE29+王立伟!AE29+程和君!AE29+袁勇君!AE29+柳常青!AE29+吴建兵!AE29+刘晓玲!AE29+李拥华!AE29+彭凤英!AE29+甘金华!AE29+颜晓琴!AE29</f>
        <v>0</v>
      </c>
      <c r="AF29">
        <f>李晓红!AF29+陈华平!AF29+肖新姣!AF29+王立伟!AF29+程和君!AF29+袁勇君!AF29+柳常青!AF29+吴建兵!AF29+刘晓玲!AF29+李拥华!AF29+彭凤英!AF29+甘金华!AF29+颜晓琴!AF29</f>
        <v>0</v>
      </c>
    </row>
    <row r="30" customHeight="1" spans="1:32">
      <c r="A30" s="11">
        <v>45319</v>
      </c>
      <c r="B30">
        <f>李晓红!B30+陈华平!B30+肖新姣!B30+王立伟!B30+程和君!B30+袁勇君!B30+柳常青!B30+吴建兵!B30+刘晓玲!B30+李拥华!B30+彭凤英!B30+甘金华!B30+颜晓琴!B30</f>
        <v>8.5</v>
      </c>
      <c r="C30">
        <f>李晓红!C30+陈华平!C30+肖新姣!C30+王立伟!C30+程和君!C30+袁勇君!C30+柳常青!C30+吴建兵!C30+刘晓玲!C30+李拥华!C30+彭凤英!C30+甘金华!C30+颜晓琴!C30</f>
        <v>0</v>
      </c>
      <c r="D30">
        <f>李晓红!D30+陈华平!D30+肖新姣!D30+王立伟!D30+程和君!D30+袁勇君!D30+柳常青!D30+吴建兵!D30+刘晓玲!D30+李拥华!D30+彭凤英!D30+甘金华!D30+颜晓琴!D30</f>
        <v>5.5</v>
      </c>
      <c r="E30">
        <f>李晓红!E30+陈华平!E30+肖新姣!E30+王立伟!E30+程和君!E30+袁勇君!E30+柳常青!E30+吴建兵!E30+刘晓玲!E30+李拥华!E30+彭凤英!E30+甘金华!E30+颜晓琴!E30</f>
        <v>0</v>
      </c>
      <c r="F30">
        <f>李晓红!F30+陈华平!F30+肖新姣!F30+王立伟!F30+程和君!F30+袁勇君!F30+柳常青!F30+吴建兵!F30+刘晓玲!F30+李拥华!F30+彭凤英!F30+甘金华!F30+颜晓琴!F30</f>
        <v>0</v>
      </c>
      <c r="G30">
        <f>李晓红!G30+陈华平!G30+肖新姣!G30+王立伟!G30+程和君!G30+袁勇君!G30+柳常青!G30+吴建兵!G30+刘晓玲!G30+李拥华!G30+彭凤英!G30+甘金华!G30+颜晓琴!G30</f>
        <v>0</v>
      </c>
      <c r="H30">
        <f>李晓红!H30+陈华平!H30+肖新姣!H30+王立伟!H30+程和君!H30+袁勇君!H30+柳常青!H30+吴建兵!H30+刘晓玲!H30+李拥华!H30+彭凤英!H30+甘金华!H30+颜晓琴!H30</f>
        <v>0</v>
      </c>
      <c r="I30">
        <f>李晓红!I30+陈华平!I30+肖新姣!I30+王立伟!I30+程和君!I30+袁勇君!I30+柳常青!I30+吴建兵!I30+刘晓玲!I30+李拥华!I30+彭凤英!I30+甘金华!I30+颜晓琴!I30</f>
        <v>9</v>
      </c>
      <c r="J30">
        <f>李晓红!J30+陈华平!J30+肖新姣!J30+王立伟!J30+程和君!J30+袁勇君!J30+柳常青!J30+吴建兵!J30+刘晓玲!J30+李拥华!J30+彭凤英!J30+甘金华!J30+颜晓琴!J30</f>
        <v>1</v>
      </c>
      <c r="K30">
        <f>李晓红!K30+陈华平!K30+肖新姣!K30+王立伟!K30+程和君!K30+袁勇君!K30+柳常青!K30+吴建兵!K30+刘晓玲!K30+李拥华!K30+彭凤英!K30+甘金华!K30+颜晓琴!K30</f>
        <v>2</v>
      </c>
      <c r="L30">
        <f>李晓红!L30+陈华平!L30+肖新姣!L30+王立伟!L30+程和君!L30+袁勇君!L30+柳常青!L30+吴建兵!L30+刘晓玲!L30+李拥华!L30+彭凤英!L30+甘金华!L30+颜晓琴!L30</f>
        <v>0</v>
      </c>
      <c r="M30">
        <f>李晓红!M30+陈华平!M30+肖新姣!M30+王立伟!M30+程和君!M30+袁勇君!M30+柳常青!M30+吴建兵!M30+刘晓玲!M30+李拥华!M30+彭凤英!M30+甘金华!M30+颜晓琴!M30</f>
        <v>0</v>
      </c>
      <c r="N30">
        <f>李晓红!N30+陈华平!N30+肖新姣!N30+王立伟!N30+程和君!N30+袁勇君!N30+柳常青!N30+吴建兵!N30+刘晓玲!N30+李拥华!N30+彭凤英!N30+甘金华!N30+颜晓琴!N30</f>
        <v>0</v>
      </c>
      <c r="O30">
        <f>李晓红!O30+陈华平!O30+肖新姣!O30+王立伟!O30+程和君!O30+袁勇君!O30+柳常青!O30+吴建兵!O30+刘晓玲!O30+李拥华!O30+彭凤英!O30+甘金华!O30+颜晓琴!O30</f>
        <v>4</v>
      </c>
      <c r="P30">
        <f>李晓红!P30+陈华平!P30+肖新姣!P30+王立伟!P30+程和君!P30+袁勇君!P30+柳常青!P30+吴建兵!P30+刘晓玲!P30+李拥华!P30+彭凤英!P30+甘金华!P30+颜晓琴!P30</f>
        <v>8</v>
      </c>
      <c r="Q30">
        <f>李晓红!Q30+陈华平!Q30+肖新姣!Q30+王立伟!Q30+程和君!Q30+袁勇君!Q30+柳常青!Q30+吴建兵!Q30+刘晓玲!Q30+李拥华!Q30+彭凤英!Q30+甘金华!Q30+颜晓琴!Q30</f>
        <v>0</v>
      </c>
      <c r="R30">
        <f>李晓红!R30+陈华平!R30+肖新姣!R30+王立伟!R30+程和君!R30+袁勇君!R30+柳常青!R30+吴建兵!R30+刘晓玲!R30+李拥华!R30+彭凤英!R30+甘金华!R30+颜晓琴!R30</f>
        <v>0</v>
      </c>
      <c r="S30">
        <f>李晓红!S30+陈华平!S30+肖新姣!S30+王立伟!S30+程和君!S30+袁勇君!S30+柳常青!S30+吴建兵!S30+刘晓玲!S30+李拥华!S30+彭凤英!S30+甘金华!S30+颜晓琴!S30</f>
        <v>0</v>
      </c>
      <c r="T30">
        <f>李晓红!T30+陈华平!T30+肖新姣!T30+王立伟!T30+程和君!T30+袁勇君!T30+柳常青!T30+吴建兵!T30+刘晓玲!T30+李拥华!T30+彭凤英!T30+甘金华!T30+颜晓琴!T30</f>
        <v>9</v>
      </c>
      <c r="U30">
        <f>李晓红!U30+陈华平!U30+肖新姣!U30+王立伟!U30+程和君!U30+袁勇君!U30+柳常青!U30+吴建兵!U30+刘晓玲!U30+李拥华!U30+彭凤英!U30+甘金华!U30+颜晓琴!U30</f>
        <v>0</v>
      </c>
      <c r="V30">
        <f>李晓红!V30+陈华平!V30+肖新姣!V30+王立伟!V30+程和君!V30+袁勇君!V30+柳常青!V30+吴建兵!V30+刘晓玲!V30+李拥华!V30+彭凤英!V30+甘金华!V30+颜晓琴!V30</f>
        <v>0</v>
      </c>
      <c r="X30">
        <f>李晓红!X30+陈华平!X30+肖新姣!X30+王立伟!X30+程和君!X30+袁勇君!X30+柳常青!X30+吴建兵!X30+刘晓玲!X30+李拥华!X30+彭凤英!X30+甘金华!X30+颜晓琴!X30</f>
        <v>0</v>
      </c>
      <c r="Y30">
        <f>李晓红!Y30+陈华平!Y30+肖新姣!Y30+王立伟!Y30+程和君!Y30+袁勇君!Y30+柳常青!Y30+吴建兵!Y30+刘晓玲!Y30+李拥华!Y30+彭凤英!Y30+甘金华!Y30+颜晓琴!Y30</f>
        <v>0</v>
      </c>
      <c r="Z30">
        <f>李晓红!Z30+陈华平!Z30+肖新姣!Z30+王立伟!Z30+程和君!Z30+袁勇君!Z30+柳常青!Z30+吴建兵!Z30+刘晓玲!Z30+李拥华!Z30+彭凤英!Z30+甘金华!Z30+颜晓琴!Z30</f>
        <v>0</v>
      </c>
      <c r="AA30">
        <f>李晓红!AA30+陈华平!AA30+肖新姣!AA30+王立伟!AA30+程和君!AA30+袁勇君!AA30+柳常青!AA30+吴建兵!AA30+刘晓玲!AA30+李拥华!AA30+彭凤英!AA30+甘金华!AA30+颜晓琴!AA30</f>
        <v>0</v>
      </c>
      <c r="AB30">
        <f>李晓红!AB30+陈华平!AB30+肖新姣!AB30+王立伟!AB30+程和君!AB30+袁勇君!AB30+柳常青!AB30+吴建兵!AB30+刘晓玲!AB30+李拥华!AB30+彭凤英!AB30+甘金华!AB30+颜晓琴!AB30</f>
        <v>0</v>
      </c>
      <c r="AC30">
        <f>李晓红!AC30+陈华平!AC30+肖新姣!AC30+王立伟!AC30+程和君!AC30+袁勇君!AC30+柳常青!AC30+吴建兵!AC30+刘晓玲!AC30+李拥华!AC30+彭凤英!AC30+甘金华!AC30+颜晓琴!AC30</f>
        <v>0</v>
      </c>
      <c r="AD30">
        <f>李晓红!AD30+陈华平!AD30+肖新姣!AD30+王立伟!AD30+程和君!AD30+袁勇君!AD30+柳常青!AD30+吴建兵!AD30+刘晓玲!AD30+李拥华!AD30+彭凤英!AD30+甘金华!AD30+颜晓琴!AD30</f>
        <v>0</v>
      </c>
      <c r="AE30">
        <f>李晓红!AE30+陈华平!AE30+肖新姣!AE30+王立伟!AE30+程和君!AE30+袁勇君!AE30+柳常青!AE30+吴建兵!AE30+刘晓玲!AE30+李拥华!AE30+彭凤英!AE30+甘金华!AE30+颜晓琴!AE30</f>
        <v>0</v>
      </c>
      <c r="AF30">
        <f>李晓红!AF30+陈华平!AF30+肖新姣!AF30+王立伟!AF30+程和君!AF30+袁勇君!AF30+柳常青!AF30+吴建兵!AF30+刘晓玲!AF30+李拥华!AF30+彭凤英!AF30+甘金华!AF30+颜晓琴!AF30</f>
        <v>0</v>
      </c>
    </row>
    <row r="31" customHeight="1" spans="1:32">
      <c r="A31" s="11">
        <v>45320</v>
      </c>
      <c r="B31">
        <f>李晓红!B31+陈华平!B31+肖新姣!B31+王立伟!B31+程和君!B31+袁勇君!B31+柳常青!B31+吴建兵!B31+刘晓玲!B31+李拥华!B31+彭凤英!B31+甘金华!B31+颜晓琴!B31</f>
        <v>15.5</v>
      </c>
      <c r="C31">
        <f>李晓红!C31+陈华平!C31+肖新姣!C31+王立伟!C31+程和君!C31+袁勇君!C31+柳常青!C31+吴建兵!C31+刘晓玲!C31+李拥华!C31+彭凤英!C31+甘金华!C31+颜晓琴!C31</f>
        <v>0</v>
      </c>
      <c r="D31">
        <f>李晓红!D31+陈华平!D31+肖新姣!D31+王立伟!D31+程和君!D31+袁勇君!D31+柳常青!D31+吴建兵!D31+刘晓玲!D31+李拥华!D31+彭凤英!D31+甘金华!D31+颜晓琴!D31</f>
        <v>1</v>
      </c>
      <c r="E31">
        <f>李晓红!E31+陈华平!E31+肖新姣!E31+王立伟!E31+程和君!E31+袁勇君!E31+柳常青!E31+吴建兵!E31+刘晓玲!E31+李拥华!E31+彭凤英!E31+甘金华!E31+颜晓琴!E31</f>
        <v>0</v>
      </c>
      <c r="F31">
        <f>李晓红!F31+陈华平!F31+肖新姣!F31+王立伟!F31+程和君!F31+袁勇君!F31+柳常青!F31+吴建兵!F31+刘晓玲!F31+李拥华!F31+彭凤英!F31+甘金华!F31+颜晓琴!F31</f>
        <v>0</v>
      </c>
      <c r="G31">
        <f>李晓红!G31+陈华平!G31+肖新姣!G31+王立伟!G31+程和君!G31+袁勇君!G31+柳常青!G31+吴建兵!G31+刘晓玲!G31+李拥华!G31+彭凤英!G31+甘金华!G31+颜晓琴!G31</f>
        <v>0</v>
      </c>
      <c r="H31">
        <f>李晓红!H31+陈华平!H31+肖新姣!H31+王立伟!H31+程和君!H31+袁勇君!H31+柳常青!H31+吴建兵!H31+刘晓玲!H31+李拥华!H31+彭凤英!H31+甘金华!H31+颜晓琴!H31</f>
        <v>0</v>
      </c>
      <c r="I31">
        <f>李晓红!I31+陈华平!I31+肖新姣!I31+王立伟!I31+程和君!I31+袁勇君!I31+柳常青!I31+吴建兵!I31+刘晓玲!I31+李拥华!I31+彭凤英!I31+甘金华!I31+颜晓琴!I31</f>
        <v>28</v>
      </c>
      <c r="J31">
        <f>李晓红!J31+陈华平!J31+肖新姣!J31+王立伟!J31+程和君!J31+袁勇君!J31+柳常青!J31+吴建兵!J31+刘晓玲!J31+李拥华!J31+彭凤英!J31+甘金华!J31+颜晓琴!J31</f>
        <v>0</v>
      </c>
      <c r="K31">
        <f>李晓红!K31+陈华平!K31+肖新姣!K31+王立伟!K31+程和君!K31+袁勇君!K31+柳常青!K31+吴建兵!K31+刘晓玲!K31+李拥华!K31+彭凤英!K31+甘金华!K31+颜晓琴!K31</f>
        <v>2</v>
      </c>
      <c r="L31">
        <f>李晓红!L31+陈华平!L31+肖新姣!L31+王立伟!L31+程和君!L31+袁勇君!L31+柳常青!L31+吴建兵!L31+刘晓玲!L31+李拥华!L31+彭凤英!L31+甘金华!L31+颜晓琴!L31</f>
        <v>0</v>
      </c>
      <c r="M31">
        <f>李晓红!M31+陈华平!M31+肖新姣!M31+王立伟!M31+程和君!M31+袁勇君!M31+柳常青!M31+吴建兵!M31+刘晓玲!M31+李拥华!M31+彭凤英!M31+甘金华!M31+颜晓琴!M31</f>
        <v>1</v>
      </c>
      <c r="N31">
        <f>李晓红!N31+陈华平!N31+肖新姣!N31+王立伟!N31+程和君!N31+袁勇君!N31+柳常青!N31+吴建兵!N31+刘晓玲!N31+李拥华!N31+彭凤英!N31+甘金华!N31+颜晓琴!N31</f>
        <v>0</v>
      </c>
      <c r="O31">
        <f>李晓红!O31+陈华平!O31+肖新姣!O31+王立伟!O31+程和君!O31+袁勇君!O31+柳常青!O31+吴建兵!O31+刘晓玲!O31+李拥华!O31+彭凤英!O31+甘金华!O31+颜晓琴!O31</f>
        <v>0</v>
      </c>
      <c r="P31">
        <f>李晓红!P31+陈华平!P31+肖新姣!P31+王立伟!P31+程和君!P31+袁勇君!P31+柳常青!P31+吴建兵!P31+刘晓玲!P31+李拥华!P31+彭凤英!P31+甘金华!P31+颜晓琴!P31</f>
        <v>1</v>
      </c>
      <c r="Q31">
        <f>李晓红!Q31+陈华平!Q31+肖新姣!Q31+王立伟!Q31+程和君!Q31+袁勇君!Q31+柳常青!Q31+吴建兵!Q31+刘晓玲!Q31+李拥华!Q31+彭凤英!Q31+甘金华!Q31+颜晓琴!Q31</f>
        <v>0</v>
      </c>
      <c r="R31">
        <f>李晓红!R31+陈华平!R31+肖新姣!R31+王立伟!R31+程和君!R31+袁勇君!R31+柳常青!R31+吴建兵!R31+刘晓玲!R31+李拥华!R31+彭凤英!R31+甘金华!R31+颜晓琴!R31</f>
        <v>0</v>
      </c>
      <c r="S31">
        <f>李晓红!S31+陈华平!S31+肖新姣!S31+王立伟!S31+程和君!S31+袁勇君!S31+柳常青!S31+吴建兵!S31+刘晓玲!S31+李拥华!S31+彭凤英!S31+甘金华!S31+颜晓琴!S31</f>
        <v>0</v>
      </c>
      <c r="T31">
        <f>李晓红!T31+陈华平!T31+肖新姣!T31+王立伟!T31+程和君!T31+袁勇君!T31+柳常青!T31+吴建兵!T31+刘晓玲!T31+李拥华!T31+彭凤英!T31+甘金华!T31+颜晓琴!T31</f>
        <v>13</v>
      </c>
      <c r="U31">
        <f>李晓红!U31+陈华平!U31+肖新姣!U31+王立伟!U31+程和君!U31+袁勇君!U31+柳常青!U31+吴建兵!U31+刘晓玲!U31+李拥华!U31+彭凤英!U31+甘金华!U31+颜晓琴!U31</f>
        <v>0</v>
      </c>
      <c r="V31">
        <f>李晓红!V31+陈华平!V31+肖新姣!V31+王立伟!V31+程和君!V31+袁勇君!V31+柳常青!V31+吴建兵!V31+刘晓玲!V31+李拥华!V31+彭凤英!V31+甘金华!V31+颜晓琴!V31</f>
        <v>0</v>
      </c>
      <c r="X31">
        <f>李晓红!X31+陈华平!X31+肖新姣!X31+王立伟!X31+程和君!X31+袁勇君!X31+柳常青!X31+吴建兵!X31+刘晓玲!X31+李拥华!X31+彭凤英!X31+甘金华!X31+颜晓琴!X31</f>
        <v>0</v>
      </c>
      <c r="Y31">
        <f>李晓红!Y31+陈华平!Y31+肖新姣!Y31+王立伟!Y31+程和君!Y31+袁勇君!Y31+柳常青!Y31+吴建兵!Y31+刘晓玲!Y31+李拥华!Y31+彭凤英!Y31+甘金华!Y31+颜晓琴!Y31</f>
        <v>0</v>
      </c>
      <c r="Z31">
        <f>李晓红!Z31+陈华平!Z31+肖新姣!Z31+王立伟!Z31+程和君!Z31+袁勇君!Z31+柳常青!Z31+吴建兵!Z31+刘晓玲!Z31+李拥华!Z31+彭凤英!Z31+甘金华!Z31+颜晓琴!Z31</f>
        <v>0</v>
      </c>
      <c r="AA31">
        <f>李晓红!AA31+陈华平!AA31+肖新姣!AA31+王立伟!AA31+程和君!AA31+袁勇君!AA31+柳常青!AA31+吴建兵!AA31+刘晓玲!AA31+李拥华!AA31+彭凤英!AA31+甘金华!AA31+颜晓琴!AA31</f>
        <v>0</v>
      </c>
      <c r="AB31">
        <f>李晓红!AB31+陈华平!AB31+肖新姣!AB31+王立伟!AB31+程和君!AB31+袁勇君!AB31+柳常青!AB31+吴建兵!AB31+刘晓玲!AB31+李拥华!AB31+彭凤英!AB31+甘金华!AB31+颜晓琴!AB31</f>
        <v>0</v>
      </c>
      <c r="AC31">
        <f>李晓红!AC31+陈华平!AC31+肖新姣!AC31+王立伟!AC31+程和君!AC31+袁勇君!AC31+柳常青!AC31+吴建兵!AC31+刘晓玲!AC31+李拥华!AC31+彭凤英!AC31+甘金华!AC31+颜晓琴!AC31</f>
        <v>0</v>
      </c>
      <c r="AD31">
        <f>李晓红!AD31+陈华平!AD31+肖新姣!AD31+王立伟!AD31+程和君!AD31+袁勇君!AD31+柳常青!AD31+吴建兵!AD31+刘晓玲!AD31+李拥华!AD31+彭凤英!AD31+甘金华!AD31+颜晓琴!AD31</f>
        <v>1</v>
      </c>
      <c r="AE31">
        <f>李晓红!AE31+陈华平!AE31+肖新姣!AE31+王立伟!AE31+程和君!AE31+袁勇君!AE31+柳常青!AE31+吴建兵!AE31+刘晓玲!AE31+李拥华!AE31+彭凤英!AE31+甘金华!AE31+颜晓琴!AE31</f>
        <v>0</v>
      </c>
      <c r="AF31">
        <f>李晓红!AF31+陈华平!AF31+肖新姣!AF31+王立伟!AF31+程和君!AF31+袁勇君!AF31+柳常青!AF31+吴建兵!AF31+刘晓玲!AF31+李拥华!AF31+彭凤英!AF31+甘金华!AF31+颜晓琴!AF31</f>
        <v>0</v>
      </c>
    </row>
    <row r="32" customHeight="1" spans="1:32">
      <c r="A32" s="11">
        <v>45321</v>
      </c>
      <c r="B32">
        <f>李晓红!B32+陈华平!B32+肖新姣!B32+王立伟!B32+程和君!B32+袁勇君!B32+柳常青!B32+吴建兵!B32+刘晓玲!B32+李拥华!B32+彭凤英!B32+甘金华!B32+颜晓琴!B32</f>
        <v>16.5</v>
      </c>
      <c r="C32">
        <f>李晓红!C32+陈华平!C32+肖新姣!C32+王立伟!C32+程和君!C32+袁勇君!C32+柳常青!C32+吴建兵!C32+刘晓玲!C32+李拥华!C32+彭凤英!C32+甘金华!C32+颜晓琴!C32</f>
        <v>0</v>
      </c>
      <c r="D32">
        <f>李晓红!D32+陈华平!D32+肖新姣!D32+王立伟!D32+程和君!D32+袁勇君!D32+柳常青!D32+吴建兵!D32+刘晓玲!D32+李拥华!D32+彭凤英!D32+甘金华!D32+颜晓琴!D32</f>
        <v>2</v>
      </c>
      <c r="E32">
        <f>李晓红!E32+陈华平!E32+肖新姣!E32+王立伟!E32+程和君!E32+袁勇君!E32+柳常青!E32+吴建兵!E32+刘晓玲!E32+李拥华!E32+彭凤英!E32+甘金华!E32+颜晓琴!E32</f>
        <v>0</v>
      </c>
      <c r="F32">
        <f>李晓红!F32+陈华平!F32+肖新姣!F32+王立伟!F32+程和君!F32+袁勇君!F32+柳常青!F32+吴建兵!F32+刘晓玲!F32+李拥华!F32+彭凤英!F32+甘金华!F32+颜晓琴!F32</f>
        <v>0</v>
      </c>
      <c r="G32">
        <f>李晓红!G32+陈华平!G32+肖新姣!G32+王立伟!G32+程和君!G32+袁勇君!G32+柳常青!G32+吴建兵!G32+刘晓玲!G32+李拥华!G32+彭凤英!G32+甘金华!G32+颜晓琴!G32</f>
        <v>0</v>
      </c>
      <c r="H32">
        <f>李晓红!H32+陈华平!H32+肖新姣!H32+王立伟!H32+程和君!H32+袁勇君!H32+柳常青!H32+吴建兵!H32+刘晓玲!H32+李拥华!H32+彭凤英!H32+甘金华!H32+颜晓琴!H32</f>
        <v>0</v>
      </c>
      <c r="I32">
        <f>李晓红!I32+陈华平!I32+肖新姣!I32+王立伟!I32+程和君!I32+袁勇君!I32+柳常青!I32+吴建兵!I32+刘晓玲!I32+李拥华!I32+彭凤英!I32+甘金华!I32+颜晓琴!I32</f>
        <v>17</v>
      </c>
      <c r="J32">
        <f>李晓红!J32+陈华平!J32+肖新姣!J32+王立伟!J32+程和君!J32+袁勇君!J32+柳常青!J32+吴建兵!J32+刘晓玲!J32+李拥华!J32+彭凤英!J32+甘金华!J32+颜晓琴!J32</f>
        <v>0</v>
      </c>
      <c r="K32">
        <f>李晓红!K32+陈华平!K32+肖新姣!K32+王立伟!K32+程和君!K32+袁勇君!K32+柳常青!K32+吴建兵!K32+刘晓玲!K32+李拥华!K32+彭凤英!K32+甘金华!K32+颜晓琴!K32</f>
        <v>0</v>
      </c>
      <c r="L32">
        <f>李晓红!L32+陈华平!L32+肖新姣!L32+王立伟!L32+程和君!L32+袁勇君!L32+柳常青!L32+吴建兵!L32+刘晓玲!L32+李拥华!L32+彭凤英!L32+甘金华!L32+颜晓琴!L32</f>
        <v>0</v>
      </c>
      <c r="M32">
        <f>李晓红!M32+陈华平!M32+肖新姣!M32+王立伟!M32+程和君!M32+袁勇君!M32+柳常青!M32+吴建兵!M32+刘晓玲!M32+李拥华!M32+彭凤英!M32+甘金华!M32+颜晓琴!M32</f>
        <v>0</v>
      </c>
      <c r="N32">
        <f>李晓红!N32+陈华平!N32+肖新姣!N32+王立伟!N32+程和君!N32+袁勇君!N32+柳常青!N32+吴建兵!N32+刘晓玲!N32+李拥华!N32+彭凤英!N32+甘金华!N32+颜晓琴!N32</f>
        <v>0</v>
      </c>
      <c r="O32">
        <f>李晓红!O32+陈华平!O32+肖新姣!O32+王立伟!O32+程和君!O32+袁勇君!O32+柳常青!O32+吴建兵!O32+刘晓玲!O32+李拥华!O32+彭凤英!O32+甘金华!O32+颜晓琴!O32</f>
        <v>0</v>
      </c>
      <c r="P32">
        <f>李晓红!P32+陈华平!P32+肖新姣!P32+王立伟!P32+程和君!P32+袁勇君!P32+柳常青!P32+吴建兵!P32+刘晓玲!P32+李拥华!P32+彭凤英!P32+甘金华!P32+颜晓琴!P32</f>
        <v>4</v>
      </c>
      <c r="Q32">
        <f>李晓红!Q32+陈华平!Q32+肖新姣!Q32+王立伟!Q32+程和君!Q32+袁勇君!Q32+柳常青!Q32+吴建兵!Q32+刘晓玲!Q32+李拥华!Q32+彭凤英!Q32+甘金华!Q32+颜晓琴!Q32</f>
        <v>0</v>
      </c>
      <c r="R32">
        <f>李晓红!R32+陈华平!R32+肖新姣!R32+王立伟!R32+程和君!R32+袁勇君!R32+柳常青!R32+吴建兵!R32+刘晓玲!R32+李拥华!R32+彭凤英!R32+甘金华!R32+颜晓琴!R32</f>
        <v>0</v>
      </c>
      <c r="S32">
        <f>李晓红!S32+陈华平!S32+肖新姣!S32+王立伟!S32+程和君!S32+袁勇君!S32+柳常青!S32+吴建兵!S32+刘晓玲!S32+李拥华!S32+彭凤英!S32+甘金华!S32+颜晓琴!S32</f>
        <v>0</v>
      </c>
      <c r="T32">
        <f>李晓红!T32+陈华平!T32+肖新姣!T32+王立伟!T32+程和君!T32+袁勇君!T32+柳常青!T32+吴建兵!T32+刘晓玲!T32+李拥华!T32+彭凤英!T32+甘金华!T32+颜晓琴!T32</f>
        <v>17</v>
      </c>
      <c r="U32">
        <f>李晓红!U32+陈华平!U32+肖新姣!U32+王立伟!U32+程和君!U32+袁勇君!U32+柳常青!U32+吴建兵!U32+刘晓玲!U32+李拥华!U32+彭凤英!U32+甘金华!U32+颜晓琴!U32</f>
        <v>0</v>
      </c>
      <c r="V32">
        <f>李晓红!V32+陈华平!V32+肖新姣!V32+王立伟!V32+程和君!V32+袁勇君!V32+柳常青!V32+吴建兵!V32+刘晓玲!V32+李拥华!V32+彭凤英!V32+甘金华!V32+颜晓琴!V32</f>
        <v>0</v>
      </c>
      <c r="X32">
        <f>李晓红!X32+陈华平!X32+肖新姣!X32+王立伟!X32+程和君!X32+袁勇君!X32+柳常青!X32+吴建兵!X32+刘晓玲!X32+李拥华!X32+彭凤英!X32+甘金华!X32+颜晓琴!X32</f>
        <v>0</v>
      </c>
      <c r="Y32">
        <f>李晓红!Y32+陈华平!Y32+肖新姣!Y32+王立伟!Y32+程和君!Y32+袁勇君!Y32+柳常青!Y32+吴建兵!Y32+刘晓玲!Y32+李拥华!Y32+彭凤英!Y32+甘金华!Y32+颜晓琴!Y32</f>
        <v>0</v>
      </c>
      <c r="Z32">
        <f>李晓红!Z32+陈华平!Z32+肖新姣!Z32+王立伟!Z32+程和君!Z32+袁勇君!Z32+柳常青!Z32+吴建兵!Z32+刘晓玲!Z32+李拥华!Z32+彭凤英!Z32+甘金华!Z32+颜晓琴!Z32</f>
        <v>0</v>
      </c>
      <c r="AA32">
        <f>李晓红!AA32+陈华平!AA32+肖新姣!AA32+王立伟!AA32+程和君!AA32+袁勇君!AA32+柳常青!AA32+吴建兵!AA32+刘晓玲!AA32+李拥华!AA32+彭凤英!AA32+甘金华!AA32+颜晓琴!AA32</f>
        <v>0</v>
      </c>
      <c r="AB32">
        <f>李晓红!AB32+陈华平!AB32+肖新姣!AB32+王立伟!AB32+程和君!AB32+袁勇君!AB32+柳常青!AB32+吴建兵!AB32+刘晓玲!AB32+李拥华!AB32+彭凤英!AB32+甘金华!AB32+颜晓琴!AB32</f>
        <v>0</v>
      </c>
      <c r="AC32">
        <f>李晓红!AC32+陈华平!AC32+肖新姣!AC32+王立伟!AC32+程和君!AC32+袁勇君!AC32+柳常青!AC32+吴建兵!AC32+刘晓玲!AC32+李拥华!AC32+彭凤英!AC32+甘金华!AC32+颜晓琴!AC32</f>
        <v>0</v>
      </c>
      <c r="AD32">
        <f>李晓红!AD32+陈华平!AD32+肖新姣!AD32+王立伟!AD32+程和君!AD32+袁勇君!AD32+柳常青!AD32+吴建兵!AD32+刘晓玲!AD32+李拥华!AD32+彭凤英!AD32+甘金华!AD32+颜晓琴!AD32</f>
        <v>0</v>
      </c>
      <c r="AE32">
        <f>李晓红!AE32+陈华平!AE32+肖新姣!AE32+王立伟!AE32+程和君!AE32+袁勇君!AE32+柳常青!AE32+吴建兵!AE32+刘晓玲!AE32+李拥华!AE32+彭凤英!AE32+甘金华!AE32+颜晓琴!AE32</f>
        <v>0</v>
      </c>
      <c r="AF32">
        <f>李晓红!AF32+陈华平!AF32+肖新姣!AF32+王立伟!AF32+程和君!AF32+袁勇君!AF32+柳常青!AF32+吴建兵!AF32+刘晓玲!AF32+李拥华!AF32+彭凤英!AF32+甘金华!AF32+颜晓琴!AF32</f>
        <v>0</v>
      </c>
    </row>
    <row r="33" customHeight="1" spans="1:32">
      <c r="A33" s="11">
        <v>45322</v>
      </c>
      <c r="B33">
        <f>李晓红!B33+陈华平!B33+肖新姣!B33+王立伟!B33+程和君!B33+袁勇君!B33+柳常青!B33+吴建兵!B33+刘晓玲!B33+李拥华!B33+彭凤英!B33+甘金华!B33+颜晓琴!B33</f>
        <v>10</v>
      </c>
      <c r="C33">
        <f>李晓红!C33+陈华平!C33+肖新姣!C33+王立伟!C33+程和君!C33+袁勇君!C33+柳常青!C33+吴建兵!C33+刘晓玲!C33+李拥华!C33+彭凤英!C33+甘金华!C33+颜晓琴!C33</f>
        <v>0</v>
      </c>
      <c r="D33">
        <f>李晓红!D33+陈华平!D33+肖新姣!D33+王立伟!D33+程和君!D33+袁勇君!D33+柳常青!D33+吴建兵!D33+刘晓玲!D33+李拥华!D33+彭凤英!D33+甘金华!D33+颜晓琴!D33</f>
        <v>4</v>
      </c>
      <c r="E33">
        <f>李晓红!E33+陈华平!E33+肖新姣!E33+王立伟!E33+程和君!E33+袁勇君!E33+柳常青!E33+吴建兵!E33+刘晓玲!E33+李拥华!E33+彭凤英!E33+甘金华!E33+颜晓琴!E33</f>
        <v>0</v>
      </c>
      <c r="F33">
        <f>李晓红!F33+陈华平!F33+肖新姣!F33+王立伟!F33+程和君!F33+袁勇君!F33+柳常青!F33+吴建兵!F33+刘晓玲!F33+李拥华!F33+彭凤英!F33+甘金华!F33+颜晓琴!F33</f>
        <v>0</v>
      </c>
      <c r="G33">
        <f>李晓红!G33+陈华平!G33+肖新姣!G33+王立伟!G33+程和君!G33+袁勇君!G33+柳常青!G33+吴建兵!G33+刘晓玲!G33+李拥华!G33+彭凤英!G33+甘金华!G33+颜晓琴!G33</f>
        <v>0</v>
      </c>
      <c r="H33">
        <f>李晓红!H33+陈华平!H33+肖新姣!H33+王立伟!H33+程和君!H33+袁勇君!H33+柳常青!H33+吴建兵!H33+刘晓玲!H33+李拥华!H33+彭凤英!H33+甘金华!H33+颜晓琴!H33</f>
        <v>0</v>
      </c>
      <c r="I33">
        <f>李晓红!I33+陈华平!I33+肖新姣!I33+王立伟!I33+程和君!I33+袁勇君!I33+柳常青!I33+吴建兵!I33+刘晓玲!I33+李拥华!I33+彭凤英!I33+甘金华!I33+颜晓琴!I33</f>
        <v>14</v>
      </c>
      <c r="J33">
        <f>李晓红!J33+陈华平!J33+肖新姣!J33+王立伟!J33+程和君!J33+袁勇君!J33+柳常青!J33+吴建兵!J33+刘晓玲!J33+李拥华!J33+彭凤英!J33+甘金华!J33+颜晓琴!J33</f>
        <v>0</v>
      </c>
      <c r="K33">
        <f>李晓红!K33+陈华平!K33+肖新姣!K33+王立伟!K33+程和君!K33+袁勇君!K33+柳常青!K33+吴建兵!K33+刘晓玲!K33+李拥华!K33+彭凤英!K33+甘金华!K33+颜晓琴!K33</f>
        <v>4</v>
      </c>
      <c r="L33">
        <f>李晓红!L33+陈华平!L33+肖新姣!L33+王立伟!L33+程和君!L33+袁勇君!L33+柳常青!L33+吴建兵!L33+刘晓玲!L33+李拥华!L33+彭凤英!L33+甘金华!L33+颜晓琴!L33</f>
        <v>0</v>
      </c>
      <c r="M33">
        <f>李晓红!M33+陈华平!M33+肖新姣!M33+王立伟!M33+程和君!M33+袁勇君!M33+柳常青!M33+吴建兵!M33+刘晓玲!M33+李拥华!M33+彭凤英!M33+甘金华!M33+颜晓琴!M33</f>
        <v>0</v>
      </c>
      <c r="N33">
        <f>李晓红!N33+陈华平!N33+肖新姣!N33+王立伟!N33+程和君!N33+袁勇君!N33+柳常青!N33+吴建兵!N33+刘晓玲!N33+李拥华!N33+彭凤英!N33+甘金华!N33+颜晓琴!N33</f>
        <v>0</v>
      </c>
      <c r="O33">
        <f>李晓红!O33+陈华平!O33+肖新姣!O33+王立伟!O33+程和君!O33+袁勇君!O33+柳常青!O33+吴建兵!O33+刘晓玲!O33+李拥华!O33+彭凤英!O33+甘金华!O33+颜晓琴!O33</f>
        <v>1</v>
      </c>
      <c r="P33">
        <f>李晓红!P33+陈华平!P33+肖新姣!P33+王立伟!P33+程和君!P33+袁勇君!P33+柳常青!P33+吴建兵!P33+刘晓玲!P33+李拥华!P33+彭凤英!P33+甘金华!P33+颜晓琴!P33</f>
        <v>0</v>
      </c>
      <c r="Q33">
        <f>李晓红!Q33+陈华平!Q33+肖新姣!Q33+王立伟!Q33+程和君!Q33+袁勇君!Q33+柳常青!Q33+吴建兵!Q33+刘晓玲!Q33+李拥华!Q33+彭凤英!Q33+甘金华!Q33+颜晓琴!Q33</f>
        <v>0</v>
      </c>
      <c r="R33">
        <f>李晓红!R33+陈华平!R33+肖新姣!R33+王立伟!R33+程和君!R33+袁勇君!R33+柳常青!R33+吴建兵!R33+刘晓玲!R33+李拥华!R33+彭凤英!R33+甘金华!R33+颜晓琴!R33</f>
        <v>1</v>
      </c>
      <c r="S33">
        <f>李晓红!S33+陈华平!S33+肖新姣!S33+王立伟!S33+程和君!S33+袁勇君!S33+柳常青!S33+吴建兵!S33+刘晓玲!S33+李拥华!S33+彭凤英!S33+甘金华!S33+颜晓琴!S33</f>
        <v>0</v>
      </c>
      <c r="T33">
        <f>李晓红!T33+陈华平!T33+肖新姣!T33+王立伟!T33+程和君!T33+袁勇君!T33+柳常青!T33+吴建兵!T33+刘晓玲!T33+李拥华!T33+彭凤英!T33+甘金华!T33+颜晓琴!T33</f>
        <v>11</v>
      </c>
      <c r="U33">
        <f>李晓红!U33+陈华平!U33+肖新姣!U33+王立伟!U33+程和君!U33+袁勇君!U33+柳常青!U33+吴建兵!U33+刘晓玲!U33+李拥华!U33+彭凤英!U33+甘金华!U33+颜晓琴!U33</f>
        <v>0</v>
      </c>
      <c r="V33">
        <f>李晓红!V33+陈华平!V33+肖新姣!V33+王立伟!V33+程和君!V33+袁勇君!V33+柳常青!V33+吴建兵!V33+刘晓玲!V33+李拥华!V33+彭凤英!V33+甘金华!V33+颜晓琴!V33</f>
        <v>2000</v>
      </c>
      <c r="X33">
        <f>李晓红!X33+陈华平!X33+肖新姣!X33+王立伟!X33+程和君!X33+袁勇君!X33+柳常青!X33+吴建兵!X33+刘晓玲!X33+李拥华!X33+彭凤英!X33+甘金华!X33+颜晓琴!X33</f>
        <v>0.5</v>
      </c>
      <c r="Y33">
        <f>李晓红!Y33+陈华平!Y33+肖新姣!Y33+王立伟!Y33+程和君!Y33+袁勇君!Y33+柳常青!Y33+吴建兵!Y33+刘晓玲!Y33+李拥华!Y33+彭凤英!Y33+甘金华!Y33+颜晓琴!Y33</f>
        <v>0</v>
      </c>
      <c r="Z33">
        <f>李晓红!Z33+陈华平!Z33+肖新姣!Z33+王立伟!Z33+程和君!Z33+袁勇君!Z33+柳常青!Z33+吴建兵!Z33+刘晓玲!Z33+李拥华!Z33+彭凤英!Z33+甘金华!Z33+颜晓琴!Z33</f>
        <v>0</v>
      </c>
      <c r="AA33">
        <f>李晓红!AA33+陈华平!AA33+肖新姣!AA33+王立伟!AA33+程和君!AA33+袁勇君!AA33+柳常青!AA33+吴建兵!AA33+刘晓玲!AA33+李拥华!AA33+彭凤英!AA33+甘金华!AA33+颜晓琴!AA33</f>
        <v>0</v>
      </c>
      <c r="AB33">
        <f>李晓红!AB33+陈华平!AB33+肖新姣!AB33+王立伟!AB33+程和君!AB33+袁勇君!AB33+柳常青!AB33+吴建兵!AB33+刘晓玲!AB33+李拥华!AB33+彭凤英!AB33+甘金华!AB33+颜晓琴!AB33</f>
        <v>5</v>
      </c>
      <c r="AC33">
        <f>李晓红!AC33+陈华平!AC33+肖新姣!AC33+王立伟!AC33+程和君!AC33+袁勇君!AC33+柳常青!AC33+吴建兵!AC33+刘晓玲!AC33+李拥华!AC33+彭凤英!AC33+甘金华!AC33+颜晓琴!AC33</f>
        <v>0</v>
      </c>
      <c r="AD33">
        <f>李晓红!AD33+陈华平!AD33+肖新姣!AD33+王立伟!AD33+程和君!AD33+袁勇君!AD33+柳常青!AD33+吴建兵!AD33+刘晓玲!AD33+李拥华!AD33+彭凤英!AD33+甘金华!AD33+颜晓琴!AD33</f>
        <v>1</v>
      </c>
      <c r="AE33">
        <f>李晓红!AE33+陈华平!AE33+肖新姣!AE33+王立伟!AE33+程和君!AE33+袁勇君!AE33+柳常青!AE33+吴建兵!AE33+刘晓玲!AE33+李拥华!AE33+彭凤英!AE33+甘金华!AE33+颜晓琴!AE33</f>
        <v>0</v>
      </c>
      <c r="AF33">
        <f>李晓红!AF33+陈华平!AF33+肖新姣!AF33+王立伟!AF33+程和君!AF33+袁勇君!AF33+柳常青!AF33+吴建兵!AF33+刘晓玲!AF33+李拥华!AF33+彭凤英!AF33+甘金华!AF33+颜晓琴!AF33</f>
        <v>0</v>
      </c>
    </row>
    <row r="34" customHeight="1" spans="1:32">
      <c r="A34" t="s">
        <v>27</v>
      </c>
      <c r="B34">
        <f>SUM(B3:B33)</f>
        <v>498.5</v>
      </c>
      <c r="C34">
        <f t="shared" ref="C34:V34" si="0">SUM(C3:C33)</f>
        <v>0</v>
      </c>
      <c r="D34">
        <f t="shared" si="0"/>
        <v>159.5</v>
      </c>
      <c r="E34">
        <f t="shared" si="0"/>
        <v>0</v>
      </c>
      <c r="F34">
        <f t="shared" si="0"/>
        <v>0</v>
      </c>
      <c r="G34">
        <f t="shared" si="0"/>
        <v>0</v>
      </c>
      <c r="H34">
        <f t="shared" si="0"/>
        <v>10</v>
      </c>
      <c r="I34" s="23">
        <f t="shared" si="0"/>
        <v>716</v>
      </c>
      <c r="J34" s="23">
        <f t="shared" si="0"/>
        <v>23</v>
      </c>
      <c r="K34" s="23">
        <f t="shared" si="0"/>
        <v>157</v>
      </c>
      <c r="L34">
        <f t="shared" si="0"/>
        <v>1</v>
      </c>
      <c r="M34">
        <f t="shared" si="0"/>
        <v>1</v>
      </c>
      <c r="N34">
        <f t="shared" si="0"/>
        <v>3</v>
      </c>
      <c r="O34">
        <f t="shared" si="0"/>
        <v>14</v>
      </c>
      <c r="P34">
        <f t="shared" si="0"/>
        <v>129</v>
      </c>
      <c r="Q34">
        <f t="shared" si="0"/>
        <v>0</v>
      </c>
      <c r="R34" s="23">
        <f t="shared" si="0"/>
        <v>30</v>
      </c>
      <c r="S34">
        <f t="shared" si="0"/>
        <v>3</v>
      </c>
      <c r="T34" s="23">
        <f t="shared" si="0"/>
        <v>250</v>
      </c>
      <c r="U34">
        <f t="shared" si="0"/>
        <v>0</v>
      </c>
      <c r="V34">
        <f t="shared" si="0"/>
        <v>79000</v>
      </c>
      <c r="X34">
        <f>SUM(X3:X33)</f>
        <v>6</v>
      </c>
      <c r="Y34">
        <f t="shared" ref="Y34:AF34" si="1">SUM(Y3:Y33)</f>
        <v>1</v>
      </c>
      <c r="Z34">
        <f t="shared" si="1"/>
        <v>0</v>
      </c>
      <c r="AA34">
        <f t="shared" si="1"/>
        <v>0</v>
      </c>
      <c r="AB34">
        <f t="shared" si="1"/>
        <v>10</v>
      </c>
      <c r="AC34">
        <f t="shared" si="1"/>
        <v>0</v>
      </c>
      <c r="AD34">
        <f t="shared" si="1"/>
        <v>11</v>
      </c>
      <c r="AE34">
        <f t="shared" si="1"/>
        <v>0</v>
      </c>
      <c r="AF34">
        <f t="shared" si="1"/>
        <v>0</v>
      </c>
    </row>
    <row r="36" customHeight="1" spans="2:22">
      <c r="B36">
        <f>B34+X34</f>
        <v>504.5</v>
      </c>
      <c r="D36">
        <f>D34+Y34</f>
        <v>160.5</v>
      </c>
      <c r="I36">
        <f>I34+AB34</f>
        <v>726</v>
      </c>
      <c r="K36">
        <f>K34+AD34</f>
        <v>168</v>
      </c>
      <c r="V36">
        <f>V34*0.02</f>
        <v>1580</v>
      </c>
    </row>
    <row r="39" customHeight="1" spans="13:23">
      <c r="M39" s="24" t="s">
        <v>23</v>
      </c>
      <c r="N39" s="25" t="s">
        <v>24</v>
      </c>
      <c r="O39" s="24">
        <v>168</v>
      </c>
      <c r="P39" s="24" t="s">
        <v>25</v>
      </c>
      <c r="Q39" s="24"/>
      <c r="R39" s="24" t="s">
        <v>31</v>
      </c>
      <c r="S39" s="24"/>
      <c r="T39" s="24"/>
      <c r="U39" s="24" t="s">
        <v>27</v>
      </c>
      <c r="V39" s="24"/>
      <c r="W39" s="24" t="s">
        <v>30</v>
      </c>
    </row>
    <row r="40" customHeight="1" spans="13:23">
      <c r="M40">
        <f>李晓红!M40+陈华平!M40+肖新姣!M40+王立伟!M40+程和君!M40+袁勇君!M40+柳常青!M40+吴建兵!M40+刘晓玲!M40+李拥华!M40+彭凤英!M40+甘金华!M40+颜晓琴!M40</f>
        <v>219010</v>
      </c>
      <c r="N40">
        <f>李晓红!N40+陈华平!N40+肖新姣!N40+王立伟!N40+程和君!N40+袁勇君!N40+柳常青!N40+吴建兵!N40+刘晓玲!N40+李拥华!N40+彭凤英!N40+甘金华!N40+颜晓琴!N40</f>
        <v>183150</v>
      </c>
      <c r="O40">
        <f>李晓红!O40+陈华平!O40+肖新姣!O40+王立伟!O40+程和君!O40+袁勇君!O40+柳常青!O40+吴建兵!O40+刘晓玲!O40+李拥华!O40+彭凤英!O40+甘金华!O40+颜晓琴!O40</f>
        <v>180966</v>
      </c>
      <c r="P40">
        <f>李晓红!P40+陈华平!P40+肖新姣!P40+王立伟!P40+程和君!P40+袁勇君!P40+柳常青!P40+吴建兵!P40+刘晓玲!P40+李拥华!P40+彭凤英!P40+甘金华!P40+颜晓琴!P40</f>
        <v>54289.8</v>
      </c>
      <c r="R40">
        <f>李晓红!R40+陈华平!R40+肖新姣!R40+王立伟!R40+程和君!R40+袁勇君!R40+柳常青!R40+吴建兵!R40+刘晓玲!R40+李拥华!R40+彭凤英!R40+甘金华!R40+颜晓琴!R40</f>
        <v>18986</v>
      </c>
      <c r="U40">
        <f>李晓红!U40+陈华平!U40+肖新姣!U40+王立伟!U40+程和君!U40+袁勇君!U40+柳常青!U40+吴建兵!U40+刘晓玲!U40+李拥华!U40+彭凤英!U40+甘金华!U40+颜晓琴!U40</f>
        <v>73275.8</v>
      </c>
      <c r="W40" s="34">
        <v>0.3</v>
      </c>
    </row>
    <row r="41" customHeight="1" spans="21:23">
      <c r="U41">
        <f>李晓红!U41+陈华平!U41+肖新姣!U41+王立伟!U41+程和君!U41+袁勇君!U41+柳常青!U41+吴建兵!U41+刘晓玲!U41+李拥华!U41+彭凤英!U41+甘金华!U41+颜晓琴!U41</f>
        <v>82324.1</v>
      </c>
      <c r="W41" s="34">
        <v>0.35</v>
      </c>
    </row>
    <row r="42" customHeight="1" spans="21:23">
      <c r="U42">
        <f>李晓红!U42+陈华平!U42+肖新姣!U42+王立伟!U42+程和君!U42+袁勇君!U42+柳常青!U42+吴建兵!U42+刘晓玲!U42+李拥华!U42+彭凤英!U42+甘金华!U42+颜晓琴!U42</f>
        <v>83701.42</v>
      </c>
      <c r="W42" s="34">
        <v>0.37</v>
      </c>
    </row>
    <row r="43" customHeight="1" spans="21:23">
      <c r="U43">
        <f>李晓红!U43+陈华平!U43+肖新姣!U43+王立伟!U43+程和君!U43+袁勇君!U43+柳常青!U43+吴建兵!U43+刘晓玲!U43+李拥华!U43+彭凤英!U43+甘金华!U43+颜晓琴!U43</f>
        <v>89562.74</v>
      </c>
      <c r="W43" s="34">
        <v>0.39</v>
      </c>
    </row>
    <row r="44" customHeight="1" spans="21:23">
      <c r="U44">
        <f>李晓红!U44+陈华平!U44+肖新姣!U44+王立伟!U44+程和君!U44+袁勇君!U44+柳常青!U44+吴建兵!U44+刘晓玲!U44+李拥华!U44+彭凤英!U44+甘金华!U44+颜晓琴!U44</f>
        <v>93182.06</v>
      </c>
      <c r="W44" s="34">
        <v>0.41</v>
      </c>
    </row>
  </sheetData>
  <mergeCells count="20">
    <mergeCell ref="B1:C1"/>
    <mergeCell ref="D1:E1"/>
    <mergeCell ref="F1:G1"/>
    <mergeCell ref="X1:AF1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5"/>
  <sheetViews>
    <sheetView workbookViewId="0">
      <pane xSplit="2" ySplit="2" topLeftCell="M3" activePane="bottomRight" state="frozen"/>
      <selection/>
      <selection pane="topRight"/>
      <selection pane="bottomLeft"/>
      <selection pane="bottomRight" activeCell="N20" sqref="N20"/>
    </sheetView>
  </sheetViews>
  <sheetFormatPr defaultColWidth="9" defaultRowHeight="13.5"/>
  <cols>
    <col min="18" max="18" width="10.25" customWidth="1"/>
    <col min="19" max="19" width="10.875" customWidth="1"/>
    <col min="20" max="20" width="10.25" customWidth="1"/>
    <col min="21" max="21" width="10.125" customWidth="1"/>
    <col min="22" max="22" width="10.25" customWidth="1"/>
    <col min="23" max="23" width="10" customWidth="1"/>
    <col min="26" max="26" width="13.625" customWidth="1"/>
  </cols>
  <sheetData>
    <row r="1" s="41" customFormat="1" ht="23" customHeight="1" spans="1:32">
      <c r="A1" s="14" t="s">
        <v>0</v>
      </c>
      <c r="B1" s="1" t="s">
        <v>1</v>
      </c>
      <c r="C1" s="2"/>
      <c r="D1" s="3" t="s">
        <v>2</v>
      </c>
      <c r="E1" s="4"/>
      <c r="F1" s="5" t="s">
        <v>3</v>
      </c>
      <c r="G1" s="4"/>
      <c r="H1" s="6" t="s">
        <v>4</v>
      </c>
      <c r="I1" s="13" t="s">
        <v>5</v>
      </c>
      <c r="J1" s="14" t="s">
        <v>6</v>
      </c>
      <c r="K1" s="15" t="s">
        <v>7</v>
      </c>
      <c r="L1" s="16" t="s">
        <v>8</v>
      </c>
      <c r="M1" s="17" t="s">
        <v>9</v>
      </c>
      <c r="N1" s="2" t="s">
        <v>10</v>
      </c>
      <c r="O1" s="18" t="s">
        <v>11</v>
      </c>
      <c r="P1" s="14" t="s">
        <v>12</v>
      </c>
      <c r="Q1" s="17">
        <v>198</v>
      </c>
      <c r="R1" s="26" t="s">
        <v>13</v>
      </c>
      <c r="S1" s="17" t="s">
        <v>14</v>
      </c>
      <c r="T1" s="27" t="s">
        <v>15</v>
      </c>
      <c r="U1" s="28" t="s">
        <v>16</v>
      </c>
      <c r="V1" s="17" t="s">
        <v>17</v>
      </c>
      <c r="W1" s="29" t="s">
        <v>18</v>
      </c>
      <c r="X1" s="30" t="s">
        <v>19</v>
      </c>
      <c r="Y1" s="30"/>
      <c r="Z1" s="30"/>
      <c r="AA1" s="30"/>
      <c r="AB1" s="30"/>
      <c r="AC1" s="30"/>
      <c r="AD1" s="30"/>
      <c r="AE1" s="30"/>
      <c r="AF1" s="30"/>
    </row>
    <row r="2" s="41" customFormat="1" ht="23" customHeight="1" spans="1:32">
      <c r="A2" s="7"/>
      <c r="B2" s="7" t="s">
        <v>20</v>
      </c>
      <c r="C2" s="8" t="s">
        <v>21</v>
      </c>
      <c r="D2" s="8" t="s">
        <v>20</v>
      </c>
      <c r="E2" s="8" t="s">
        <v>21</v>
      </c>
      <c r="F2" s="8" t="s">
        <v>20</v>
      </c>
      <c r="G2" s="9" t="s">
        <v>21</v>
      </c>
      <c r="H2" s="10"/>
      <c r="I2" s="8"/>
      <c r="J2" s="19"/>
      <c r="K2" s="20"/>
      <c r="L2" s="21"/>
      <c r="M2" s="7"/>
      <c r="N2" s="8"/>
      <c r="O2" s="22"/>
      <c r="P2" s="19"/>
      <c r="Q2" s="19"/>
      <c r="R2" s="31"/>
      <c r="S2" s="19"/>
      <c r="T2" s="32"/>
      <c r="U2" s="33"/>
      <c r="V2" s="7"/>
      <c r="W2" s="29"/>
      <c r="X2" s="1" t="s">
        <v>1</v>
      </c>
      <c r="Y2" s="3" t="s">
        <v>2</v>
      </c>
      <c r="Z2" s="5" t="s">
        <v>3</v>
      </c>
      <c r="AA2" s="35" t="s">
        <v>4</v>
      </c>
      <c r="AB2" s="36" t="s">
        <v>5</v>
      </c>
      <c r="AC2" s="37" t="s">
        <v>6</v>
      </c>
      <c r="AD2" s="38" t="s">
        <v>7</v>
      </c>
      <c r="AE2" s="39" t="s">
        <v>8</v>
      </c>
      <c r="AF2" s="40" t="s">
        <v>9</v>
      </c>
    </row>
    <row r="3" ht="23" customHeight="1" spans="1:32">
      <c r="A3" s="42">
        <v>45292</v>
      </c>
      <c r="B3" s="43">
        <v>1.5</v>
      </c>
      <c r="C3" s="43"/>
      <c r="D3" s="43"/>
      <c r="E3" s="43"/>
      <c r="F3" s="43"/>
      <c r="G3" s="43"/>
      <c r="H3" s="43"/>
      <c r="I3" s="43"/>
      <c r="J3" s="43">
        <v>1</v>
      </c>
      <c r="K3" s="43"/>
      <c r="L3" s="43"/>
      <c r="M3" s="43"/>
      <c r="N3" s="43"/>
      <c r="O3" s="43"/>
      <c r="P3" s="43"/>
      <c r="Q3" s="43"/>
      <c r="R3" s="73">
        <v>1</v>
      </c>
      <c r="S3" s="43"/>
      <c r="T3" s="74"/>
      <c r="U3" s="59"/>
      <c r="V3" s="54"/>
      <c r="X3" s="43"/>
      <c r="Y3" s="43"/>
      <c r="Z3" s="43"/>
      <c r="AA3" s="43"/>
      <c r="AB3" s="43"/>
      <c r="AC3" s="43"/>
      <c r="AD3" s="43"/>
      <c r="AE3" s="43"/>
      <c r="AF3" s="43"/>
    </row>
    <row r="4" ht="23" customHeight="1" spans="1:32">
      <c r="A4" s="42">
        <v>45293</v>
      </c>
      <c r="B4" s="44">
        <v>1</v>
      </c>
      <c r="C4" s="44"/>
      <c r="D4" s="44"/>
      <c r="E4" s="44"/>
      <c r="F4" s="44"/>
      <c r="G4" s="44"/>
      <c r="H4" s="44"/>
      <c r="I4" s="44">
        <v>3</v>
      </c>
      <c r="J4" s="44"/>
      <c r="K4" s="44"/>
      <c r="L4" s="44"/>
      <c r="M4" s="44"/>
      <c r="N4" s="44"/>
      <c r="O4" s="44">
        <v>1</v>
      </c>
      <c r="P4" s="44"/>
      <c r="Q4" s="44"/>
      <c r="R4" s="75"/>
      <c r="S4" s="44"/>
      <c r="T4" s="74"/>
      <c r="U4" s="61"/>
      <c r="V4" s="56"/>
      <c r="X4" s="44"/>
      <c r="Y4" s="44"/>
      <c r="Z4" s="44"/>
      <c r="AA4" s="44"/>
      <c r="AB4" s="44"/>
      <c r="AC4" s="44"/>
      <c r="AD4" s="44"/>
      <c r="AE4" s="44"/>
      <c r="AF4" s="44"/>
    </row>
    <row r="5" ht="23" customHeight="1" spans="1:32">
      <c r="A5" s="42">
        <v>45294</v>
      </c>
      <c r="B5" s="44"/>
      <c r="C5" s="44"/>
      <c r="D5" s="44"/>
      <c r="E5" s="44"/>
      <c r="F5" s="44"/>
      <c r="G5" s="44"/>
      <c r="H5" s="45"/>
      <c r="I5" s="44"/>
      <c r="J5" s="44"/>
      <c r="K5" s="44">
        <v>1</v>
      </c>
      <c r="L5" s="44"/>
      <c r="M5" s="44"/>
      <c r="N5" s="44"/>
      <c r="O5" s="44"/>
      <c r="P5" s="44"/>
      <c r="Q5" s="44"/>
      <c r="R5" s="75">
        <v>1</v>
      </c>
      <c r="S5" s="44"/>
      <c r="T5" s="76"/>
      <c r="U5" s="61"/>
      <c r="V5" s="56"/>
      <c r="X5" s="44"/>
      <c r="Y5" s="44"/>
      <c r="Z5" s="44"/>
      <c r="AA5" s="45"/>
      <c r="AB5" s="44"/>
      <c r="AC5" s="44"/>
      <c r="AD5" s="44"/>
      <c r="AE5" s="44"/>
      <c r="AF5" s="44"/>
    </row>
    <row r="6" ht="23" customHeight="1" spans="1:32">
      <c r="A6" s="42">
        <v>45295</v>
      </c>
      <c r="B6" s="44">
        <v>1</v>
      </c>
      <c r="C6" s="44"/>
      <c r="D6" s="44"/>
      <c r="E6" s="44"/>
      <c r="F6" s="44"/>
      <c r="G6" s="44"/>
      <c r="H6" s="44"/>
      <c r="I6" s="44">
        <v>3</v>
      </c>
      <c r="J6" s="44"/>
      <c r="K6" s="44"/>
      <c r="L6" s="44"/>
      <c r="M6" s="44"/>
      <c r="N6" s="44"/>
      <c r="O6" s="44"/>
      <c r="P6" s="44"/>
      <c r="Q6" s="44"/>
      <c r="R6" s="75"/>
      <c r="S6" s="44"/>
      <c r="T6" s="77"/>
      <c r="U6" s="61"/>
      <c r="V6" s="56">
        <v>2000</v>
      </c>
      <c r="X6" s="44"/>
      <c r="Y6" s="44"/>
      <c r="Z6" s="44"/>
      <c r="AA6" s="44"/>
      <c r="AB6" s="44"/>
      <c r="AC6" s="44"/>
      <c r="AD6" s="44"/>
      <c r="AE6" s="44"/>
      <c r="AF6" s="44"/>
    </row>
    <row r="7" ht="23" customHeight="1" spans="1:32">
      <c r="A7" s="42">
        <v>45296</v>
      </c>
      <c r="B7" s="44">
        <v>1</v>
      </c>
      <c r="C7" s="44"/>
      <c r="D7" s="44">
        <v>1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75"/>
      <c r="S7" s="44"/>
      <c r="T7" s="77"/>
      <c r="U7" s="61"/>
      <c r="V7" s="56"/>
      <c r="X7" s="44"/>
      <c r="Y7" s="44"/>
      <c r="Z7" s="44"/>
      <c r="AA7" s="44"/>
      <c r="AB7" s="44"/>
      <c r="AC7" s="44"/>
      <c r="AD7" s="44"/>
      <c r="AE7" s="44"/>
      <c r="AF7" s="44"/>
    </row>
    <row r="8" ht="23" customHeight="1" spans="1:32">
      <c r="A8" s="42">
        <v>45297</v>
      </c>
      <c r="B8" s="44">
        <v>1</v>
      </c>
      <c r="C8" s="44"/>
      <c r="D8" s="44"/>
      <c r="E8" s="44"/>
      <c r="F8" s="44"/>
      <c r="G8" s="44"/>
      <c r="H8" s="44"/>
      <c r="I8" s="44">
        <v>3</v>
      </c>
      <c r="J8" s="44"/>
      <c r="K8" s="44"/>
      <c r="L8" s="44"/>
      <c r="M8" s="44"/>
      <c r="N8" s="44"/>
      <c r="O8" s="44"/>
      <c r="P8" s="44"/>
      <c r="Q8" s="44"/>
      <c r="R8" s="75">
        <v>1</v>
      </c>
      <c r="S8" s="44"/>
      <c r="T8" s="78"/>
      <c r="U8" s="61"/>
      <c r="V8" s="56"/>
      <c r="X8" s="44"/>
      <c r="Y8" s="44"/>
      <c r="Z8" s="44"/>
      <c r="AA8" s="44"/>
      <c r="AB8" s="44"/>
      <c r="AC8" s="44"/>
      <c r="AD8" s="44"/>
      <c r="AE8" s="44"/>
      <c r="AF8" s="44"/>
    </row>
    <row r="9" ht="23" customHeight="1" spans="1:32">
      <c r="A9" s="42">
        <v>45298</v>
      </c>
      <c r="B9" s="44">
        <v>2.5</v>
      </c>
      <c r="C9" s="44"/>
      <c r="D9" s="44"/>
      <c r="E9" s="44"/>
      <c r="F9" s="44"/>
      <c r="G9" s="44"/>
      <c r="H9" s="44"/>
      <c r="I9" s="44">
        <v>2</v>
      </c>
      <c r="J9" s="44"/>
      <c r="K9" s="44">
        <v>1</v>
      </c>
      <c r="L9" s="44"/>
      <c r="M9" s="44"/>
      <c r="N9" s="44"/>
      <c r="O9" s="44"/>
      <c r="P9" s="44"/>
      <c r="Q9" s="44"/>
      <c r="R9" s="75"/>
      <c r="S9" s="44"/>
      <c r="T9" s="74"/>
      <c r="U9" s="65"/>
      <c r="V9" s="56"/>
      <c r="X9" s="44"/>
      <c r="Y9" s="44"/>
      <c r="Z9" s="44"/>
      <c r="AA9" s="44"/>
      <c r="AB9" s="44"/>
      <c r="AC9" s="44"/>
      <c r="AD9" s="44"/>
      <c r="AE9" s="44"/>
      <c r="AF9" s="44"/>
    </row>
    <row r="10" ht="23" customHeight="1" spans="1:32">
      <c r="A10" s="42">
        <v>45299</v>
      </c>
      <c r="B10" s="44">
        <v>2</v>
      </c>
      <c r="C10" s="44"/>
      <c r="D10" s="44"/>
      <c r="E10" s="44"/>
      <c r="F10" s="44"/>
      <c r="G10" s="44"/>
      <c r="H10" s="44"/>
      <c r="I10" s="44">
        <v>2</v>
      </c>
      <c r="J10" s="44"/>
      <c r="K10" s="44"/>
      <c r="L10" s="44"/>
      <c r="M10" s="44"/>
      <c r="N10" s="44"/>
      <c r="O10" s="44"/>
      <c r="P10" s="44">
        <v>5</v>
      </c>
      <c r="Q10" s="44"/>
      <c r="R10" s="75"/>
      <c r="S10" s="44"/>
      <c r="T10" s="76"/>
      <c r="U10" s="66"/>
      <c r="V10" s="67"/>
      <c r="X10" s="44"/>
      <c r="Y10" s="44"/>
      <c r="Z10" s="44"/>
      <c r="AA10" s="44"/>
      <c r="AB10" s="44"/>
      <c r="AC10" s="44"/>
      <c r="AD10" s="44"/>
      <c r="AE10" s="44"/>
      <c r="AF10" s="44"/>
    </row>
    <row r="11" ht="23" customHeight="1" spans="1:32">
      <c r="A11" s="42">
        <v>45300</v>
      </c>
      <c r="B11" s="44">
        <v>4.5</v>
      </c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>
        <v>5</v>
      </c>
      <c r="Q11" s="44"/>
      <c r="R11" s="75"/>
      <c r="S11" s="44"/>
      <c r="T11" s="76"/>
      <c r="U11" s="66"/>
      <c r="V11" s="67"/>
      <c r="X11" s="44"/>
      <c r="Y11" s="44"/>
      <c r="Z11" s="44"/>
      <c r="AA11" s="44"/>
      <c r="AB11" s="44"/>
      <c r="AC11" s="44"/>
      <c r="AD11" s="44"/>
      <c r="AE11" s="44"/>
      <c r="AF11" s="44"/>
    </row>
    <row r="12" ht="23" customHeight="1" spans="1:32">
      <c r="A12" s="42">
        <v>45301</v>
      </c>
      <c r="B12" s="44">
        <v>2</v>
      </c>
      <c r="C12" s="44"/>
      <c r="D12" s="44"/>
      <c r="E12" s="44"/>
      <c r="F12" s="44"/>
      <c r="G12" s="44"/>
      <c r="H12" s="44"/>
      <c r="I12" s="44"/>
      <c r="J12" s="44"/>
      <c r="K12" s="44">
        <v>1</v>
      </c>
      <c r="L12" s="44"/>
      <c r="M12" s="44"/>
      <c r="N12" s="44"/>
      <c r="O12" s="44"/>
      <c r="P12" s="44"/>
      <c r="Q12" s="44"/>
      <c r="R12" s="75"/>
      <c r="S12" s="44"/>
      <c r="T12" s="74"/>
      <c r="U12" s="68"/>
      <c r="V12" s="67"/>
      <c r="X12" s="44"/>
      <c r="Y12" s="44"/>
      <c r="Z12" s="44"/>
      <c r="AA12" s="44"/>
      <c r="AB12" s="44"/>
      <c r="AC12" s="44"/>
      <c r="AD12" s="44"/>
      <c r="AE12" s="44"/>
      <c r="AF12" s="44"/>
    </row>
    <row r="13" ht="23" customHeight="1" spans="1:32">
      <c r="A13" s="42">
        <v>45302</v>
      </c>
      <c r="B13" s="44">
        <v>1</v>
      </c>
      <c r="C13" s="44"/>
      <c r="D13" s="44"/>
      <c r="E13" s="44"/>
      <c r="F13" s="44"/>
      <c r="G13" s="44"/>
      <c r="H13" s="44"/>
      <c r="I13" s="44"/>
      <c r="J13" s="44">
        <v>1</v>
      </c>
      <c r="K13" s="44"/>
      <c r="L13" s="44"/>
      <c r="M13" s="44"/>
      <c r="N13" s="44"/>
      <c r="O13" s="44"/>
      <c r="P13" s="44"/>
      <c r="Q13" s="44"/>
      <c r="R13" s="75"/>
      <c r="S13" s="44"/>
      <c r="T13" s="76">
        <v>1</v>
      </c>
      <c r="U13" s="66"/>
      <c r="V13" s="67"/>
      <c r="X13" s="44"/>
      <c r="Y13" s="44"/>
      <c r="Z13" s="44"/>
      <c r="AA13" s="44"/>
      <c r="AB13" s="44"/>
      <c r="AC13" s="44"/>
      <c r="AD13" s="44"/>
      <c r="AE13" s="44"/>
      <c r="AF13" s="44"/>
    </row>
    <row r="14" ht="23" customHeight="1" spans="1:32">
      <c r="A14" s="42">
        <v>45303</v>
      </c>
      <c r="B14" s="44">
        <v>2</v>
      </c>
      <c r="C14" s="44"/>
      <c r="D14" s="44">
        <v>1</v>
      </c>
      <c r="E14" s="44"/>
      <c r="F14" s="44"/>
      <c r="G14" s="44"/>
      <c r="H14" s="44"/>
      <c r="I14" s="44">
        <v>3</v>
      </c>
      <c r="J14" s="44"/>
      <c r="K14" s="44"/>
      <c r="L14" s="44"/>
      <c r="M14" s="44"/>
      <c r="N14" s="44"/>
      <c r="O14" s="44"/>
      <c r="P14" s="44"/>
      <c r="Q14" s="44"/>
      <c r="R14" s="75"/>
      <c r="S14" s="44"/>
      <c r="T14" s="78"/>
      <c r="U14" s="59"/>
      <c r="V14" s="56"/>
      <c r="X14" s="44"/>
      <c r="Y14" s="44"/>
      <c r="Z14" s="44"/>
      <c r="AA14" s="44"/>
      <c r="AB14" s="44"/>
      <c r="AC14" s="44"/>
      <c r="AD14" s="44"/>
      <c r="AE14" s="44"/>
      <c r="AF14" s="44"/>
    </row>
    <row r="15" ht="23" customHeight="1" spans="1:32">
      <c r="A15" s="42">
        <v>45304</v>
      </c>
      <c r="B15" s="44"/>
      <c r="C15" s="44"/>
      <c r="D15" s="44"/>
      <c r="E15" s="44"/>
      <c r="F15" s="44"/>
      <c r="G15" s="44"/>
      <c r="H15" s="44"/>
      <c r="I15" s="44"/>
      <c r="J15" s="44"/>
      <c r="K15" s="44">
        <v>1</v>
      </c>
      <c r="L15" s="44"/>
      <c r="M15" s="44"/>
      <c r="N15" s="44"/>
      <c r="O15" s="44"/>
      <c r="P15" s="44">
        <v>1</v>
      </c>
      <c r="Q15" s="44"/>
      <c r="R15" s="75"/>
      <c r="S15" s="44"/>
      <c r="T15" s="76">
        <v>3</v>
      </c>
      <c r="U15" s="61"/>
      <c r="V15" s="56"/>
      <c r="X15" s="44"/>
      <c r="Y15" s="44"/>
      <c r="Z15" s="44"/>
      <c r="AA15" s="44"/>
      <c r="AB15" s="44"/>
      <c r="AC15" s="44"/>
      <c r="AD15" s="44"/>
      <c r="AE15" s="44"/>
      <c r="AF15" s="44"/>
    </row>
    <row r="16" ht="23" customHeight="1" spans="1:32">
      <c r="A16" s="42">
        <v>45305</v>
      </c>
      <c r="B16" s="44">
        <v>2.5</v>
      </c>
      <c r="C16" s="44"/>
      <c r="D16" s="44">
        <v>1</v>
      </c>
      <c r="E16" s="44"/>
      <c r="F16" s="44"/>
      <c r="G16" s="44"/>
      <c r="H16" s="44"/>
      <c r="I16" s="44"/>
      <c r="J16" s="44"/>
      <c r="K16" s="44">
        <v>1</v>
      </c>
      <c r="L16" s="44"/>
      <c r="M16" s="44"/>
      <c r="N16" s="44"/>
      <c r="O16" s="44"/>
      <c r="P16" s="44"/>
      <c r="Q16" s="44"/>
      <c r="R16" s="75"/>
      <c r="S16" s="44"/>
      <c r="T16" s="78">
        <v>2</v>
      </c>
      <c r="U16" s="61"/>
      <c r="V16" s="56">
        <v>5000</v>
      </c>
      <c r="X16" s="44"/>
      <c r="Y16" s="44"/>
      <c r="Z16" s="44"/>
      <c r="AA16" s="44"/>
      <c r="AB16" s="44"/>
      <c r="AC16" s="44"/>
      <c r="AD16" s="44"/>
      <c r="AE16" s="44"/>
      <c r="AF16" s="44"/>
    </row>
    <row r="17" ht="23" customHeight="1" spans="1:32">
      <c r="A17" s="42">
        <v>45306</v>
      </c>
      <c r="B17" s="44">
        <v>1</v>
      </c>
      <c r="C17" s="44"/>
      <c r="D17" s="44"/>
      <c r="E17" s="44"/>
      <c r="F17" s="44"/>
      <c r="G17" s="44"/>
      <c r="H17" s="44"/>
      <c r="I17" s="44"/>
      <c r="J17" s="44"/>
      <c r="K17" s="44">
        <v>1</v>
      </c>
      <c r="L17" s="44"/>
      <c r="M17" s="44"/>
      <c r="N17" s="44"/>
      <c r="O17" s="44"/>
      <c r="P17" s="44"/>
      <c r="Q17" s="44"/>
      <c r="R17" s="75"/>
      <c r="S17" s="44"/>
      <c r="T17" s="76"/>
      <c r="U17" s="61"/>
      <c r="V17" s="56"/>
      <c r="X17" s="44"/>
      <c r="Y17" s="44"/>
      <c r="Z17" s="44"/>
      <c r="AA17" s="44"/>
      <c r="AB17" s="44"/>
      <c r="AC17" s="44"/>
      <c r="AD17" s="44"/>
      <c r="AE17" s="44"/>
      <c r="AF17" s="44"/>
    </row>
    <row r="18" ht="23" customHeight="1" spans="1:32">
      <c r="A18" s="42">
        <v>45307</v>
      </c>
      <c r="B18" s="44">
        <v>3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75"/>
      <c r="S18" s="44"/>
      <c r="T18" s="78"/>
      <c r="U18" s="61"/>
      <c r="V18" s="56"/>
      <c r="X18" s="44"/>
      <c r="Y18" s="44"/>
      <c r="Z18" s="44"/>
      <c r="AA18" s="44"/>
      <c r="AB18" s="44"/>
      <c r="AC18" s="44"/>
      <c r="AD18" s="44"/>
      <c r="AE18" s="44"/>
      <c r="AF18" s="44"/>
    </row>
    <row r="19" ht="23" customHeight="1" spans="1:32">
      <c r="A19" s="42">
        <v>45308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75">
        <v>1</v>
      </c>
      <c r="S19" s="44"/>
      <c r="T19" s="76"/>
      <c r="U19" s="61"/>
      <c r="V19" s="56"/>
      <c r="X19" s="44"/>
      <c r="Y19" s="44"/>
      <c r="Z19" s="44"/>
      <c r="AA19" s="44"/>
      <c r="AB19" s="44"/>
      <c r="AC19" s="44"/>
      <c r="AD19" s="44">
        <v>1</v>
      </c>
      <c r="AE19" s="44"/>
      <c r="AF19" s="44"/>
    </row>
    <row r="20" ht="23" customHeight="1" spans="1:32">
      <c r="A20" s="42">
        <v>45309</v>
      </c>
      <c r="B20" s="44">
        <v>1</v>
      </c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>
        <v>3</v>
      </c>
      <c r="Q20" s="44"/>
      <c r="R20" s="75"/>
      <c r="S20" s="44"/>
      <c r="T20" s="78">
        <v>1</v>
      </c>
      <c r="U20" s="61"/>
      <c r="V20" s="56"/>
      <c r="X20" s="44"/>
      <c r="Y20" s="44"/>
      <c r="Z20" s="44"/>
      <c r="AA20" s="44"/>
      <c r="AB20" s="44"/>
      <c r="AC20" s="44"/>
      <c r="AD20" s="44"/>
      <c r="AE20" s="44"/>
      <c r="AF20" s="44"/>
    </row>
    <row r="21" ht="23" customHeight="1" spans="1:32">
      <c r="A21" s="42">
        <v>45310</v>
      </c>
      <c r="B21" s="44">
        <v>1.5</v>
      </c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75"/>
      <c r="S21" s="44"/>
      <c r="T21" s="76">
        <v>1</v>
      </c>
      <c r="U21" s="61"/>
      <c r="V21" s="56"/>
      <c r="X21" s="44"/>
      <c r="Y21" s="44"/>
      <c r="Z21" s="44"/>
      <c r="AA21" s="44"/>
      <c r="AB21" s="44"/>
      <c r="AC21" s="44"/>
      <c r="AD21" s="44"/>
      <c r="AE21" s="44"/>
      <c r="AF21" s="44"/>
    </row>
    <row r="22" ht="23" customHeight="1" spans="1:32">
      <c r="A22" s="42">
        <v>45311</v>
      </c>
      <c r="B22" s="44">
        <v>1.5</v>
      </c>
      <c r="C22" s="44"/>
      <c r="D22" s="44"/>
      <c r="E22" s="44"/>
      <c r="F22" s="44"/>
      <c r="G22" s="44"/>
      <c r="H22" s="44"/>
      <c r="I22" s="44">
        <v>2</v>
      </c>
      <c r="J22" s="44"/>
      <c r="K22" s="44"/>
      <c r="L22" s="44"/>
      <c r="M22" s="44"/>
      <c r="N22" s="44"/>
      <c r="O22" s="44"/>
      <c r="P22" s="44"/>
      <c r="Q22" s="44"/>
      <c r="R22" s="75">
        <v>1</v>
      </c>
      <c r="S22" s="44"/>
      <c r="T22" s="78">
        <v>2</v>
      </c>
      <c r="U22" s="61"/>
      <c r="V22" s="56"/>
      <c r="X22" s="44"/>
      <c r="Y22" s="44"/>
      <c r="Z22" s="44"/>
      <c r="AA22" s="44"/>
      <c r="AB22" s="44"/>
      <c r="AC22" s="44"/>
      <c r="AD22" s="44"/>
      <c r="AE22" s="44"/>
      <c r="AF22" s="44"/>
    </row>
    <row r="23" ht="23" customHeight="1" spans="1:32">
      <c r="A23" s="42">
        <v>45312</v>
      </c>
      <c r="B23" s="44">
        <v>1.5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75"/>
      <c r="S23" s="44"/>
      <c r="T23" s="76">
        <v>1</v>
      </c>
      <c r="U23" s="61"/>
      <c r="V23" s="56"/>
      <c r="X23" s="44"/>
      <c r="Y23" s="44"/>
      <c r="Z23" s="44"/>
      <c r="AA23" s="44"/>
      <c r="AB23" s="44"/>
      <c r="AC23" s="44"/>
      <c r="AD23" s="44"/>
      <c r="AE23" s="44"/>
      <c r="AF23" s="44"/>
    </row>
    <row r="24" ht="23" customHeight="1" spans="1:32">
      <c r="A24" s="42">
        <v>45313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>
        <v>2</v>
      </c>
      <c r="Q24" s="44"/>
      <c r="R24" s="75"/>
      <c r="S24" s="44"/>
      <c r="T24" s="78">
        <v>1</v>
      </c>
      <c r="U24" s="61"/>
      <c r="V24" s="56"/>
      <c r="X24" s="44"/>
      <c r="Y24" s="44"/>
      <c r="Z24" s="44"/>
      <c r="AA24" s="44"/>
      <c r="AB24" s="44"/>
      <c r="AC24" s="44"/>
      <c r="AD24" s="44"/>
      <c r="AE24" s="44"/>
      <c r="AF24" s="44"/>
    </row>
    <row r="25" ht="23" customHeight="1" spans="1:32">
      <c r="A25" s="42">
        <v>45314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>
        <v>3</v>
      </c>
      <c r="Q25" s="44"/>
      <c r="R25" s="75"/>
      <c r="S25" s="44"/>
      <c r="T25" s="76">
        <v>2</v>
      </c>
      <c r="U25" s="61"/>
      <c r="V25" s="56"/>
      <c r="X25" s="44"/>
      <c r="Y25" s="44"/>
      <c r="Z25" s="44"/>
      <c r="AA25" s="44"/>
      <c r="AB25" s="44"/>
      <c r="AC25" s="44"/>
      <c r="AD25" s="44"/>
      <c r="AE25" s="44"/>
      <c r="AF25" s="44"/>
    </row>
    <row r="26" ht="23" customHeight="1" spans="1:32">
      <c r="A26" s="42">
        <v>45315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75"/>
      <c r="S26" s="44"/>
      <c r="T26" s="78"/>
      <c r="U26" s="61"/>
      <c r="V26" s="56"/>
      <c r="X26" s="44"/>
      <c r="Y26" s="44"/>
      <c r="Z26" s="44"/>
      <c r="AA26" s="44"/>
      <c r="AB26" s="44"/>
      <c r="AC26" s="44"/>
      <c r="AD26" s="44"/>
      <c r="AE26" s="44"/>
      <c r="AF26" s="44"/>
    </row>
    <row r="27" ht="23" customHeight="1" spans="1:32">
      <c r="A27" s="42">
        <v>45316</v>
      </c>
      <c r="B27" s="44">
        <v>0.5</v>
      </c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75"/>
      <c r="S27" s="44"/>
      <c r="T27" s="76">
        <v>1</v>
      </c>
      <c r="U27" s="61"/>
      <c r="V27" s="56"/>
      <c r="X27" s="44"/>
      <c r="Y27" s="44"/>
      <c r="Z27" s="44"/>
      <c r="AA27" s="44"/>
      <c r="AB27" s="44"/>
      <c r="AC27" s="44"/>
      <c r="AD27" s="44"/>
      <c r="AE27" s="44"/>
      <c r="AF27" s="44"/>
    </row>
    <row r="28" ht="23" customHeight="1" spans="1:32">
      <c r="A28" s="42">
        <v>45317</v>
      </c>
      <c r="B28" s="44">
        <v>0</v>
      </c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75"/>
      <c r="S28" s="44"/>
      <c r="T28" s="78"/>
      <c r="U28" s="61"/>
      <c r="V28" s="56"/>
      <c r="X28" s="44"/>
      <c r="Y28" s="44"/>
      <c r="Z28" s="44"/>
      <c r="AA28" s="44"/>
      <c r="AB28" s="44"/>
      <c r="AC28" s="44"/>
      <c r="AD28" s="44"/>
      <c r="AE28" s="44"/>
      <c r="AF28" s="44"/>
    </row>
    <row r="29" ht="23" customHeight="1" spans="1:32">
      <c r="A29" s="42">
        <v>45318</v>
      </c>
      <c r="B29" s="44">
        <v>0</v>
      </c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75"/>
      <c r="S29" s="44"/>
      <c r="T29" s="76"/>
      <c r="U29" s="61"/>
      <c r="V29" s="56"/>
      <c r="X29" s="44"/>
      <c r="Y29" s="44"/>
      <c r="Z29" s="44"/>
      <c r="AA29" s="44"/>
      <c r="AB29" s="44"/>
      <c r="AC29" s="44"/>
      <c r="AD29" s="44"/>
      <c r="AE29" s="44"/>
      <c r="AF29" s="44"/>
    </row>
    <row r="30" ht="23" customHeight="1" spans="1:32">
      <c r="A30" s="42">
        <v>45319</v>
      </c>
      <c r="B30" s="44">
        <v>0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75"/>
      <c r="S30" s="44"/>
      <c r="T30" s="78"/>
      <c r="U30" s="61"/>
      <c r="V30" s="56"/>
      <c r="X30" s="44"/>
      <c r="Y30" s="44"/>
      <c r="Z30" s="44"/>
      <c r="AA30" s="44"/>
      <c r="AB30" s="44"/>
      <c r="AC30" s="44"/>
      <c r="AD30" s="44"/>
      <c r="AE30" s="44"/>
      <c r="AF30" s="44"/>
    </row>
    <row r="31" ht="23" customHeight="1" spans="1:32">
      <c r="A31" s="42">
        <v>45320</v>
      </c>
      <c r="B31" s="44">
        <v>0</v>
      </c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75"/>
      <c r="S31" s="44"/>
      <c r="T31" s="76"/>
      <c r="U31" s="61"/>
      <c r="V31" s="56"/>
      <c r="X31" s="44"/>
      <c r="Y31" s="44"/>
      <c r="Z31" s="44"/>
      <c r="AA31" s="44"/>
      <c r="AB31" s="44"/>
      <c r="AC31" s="44"/>
      <c r="AD31" s="44"/>
      <c r="AE31" s="44"/>
      <c r="AF31" s="44"/>
    </row>
    <row r="32" ht="23" customHeight="1" spans="1:32">
      <c r="A32" s="42">
        <v>45321</v>
      </c>
      <c r="B32" s="44">
        <v>0</v>
      </c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75"/>
      <c r="S32" s="44"/>
      <c r="T32" s="78"/>
      <c r="U32" s="61"/>
      <c r="V32" s="56"/>
      <c r="X32" s="44"/>
      <c r="Y32" s="44"/>
      <c r="Z32" s="44"/>
      <c r="AA32" s="44"/>
      <c r="AB32" s="44"/>
      <c r="AC32" s="44"/>
      <c r="AD32" s="44"/>
      <c r="AE32" s="44"/>
      <c r="AF32" s="44"/>
    </row>
    <row r="33" ht="23" customHeight="1" spans="1:32">
      <c r="A33" s="42">
        <v>45322</v>
      </c>
      <c r="B33" s="46">
        <v>0</v>
      </c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4"/>
      <c r="O33" s="44"/>
      <c r="P33" s="44"/>
      <c r="Q33" s="44"/>
      <c r="R33" s="75"/>
      <c r="S33" s="44"/>
      <c r="T33" s="76"/>
      <c r="U33" s="61"/>
      <c r="V33" s="56"/>
      <c r="X33" s="46"/>
      <c r="Y33" s="46"/>
      <c r="Z33" s="46"/>
      <c r="AA33" s="46"/>
      <c r="AB33" s="46"/>
      <c r="AC33" s="46"/>
      <c r="AD33" s="46"/>
      <c r="AE33" s="46"/>
      <c r="AF33" s="46"/>
    </row>
    <row r="34" ht="23" customHeight="1" spans="1:32">
      <c r="A34" s="47" t="s">
        <v>22</v>
      </c>
      <c r="B34" s="48">
        <f t="shared" ref="B34:V34" si="0">SUM(B3:B33)</f>
        <v>32</v>
      </c>
      <c r="C34" s="49">
        <f t="shared" si="0"/>
        <v>0</v>
      </c>
      <c r="D34" s="50">
        <f t="shared" si="0"/>
        <v>3</v>
      </c>
      <c r="E34" s="48">
        <f t="shared" si="0"/>
        <v>0</v>
      </c>
      <c r="F34" s="48">
        <f t="shared" si="0"/>
        <v>0</v>
      </c>
      <c r="G34" s="48">
        <f t="shared" si="0"/>
        <v>0</v>
      </c>
      <c r="H34" s="49">
        <f t="shared" si="0"/>
        <v>0</v>
      </c>
      <c r="I34" s="50">
        <f t="shared" si="0"/>
        <v>18</v>
      </c>
      <c r="J34" s="48">
        <f t="shared" si="0"/>
        <v>2</v>
      </c>
      <c r="K34" s="48">
        <f t="shared" si="0"/>
        <v>6</v>
      </c>
      <c r="L34" s="49">
        <f t="shared" si="0"/>
        <v>0</v>
      </c>
      <c r="M34" s="52">
        <f t="shared" si="0"/>
        <v>0</v>
      </c>
      <c r="N34" s="52">
        <f t="shared" si="0"/>
        <v>0</v>
      </c>
      <c r="O34" s="52">
        <f t="shared" si="0"/>
        <v>1</v>
      </c>
      <c r="P34" s="52">
        <f t="shared" si="0"/>
        <v>19</v>
      </c>
      <c r="Q34" s="52">
        <f t="shared" si="0"/>
        <v>0</v>
      </c>
      <c r="R34" s="52">
        <f t="shared" si="0"/>
        <v>5</v>
      </c>
      <c r="S34" s="52">
        <f t="shared" si="0"/>
        <v>0</v>
      </c>
      <c r="T34" s="52">
        <f t="shared" si="0"/>
        <v>15</v>
      </c>
      <c r="U34" s="52">
        <f t="shared" si="0"/>
        <v>0</v>
      </c>
      <c r="V34" s="52">
        <f t="shared" si="0"/>
        <v>7000</v>
      </c>
      <c r="X34" s="48">
        <f t="shared" ref="X34:AF34" si="1">SUM(X3:X33)</f>
        <v>0</v>
      </c>
      <c r="Y34" s="50">
        <f t="shared" si="1"/>
        <v>0</v>
      </c>
      <c r="Z34" s="48">
        <f t="shared" si="1"/>
        <v>0</v>
      </c>
      <c r="AA34" s="49">
        <f t="shared" si="1"/>
        <v>0</v>
      </c>
      <c r="AB34" s="50">
        <f t="shared" si="1"/>
        <v>0</v>
      </c>
      <c r="AC34" s="48">
        <f t="shared" si="1"/>
        <v>0</v>
      </c>
      <c r="AD34" s="48">
        <f t="shared" si="1"/>
        <v>1</v>
      </c>
      <c r="AE34" s="49">
        <f t="shared" si="1"/>
        <v>0</v>
      </c>
      <c r="AF34" s="49">
        <f t="shared" si="1"/>
        <v>0</v>
      </c>
    </row>
    <row r="35" ht="23" customHeight="1" spans="1:32">
      <c r="A35" s="23"/>
      <c r="B35" s="51">
        <f>B34*168</f>
        <v>5376</v>
      </c>
      <c r="C35" s="51">
        <f>C34*128</f>
        <v>0</v>
      </c>
      <c r="D35" s="51">
        <f>D34*228</f>
        <v>684</v>
      </c>
      <c r="E35" s="51">
        <f>E34*168</f>
        <v>0</v>
      </c>
      <c r="F35" s="51">
        <f>F34*78</f>
        <v>0</v>
      </c>
      <c r="G35" s="51">
        <f>G34*68</f>
        <v>0</v>
      </c>
      <c r="H35" s="51">
        <f>H34*338</f>
        <v>0</v>
      </c>
      <c r="I35" s="51">
        <f>I34*50</f>
        <v>900</v>
      </c>
      <c r="J35" s="51">
        <f>J34*48</f>
        <v>96</v>
      </c>
      <c r="K35" s="51">
        <f>K34*95</f>
        <v>570</v>
      </c>
      <c r="L35" s="51">
        <f>L34*140</f>
        <v>0</v>
      </c>
      <c r="M35" s="51">
        <f>M34*572</f>
        <v>0</v>
      </c>
      <c r="N35" s="51">
        <f>N34*160</f>
        <v>0</v>
      </c>
      <c r="O35" s="51">
        <f>O34*120</f>
        <v>120</v>
      </c>
      <c r="P35" s="51">
        <f>P34*50</f>
        <v>950</v>
      </c>
      <c r="Q35" s="51">
        <f>Q34*160</f>
        <v>0</v>
      </c>
      <c r="R35" s="23">
        <f>R34*130</f>
        <v>650</v>
      </c>
      <c r="S35" s="23">
        <f>S34*205</f>
        <v>0</v>
      </c>
      <c r="T35" s="23">
        <f>T34*109</f>
        <v>1635</v>
      </c>
      <c r="U35" s="23">
        <f>U34*150</f>
        <v>0</v>
      </c>
      <c r="V35" s="23"/>
      <c r="W35" s="23"/>
      <c r="X35" s="51">
        <f>X34*159</f>
        <v>0</v>
      </c>
      <c r="Y35" s="51">
        <f>Y34*210</f>
        <v>0</v>
      </c>
      <c r="Z35" s="51">
        <f>Z34*71</f>
        <v>0</v>
      </c>
      <c r="AA35" s="51">
        <f>AA34*311.5</f>
        <v>0</v>
      </c>
      <c r="AB35" s="51">
        <f>AB34*50</f>
        <v>0</v>
      </c>
      <c r="AC35" s="51">
        <f>AC34*48</f>
        <v>0</v>
      </c>
      <c r="AD35" s="51">
        <f>AD34*86</f>
        <v>86</v>
      </c>
      <c r="AE35" s="51">
        <f>AE34*129</f>
        <v>0</v>
      </c>
      <c r="AF35">
        <f>AF34*507</f>
        <v>0</v>
      </c>
    </row>
    <row r="36" customFormat="1" ht="23" customHeight="1" spans="14:22">
      <c r="N36" s="24">
        <f>N34*53</f>
        <v>0</v>
      </c>
      <c r="O36" s="24">
        <f>O34*48</f>
        <v>48</v>
      </c>
      <c r="P36" s="24">
        <f>P34*15</f>
        <v>285</v>
      </c>
      <c r="Q36" s="24">
        <f>Q34*65</f>
        <v>0</v>
      </c>
      <c r="R36" s="24"/>
      <c r="T36" s="24">
        <f>T34*60</f>
        <v>900</v>
      </c>
      <c r="V36">
        <f>V34*0.02</f>
        <v>140</v>
      </c>
    </row>
    <row r="37" ht="23" customHeight="1" spans="24:27">
      <c r="X37">
        <v>174.4</v>
      </c>
      <c r="Y37">
        <f>288*0.8</f>
        <v>230.4</v>
      </c>
      <c r="Z37">
        <f>98*0.8</f>
        <v>78.4</v>
      </c>
      <c r="AA37">
        <f>428*0.8</f>
        <v>342.4</v>
      </c>
    </row>
    <row r="38" ht="23" customHeight="1" spans="24:27">
      <c r="X38">
        <f>X37*0.91</f>
        <v>158.704</v>
      </c>
      <c r="Y38">
        <f>Y37*0.91</f>
        <v>209.664</v>
      </c>
      <c r="Z38">
        <f>Z37*0.91</f>
        <v>71.344</v>
      </c>
      <c r="AA38">
        <f>AA37*0.91</f>
        <v>311.584</v>
      </c>
    </row>
    <row r="39" customFormat="1" ht="23" customHeight="1" spans="13:23">
      <c r="M39" s="24" t="s">
        <v>23</v>
      </c>
      <c r="N39" s="25" t="s">
        <v>24</v>
      </c>
      <c r="O39" s="24">
        <v>168</v>
      </c>
      <c r="P39" s="24" t="s">
        <v>25</v>
      </c>
      <c r="Q39" s="24"/>
      <c r="R39" s="24" t="s">
        <v>26</v>
      </c>
      <c r="S39" s="24"/>
      <c r="T39" s="24"/>
      <c r="U39" s="24" t="s">
        <v>27</v>
      </c>
      <c r="V39" s="24"/>
      <c r="W39" s="24"/>
    </row>
    <row r="40" customFormat="1" ht="23" customHeight="1" spans="13:23">
      <c r="M40" s="24">
        <f>SUM(B35:AF35)</f>
        <v>11067</v>
      </c>
      <c r="N40" s="25">
        <f>SUM(B35:M35,U35,R35,S35,X35:AF35)</f>
        <v>8362</v>
      </c>
      <c r="O40" s="24">
        <f>N40-O39</f>
        <v>8194</v>
      </c>
      <c r="P40" s="24">
        <f>W40*O40</f>
        <v>2458.2</v>
      </c>
      <c r="Q40" s="24"/>
      <c r="R40" s="24">
        <f>SUM(N36:Q36,V36)+T36</f>
        <v>1373</v>
      </c>
      <c r="S40" s="24"/>
      <c r="T40" s="24"/>
      <c r="U40" s="24">
        <f>SUM(P40,R40)</f>
        <v>3831.2</v>
      </c>
      <c r="V40" s="24"/>
      <c r="W40" s="34">
        <v>0.3</v>
      </c>
    </row>
    <row r="41" customFormat="1" ht="23" customHeight="1" spans="13:23">
      <c r="M41" s="24"/>
      <c r="N41" s="25"/>
      <c r="O41" s="24"/>
      <c r="P41" s="24">
        <f>W41*O40</f>
        <v>2867.9</v>
      </c>
      <c r="Q41" s="24"/>
      <c r="R41" s="24"/>
      <c r="S41" s="24"/>
      <c r="T41" s="24"/>
      <c r="U41" s="24">
        <f>P41+R40</f>
        <v>4240.9</v>
      </c>
      <c r="V41" s="24"/>
      <c r="W41" s="34">
        <v>0.35</v>
      </c>
    </row>
    <row r="42" customFormat="1" ht="23" customHeight="1" spans="13:23">
      <c r="M42" s="24"/>
      <c r="N42" s="25"/>
      <c r="O42" s="24"/>
      <c r="P42" s="24">
        <f>W42*O40</f>
        <v>3031.78</v>
      </c>
      <c r="Q42" s="24"/>
      <c r="R42" s="24"/>
      <c r="S42" s="24"/>
      <c r="T42" s="24"/>
      <c r="U42" s="24">
        <f>P42+R40</f>
        <v>4404.78</v>
      </c>
      <c r="V42" s="24"/>
      <c r="W42" s="34">
        <v>0.37</v>
      </c>
    </row>
    <row r="43" customFormat="1" ht="23" customHeight="1" spans="13:23">
      <c r="M43" s="24"/>
      <c r="N43" s="25"/>
      <c r="O43" s="24"/>
      <c r="P43" s="24">
        <f>W43*O40</f>
        <v>3195.66</v>
      </c>
      <c r="Q43" s="24"/>
      <c r="R43" s="24"/>
      <c r="S43" s="24"/>
      <c r="T43" s="24"/>
      <c r="U43" s="24">
        <f>P43+R40</f>
        <v>4568.66</v>
      </c>
      <c r="V43" s="24"/>
      <c r="W43" s="34">
        <v>0.39</v>
      </c>
    </row>
    <row r="44" customFormat="1" ht="23" customHeight="1" spans="13:23">
      <c r="M44" s="24"/>
      <c r="N44" s="25"/>
      <c r="O44" s="24"/>
      <c r="P44" s="24">
        <f>W44*O40</f>
        <v>3359.54</v>
      </c>
      <c r="Q44" s="24"/>
      <c r="R44" s="24"/>
      <c r="S44" s="24"/>
      <c r="T44" s="24"/>
      <c r="U44" s="24">
        <f>P44+R40</f>
        <v>4732.54</v>
      </c>
      <c r="V44" s="24"/>
      <c r="W44" s="34">
        <v>0.41</v>
      </c>
    </row>
    <row r="45" ht="23" customHeight="1"/>
  </sheetData>
  <mergeCells count="21">
    <mergeCell ref="B1:C1"/>
    <mergeCell ref="D1:E1"/>
    <mergeCell ref="F1:G1"/>
    <mergeCell ref="X1:AF1"/>
    <mergeCell ref="A1:A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5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M16" sqref="M16"/>
    </sheetView>
  </sheetViews>
  <sheetFormatPr defaultColWidth="9" defaultRowHeight="13.5"/>
  <cols>
    <col min="18" max="18" width="10.25" customWidth="1"/>
    <col min="19" max="19" width="10.875" customWidth="1"/>
    <col min="20" max="20" width="10.25" customWidth="1"/>
    <col min="21" max="21" width="10.125" customWidth="1"/>
    <col min="22" max="22" width="10.25" customWidth="1"/>
    <col min="23" max="23" width="10" customWidth="1"/>
    <col min="26" max="26" width="13.625" customWidth="1"/>
  </cols>
  <sheetData>
    <row r="1" s="41" customFormat="1" ht="23" customHeight="1" spans="1:32">
      <c r="A1" s="14" t="s">
        <v>0</v>
      </c>
      <c r="B1" s="1" t="s">
        <v>1</v>
      </c>
      <c r="C1" s="2"/>
      <c r="D1" s="3" t="s">
        <v>2</v>
      </c>
      <c r="E1" s="4"/>
      <c r="F1" s="5" t="s">
        <v>3</v>
      </c>
      <c r="G1" s="4"/>
      <c r="H1" s="6" t="s">
        <v>4</v>
      </c>
      <c r="I1" s="13" t="s">
        <v>5</v>
      </c>
      <c r="J1" s="14" t="s">
        <v>6</v>
      </c>
      <c r="K1" s="15" t="s">
        <v>7</v>
      </c>
      <c r="L1" s="16" t="s">
        <v>8</v>
      </c>
      <c r="M1" s="17" t="s">
        <v>9</v>
      </c>
      <c r="N1" s="2" t="s">
        <v>10</v>
      </c>
      <c r="O1" s="18" t="s">
        <v>11</v>
      </c>
      <c r="P1" s="14" t="s">
        <v>12</v>
      </c>
      <c r="Q1" s="17">
        <v>198</v>
      </c>
      <c r="R1" s="26" t="s">
        <v>13</v>
      </c>
      <c r="S1" s="17" t="s">
        <v>14</v>
      </c>
      <c r="T1" s="27" t="s">
        <v>28</v>
      </c>
      <c r="U1" s="28" t="s">
        <v>16</v>
      </c>
      <c r="V1" s="17" t="s">
        <v>17</v>
      </c>
      <c r="W1" s="29" t="s">
        <v>18</v>
      </c>
      <c r="X1" s="30" t="s">
        <v>19</v>
      </c>
      <c r="Y1" s="30"/>
      <c r="Z1" s="30"/>
      <c r="AA1" s="30"/>
      <c r="AB1" s="30"/>
      <c r="AC1" s="30"/>
      <c r="AD1" s="30"/>
      <c r="AE1" s="30"/>
      <c r="AF1" s="30"/>
    </row>
    <row r="2" s="41" customFormat="1" ht="23" customHeight="1" spans="1:32">
      <c r="A2" s="7"/>
      <c r="B2" s="7" t="s">
        <v>20</v>
      </c>
      <c r="C2" s="8" t="s">
        <v>21</v>
      </c>
      <c r="D2" s="8" t="s">
        <v>20</v>
      </c>
      <c r="E2" s="8" t="s">
        <v>21</v>
      </c>
      <c r="F2" s="8" t="s">
        <v>20</v>
      </c>
      <c r="G2" s="9" t="s">
        <v>21</v>
      </c>
      <c r="H2" s="10"/>
      <c r="I2" s="8"/>
      <c r="J2" s="19"/>
      <c r="K2" s="20"/>
      <c r="L2" s="21"/>
      <c r="M2" s="7"/>
      <c r="N2" s="8"/>
      <c r="O2" s="22"/>
      <c r="P2" s="19"/>
      <c r="Q2" s="19"/>
      <c r="R2" s="31"/>
      <c r="S2" s="19"/>
      <c r="T2" s="32"/>
      <c r="U2" s="33"/>
      <c r="V2" s="7"/>
      <c r="W2" s="29"/>
      <c r="X2" s="1" t="s">
        <v>1</v>
      </c>
      <c r="Y2" s="3" t="s">
        <v>2</v>
      </c>
      <c r="Z2" s="5" t="s">
        <v>3</v>
      </c>
      <c r="AA2" s="35" t="s">
        <v>4</v>
      </c>
      <c r="AB2" s="36" t="s">
        <v>5</v>
      </c>
      <c r="AC2" s="37" t="s">
        <v>6</v>
      </c>
      <c r="AD2" s="38" t="s">
        <v>7</v>
      </c>
      <c r="AE2" s="39" t="s">
        <v>8</v>
      </c>
      <c r="AF2" s="40" t="s">
        <v>9</v>
      </c>
    </row>
    <row r="3" ht="23" customHeight="1" spans="1:32">
      <c r="A3" s="42">
        <v>45292</v>
      </c>
      <c r="B3" s="43"/>
      <c r="C3" s="43"/>
      <c r="D3" s="43">
        <v>3</v>
      </c>
      <c r="E3" s="43"/>
      <c r="F3" s="43"/>
      <c r="G3" s="43"/>
      <c r="H3" s="43"/>
      <c r="I3" s="43"/>
      <c r="J3" s="43"/>
      <c r="K3" s="43">
        <v>1</v>
      </c>
      <c r="L3" s="43"/>
      <c r="M3" s="43"/>
      <c r="N3" s="43"/>
      <c r="O3" s="43"/>
      <c r="P3" s="43"/>
      <c r="Q3" s="43"/>
      <c r="R3" s="57"/>
      <c r="S3" s="43"/>
      <c r="T3" s="58"/>
      <c r="U3" s="59"/>
      <c r="V3" s="54"/>
      <c r="X3" s="43"/>
      <c r="Y3" s="43"/>
      <c r="Z3" s="43"/>
      <c r="AA3" s="43"/>
      <c r="AB3" s="43"/>
      <c r="AC3" s="43"/>
      <c r="AD3" s="43"/>
      <c r="AE3" s="43"/>
      <c r="AF3" s="43"/>
    </row>
    <row r="4" ht="23" customHeight="1" spans="1:32">
      <c r="A4" s="42">
        <v>45293</v>
      </c>
      <c r="B4" s="44">
        <v>2.5</v>
      </c>
      <c r="C4" s="44"/>
      <c r="D4" s="44"/>
      <c r="E4" s="44"/>
      <c r="F4" s="44"/>
      <c r="G4" s="44"/>
      <c r="H4" s="44"/>
      <c r="I4" s="44">
        <v>4</v>
      </c>
      <c r="J4" s="44"/>
      <c r="K4" s="44"/>
      <c r="L4" s="44"/>
      <c r="M4" s="44"/>
      <c r="N4" s="44"/>
      <c r="O4" s="44"/>
      <c r="P4" s="44"/>
      <c r="Q4" s="44"/>
      <c r="R4" s="60"/>
      <c r="S4" s="44"/>
      <c r="T4" s="58"/>
      <c r="U4" s="61"/>
      <c r="V4" s="56"/>
      <c r="X4" s="44"/>
      <c r="Y4" s="44"/>
      <c r="Z4" s="44"/>
      <c r="AA4" s="44"/>
      <c r="AB4" s="44"/>
      <c r="AC4" s="44"/>
      <c r="AD4" s="44"/>
      <c r="AE4" s="44"/>
      <c r="AF4" s="44"/>
    </row>
    <row r="5" ht="23" customHeight="1" spans="1:32">
      <c r="A5" s="42">
        <v>45294</v>
      </c>
      <c r="B5" s="44">
        <v>4.5</v>
      </c>
      <c r="C5" s="44"/>
      <c r="D5" s="44">
        <v>1</v>
      </c>
      <c r="E5" s="44"/>
      <c r="F5" s="44"/>
      <c r="G5" s="44"/>
      <c r="H5" s="45"/>
      <c r="I5" s="44">
        <v>4</v>
      </c>
      <c r="J5" s="44"/>
      <c r="K5" s="44"/>
      <c r="L5" s="44"/>
      <c r="M5" s="44"/>
      <c r="N5" s="44"/>
      <c r="O5" s="44"/>
      <c r="P5" s="44"/>
      <c r="Q5" s="44"/>
      <c r="R5" s="60"/>
      <c r="S5" s="44"/>
      <c r="T5" s="62"/>
      <c r="U5" s="61"/>
      <c r="V5" s="56">
        <v>2000</v>
      </c>
      <c r="X5" s="44"/>
      <c r="Y5" s="44"/>
      <c r="Z5" s="44"/>
      <c r="AA5" s="45"/>
      <c r="AB5" s="44"/>
      <c r="AC5" s="44"/>
      <c r="AD5" s="44"/>
      <c r="AE5" s="44"/>
      <c r="AF5" s="44"/>
    </row>
    <row r="6" ht="23" customHeight="1" spans="1:32">
      <c r="A6" s="42">
        <v>45295</v>
      </c>
      <c r="B6" s="44">
        <v>1.5</v>
      </c>
      <c r="C6" s="44"/>
      <c r="D6" s="44">
        <v>2</v>
      </c>
      <c r="E6" s="44"/>
      <c r="F6" s="44"/>
      <c r="G6" s="44"/>
      <c r="H6" s="44"/>
      <c r="I6" s="44">
        <v>2</v>
      </c>
      <c r="J6" s="44"/>
      <c r="K6" s="44"/>
      <c r="L6" s="44"/>
      <c r="M6" s="44"/>
      <c r="N6" s="44"/>
      <c r="O6" s="44"/>
      <c r="P6" s="44">
        <v>2</v>
      </c>
      <c r="Q6" s="44"/>
      <c r="R6" s="60"/>
      <c r="S6" s="44"/>
      <c r="T6" s="63"/>
      <c r="U6" s="61"/>
      <c r="V6" s="56"/>
      <c r="X6" s="44"/>
      <c r="Y6" s="44"/>
      <c r="Z6" s="44"/>
      <c r="AA6" s="44"/>
      <c r="AB6" s="44"/>
      <c r="AC6" s="44"/>
      <c r="AD6" s="44"/>
      <c r="AE6" s="44"/>
      <c r="AF6" s="44"/>
    </row>
    <row r="7" ht="23" customHeight="1" spans="1:32">
      <c r="A7" s="42">
        <v>45296</v>
      </c>
      <c r="B7" s="44">
        <v>0.5</v>
      </c>
      <c r="C7" s="44"/>
      <c r="D7" s="44"/>
      <c r="E7" s="44"/>
      <c r="F7" s="44"/>
      <c r="G7" s="44"/>
      <c r="H7" s="44"/>
      <c r="I7" s="44">
        <v>8</v>
      </c>
      <c r="J7" s="44"/>
      <c r="K7" s="44"/>
      <c r="L7" s="44"/>
      <c r="M7" s="44"/>
      <c r="N7" s="44"/>
      <c r="O7" s="44"/>
      <c r="P7" s="44"/>
      <c r="Q7" s="44"/>
      <c r="R7" s="60"/>
      <c r="S7" s="44"/>
      <c r="T7" s="63"/>
      <c r="U7" s="61"/>
      <c r="V7" s="56"/>
      <c r="X7" s="44"/>
      <c r="Y7" s="44"/>
      <c r="Z7" s="44"/>
      <c r="AA7" s="44"/>
      <c r="AB7" s="44"/>
      <c r="AC7" s="44"/>
      <c r="AD7" s="44"/>
      <c r="AE7" s="44"/>
      <c r="AF7" s="44"/>
    </row>
    <row r="8" ht="23" customHeight="1" spans="1:32">
      <c r="A8" s="42">
        <v>45297</v>
      </c>
      <c r="B8" s="44">
        <v>1</v>
      </c>
      <c r="C8" s="44"/>
      <c r="D8" s="44">
        <v>1</v>
      </c>
      <c r="E8" s="44"/>
      <c r="F8" s="44"/>
      <c r="G8" s="44"/>
      <c r="H8" s="44"/>
      <c r="I8" s="44"/>
      <c r="J8" s="44"/>
      <c r="K8" s="44">
        <v>1</v>
      </c>
      <c r="L8" s="44"/>
      <c r="M8" s="44"/>
      <c r="N8" s="44"/>
      <c r="O8" s="44"/>
      <c r="P8" s="44">
        <v>3</v>
      </c>
      <c r="Q8" s="44"/>
      <c r="R8" s="60">
        <v>1</v>
      </c>
      <c r="S8" s="44"/>
      <c r="T8" s="64"/>
      <c r="U8" s="61"/>
      <c r="V8" s="56"/>
      <c r="X8" s="44"/>
      <c r="Y8" s="44"/>
      <c r="Z8" s="44"/>
      <c r="AA8" s="44"/>
      <c r="AB8" s="44"/>
      <c r="AC8" s="44"/>
      <c r="AD8" s="44"/>
      <c r="AE8" s="44"/>
      <c r="AF8" s="44"/>
    </row>
    <row r="9" ht="23" customHeight="1" spans="1:32">
      <c r="A9" s="42">
        <v>45298</v>
      </c>
      <c r="B9" s="44">
        <v>1</v>
      </c>
      <c r="C9" s="44"/>
      <c r="D9" s="44">
        <v>5</v>
      </c>
      <c r="E9" s="44"/>
      <c r="F9" s="44"/>
      <c r="G9" s="44"/>
      <c r="H9" s="44"/>
      <c r="I9" s="44">
        <v>8</v>
      </c>
      <c r="J9" s="44"/>
      <c r="K9" s="44"/>
      <c r="L9" s="44"/>
      <c r="M9" s="44"/>
      <c r="N9" s="44"/>
      <c r="O9" s="44"/>
      <c r="P9" s="44"/>
      <c r="Q9" s="44"/>
      <c r="R9" s="60"/>
      <c r="S9" s="44"/>
      <c r="T9" s="58"/>
      <c r="U9" s="65"/>
      <c r="V9" s="56"/>
      <c r="X9" s="44"/>
      <c r="Y9" s="44"/>
      <c r="Z9" s="44"/>
      <c r="AA9" s="44"/>
      <c r="AB9" s="44"/>
      <c r="AC9" s="44"/>
      <c r="AD9" s="44"/>
      <c r="AE9" s="44"/>
      <c r="AF9" s="44"/>
    </row>
    <row r="10" ht="23" customHeight="1" spans="1:32">
      <c r="A10" s="42">
        <v>45299</v>
      </c>
      <c r="B10" s="44"/>
      <c r="C10" s="44"/>
      <c r="D10" s="44">
        <v>2</v>
      </c>
      <c r="E10" s="44"/>
      <c r="F10" s="44"/>
      <c r="G10" s="44"/>
      <c r="H10" s="44"/>
      <c r="I10" s="44"/>
      <c r="J10" s="44"/>
      <c r="K10" s="44">
        <v>1</v>
      </c>
      <c r="L10" s="44"/>
      <c r="M10" s="44"/>
      <c r="N10" s="44"/>
      <c r="O10" s="44"/>
      <c r="P10" s="44"/>
      <c r="Q10" s="44"/>
      <c r="R10" s="60"/>
      <c r="S10" s="44"/>
      <c r="T10" s="62"/>
      <c r="U10" s="66"/>
      <c r="V10" s="67"/>
      <c r="X10" s="44"/>
      <c r="Y10" s="44"/>
      <c r="Z10" s="44"/>
      <c r="AA10" s="44"/>
      <c r="AB10" s="44"/>
      <c r="AC10" s="44"/>
      <c r="AD10" s="44"/>
      <c r="AE10" s="44"/>
      <c r="AF10" s="44"/>
    </row>
    <row r="11" ht="23" customHeight="1" spans="1:32">
      <c r="A11" s="42">
        <v>45300</v>
      </c>
      <c r="B11" s="44">
        <v>1.5</v>
      </c>
      <c r="C11" s="44"/>
      <c r="D11" s="44">
        <v>1</v>
      </c>
      <c r="E11" s="44"/>
      <c r="F11" s="44"/>
      <c r="G11" s="44"/>
      <c r="H11" s="44"/>
      <c r="I11" s="44">
        <v>3</v>
      </c>
      <c r="J11" s="44"/>
      <c r="K11" s="44"/>
      <c r="L11" s="44"/>
      <c r="M11" s="44"/>
      <c r="N11" s="44"/>
      <c r="O11" s="44"/>
      <c r="P11" s="44"/>
      <c r="Q11" s="44"/>
      <c r="R11" s="60"/>
      <c r="S11" s="44"/>
      <c r="T11" s="62"/>
      <c r="U11" s="66"/>
      <c r="V11" s="67"/>
      <c r="X11" s="44"/>
      <c r="Y11" s="44"/>
      <c r="Z11" s="44"/>
      <c r="AA11" s="44"/>
      <c r="AB11" s="44"/>
      <c r="AC11" s="44"/>
      <c r="AD11" s="44"/>
      <c r="AE11" s="44"/>
      <c r="AF11" s="44"/>
    </row>
    <row r="12" ht="23" customHeight="1" spans="1:32">
      <c r="A12" s="42">
        <v>45301</v>
      </c>
      <c r="B12" s="44">
        <v>3.5</v>
      </c>
      <c r="C12" s="44"/>
      <c r="D12" s="44"/>
      <c r="E12" s="44"/>
      <c r="F12" s="44"/>
      <c r="G12" s="44"/>
      <c r="H12" s="44"/>
      <c r="I12" s="44"/>
      <c r="J12" s="44"/>
      <c r="K12" s="44">
        <v>1</v>
      </c>
      <c r="L12" s="44"/>
      <c r="M12" s="44"/>
      <c r="N12" s="44"/>
      <c r="O12" s="44"/>
      <c r="P12" s="44"/>
      <c r="Q12" s="44"/>
      <c r="R12" s="60"/>
      <c r="S12" s="44"/>
      <c r="T12" s="58"/>
      <c r="U12" s="68"/>
      <c r="V12" s="67"/>
      <c r="X12" s="44"/>
      <c r="Y12" s="44"/>
      <c r="Z12" s="44"/>
      <c r="AA12" s="44"/>
      <c r="AB12" s="44"/>
      <c r="AC12" s="44"/>
      <c r="AD12" s="44"/>
      <c r="AE12" s="44"/>
      <c r="AF12" s="44"/>
    </row>
    <row r="13" ht="23" customHeight="1" spans="1:32">
      <c r="A13" s="42">
        <v>45302</v>
      </c>
      <c r="B13" s="44">
        <v>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>
        <v>5</v>
      </c>
      <c r="Q13" s="44"/>
      <c r="R13" s="60"/>
      <c r="S13" s="44"/>
      <c r="T13" s="62"/>
      <c r="U13" s="66"/>
      <c r="V13" s="67"/>
      <c r="X13" s="44"/>
      <c r="Y13" s="44"/>
      <c r="Z13" s="44"/>
      <c r="AA13" s="44"/>
      <c r="AB13" s="44"/>
      <c r="AC13" s="44"/>
      <c r="AD13" s="44"/>
      <c r="AE13" s="44"/>
      <c r="AF13" s="44"/>
    </row>
    <row r="14" ht="23" customHeight="1" spans="1:32">
      <c r="A14" s="42">
        <v>45303</v>
      </c>
      <c r="B14" s="44">
        <v>3</v>
      </c>
      <c r="C14" s="44"/>
      <c r="D14" s="44">
        <v>2</v>
      </c>
      <c r="E14" s="44"/>
      <c r="F14" s="44"/>
      <c r="G14" s="44"/>
      <c r="H14" s="44"/>
      <c r="I14" s="44">
        <v>5</v>
      </c>
      <c r="J14" s="44"/>
      <c r="K14" s="44"/>
      <c r="L14" s="44"/>
      <c r="M14" s="44"/>
      <c r="N14" s="44"/>
      <c r="O14" s="44"/>
      <c r="P14" s="44"/>
      <c r="Q14" s="44"/>
      <c r="R14" s="60"/>
      <c r="S14" s="44"/>
      <c r="T14" s="64">
        <v>1</v>
      </c>
      <c r="U14" s="59"/>
      <c r="V14" s="56"/>
      <c r="X14" s="44"/>
      <c r="Y14" s="44"/>
      <c r="Z14" s="44"/>
      <c r="AA14" s="44"/>
      <c r="AB14" s="44"/>
      <c r="AC14" s="44"/>
      <c r="AD14" s="44"/>
      <c r="AE14" s="44"/>
      <c r="AF14" s="44"/>
    </row>
    <row r="15" ht="23" customHeight="1" spans="1:32">
      <c r="A15" s="42">
        <v>45304</v>
      </c>
      <c r="B15" s="44">
        <v>1</v>
      </c>
      <c r="C15" s="44"/>
      <c r="D15" s="44">
        <v>1</v>
      </c>
      <c r="E15" s="44"/>
      <c r="F15" s="44"/>
      <c r="G15" s="44"/>
      <c r="H15" s="44"/>
      <c r="I15" s="44">
        <v>2</v>
      </c>
      <c r="J15" s="44"/>
      <c r="K15" s="44"/>
      <c r="L15" s="44"/>
      <c r="M15" s="44"/>
      <c r="N15" s="44"/>
      <c r="O15" s="44"/>
      <c r="P15" s="44"/>
      <c r="Q15" s="44"/>
      <c r="R15" s="60">
        <v>1</v>
      </c>
      <c r="S15" s="44"/>
      <c r="T15" s="62">
        <v>2</v>
      </c>
      <c r="U15" s="61"/>
      <c r="V15" s="56"/>
      <c r="X15" s="44"/>
      <c r="Y15" s="44"/>
      <c r="Z15" s="44"/>
      <c r="AA15" s="44"/>
      <c r="AB15" s="44"/>
      <c r="AC15" s="44"/>
      <c r="AD15" s="44"/>
      <c r="AE15" s="44"/>
      <c r="AF15" s="44"/>
    </row>
    <row r="16" ht="23" customHeight="1" spans="1:32">
      <c r="A16" s="42">
        <v>45305</v>
      </c>
      <c r="B16" s="44">
        <v>1.5</v>
      </c>
      <c r="C16" s="44"/>
      <c r="D16" s="44">
        <v>3.5</v>
      </c>
      <c r="E16" s="44"/>
      <c r="F16" s="44"/>
      <c r="G16" s="44"/>
      <c r="H16" s="44"/>
      <c r="I16" s="44">
        <v>2</v>
      </c>
      <c r="J16" s="44"/>
      <c r="K16" s="44"/>
      <c r="L16" s="44"/>
      <c r="M16" s="44"/>
      <c r="N16" s="44"/>
      <c r="O16" s="44"/>
      <c r="P16" s="44"/>
      <c r="Q16" s="44"/>
      <c r="R16" s="60"/>
      <c r="S16" s="44"/>
      <c r="T16" s="64">
        <v>1</v>
      </c>
      <c r="U16" s="61"/>
      <c r="V16" s="56"/>
      <c r="X16" s="44"/>
      <c r="Y16" s="44"/>
      <c r="Z16" s="44"/>
      <c r="AA16" s="44"/>
      <c r="AB16" s="44"/>
      <c r="AC16" s="44"/>
      <c r="AD16" s="44"/>
      <c r="AE16" s="44"/>
      <c r="AF16" s="44"/>
    </row>
    <row r="17" ht="23" customHeight="1" spans="1:32">
      <c r="A17" s="42">
        <v>45306</v>
      </c>
      <c r="B17" s="44"/>
      <c r="C17" s="44"/>
      <c r="D17" s="44">
        <v>2</v>
      </c>
      <c r="E17" s="44"/>
      <c r="F17" s="44"/>
      <c r="G17" s="44"/>
      <c r="H17" s="44"/>
      <c r="I17" s="44">
        <v>2</v>
      </c>
      <c r="J17" s="44">
        <v>1</v>
      </c>
      <c r="K17" s="44"/>
      <c r="L17" s="44"/>
      <c r="M17" s="44"/>
      <c r="N17" s="44"/>
      <c r="O17" s="44"/>
      <c r="P17" s="44"/>
      <c r="Q17" s="44"/>
      <c r="R17" s="60"/>
      <c r="S17" s="44">
        <v>1</v>
      </c>
      <c r="T17" s="62"/>
      <c r="U17" s="61"/>
      <c r="V17" s="56"/>
      <c r="X17" s="44"/>
      <c r="Y17" s="44"/>
      <c r="Z17" s="44"/>
      <c r="AA17" s="44"/>
      <c r="AB17" s="44"/>
      <c r="AC17" s="44"/>
      <c r="AD17" s="44"/>
      <c r="AE17" s="44"/>
      <c r="AF17" s="44"/>
    </row>
    <row r="18" ht="23" customHeight="1" spans="1:32">
      <c r="A18" s="42">
        <v>45307</v>
      </c>
      <c r="B18" s="44">
        <v>2</v>
      </c>
      <c r="C18" s="44"/>
      <c r="D18" s="44"/>
      <c r="E18" s="44"/>
      <c r="F18" s="44"/>
      <c r="G18" s="44"/>
      <c r="H18" s="44"/>
      <c r="I18" s="44">
        <v>3</v>
      </c>
      <c r="J18" s="44">
        <v>1</v>
      </c>
      <c r="K18" s="44"/>
      <c r="L18" s="44"/>
      <c r="M18" s="44"/>
      <c r="N18" s="44"/>
      <c r="O18" s="44"/>
      <c r="P18" s="44"/>
      <c r="Q18" s="44"/>
      <c r="R18" s="60"/>
      <c r="S18" s="44"/>
      <c r="T18" s="64">
        <v>1</v>
      </c>
      <c r="U18" s="61"/>
      <c r="V18" s="56"/>
      <c r="X18" s="44"/>
      <c r="Y18" s="44"/>
      <c r="Z18" s="44"/>
      <c r="AA18" s="44"/>
      <c r="AB18" s="44"/>
      <c r="AC18" s="44"/>
      <c r="AD18" s="44"/>
      <c r="AE18" s="44"/>
      <c r="AF18" s="44"/>
    </row>
    <row r="19" ht="23" customHeight="1" spans="1:32">
      <c r="A19" s="42">
        <v>45308</v>
      </c>
      <c r="B19" s="44">
        <v>2</v>
      </c>
      <c r="C19" s="44"/>
      <c r="D19" s="44"/>
      <c r="E19" s="44"/>
      <c r="F19" s="44"/>
      <c r="G19" s="44"/>
      <c r="H19" s="44"/>
      <c r="I19" s="44">
        <v>3</v>
      </c>
      <c r="J19" s="44"/>
      <c r="K19" s="44"/>
      <c r="L19" s="44"/>
      <c r="M19" s="44"/>
      <c r="N19" s="44"/>
      <c r="O19" s="44"/>
      <c r="P19" s="44"/>
      <c r="Q19" s="44"/>
      <c r="R19" s="60"/>
      <c r="S19" s="44"/>
      <c r="T19" s="62">
        <v>1</v>
      </c>
      <c r="U19" s="61"/>
      <c r="V19" s="56"/>
      <c r="X19" s="44"/>
      <c r="Y19" s="44"/>
      <c r="Z19" s="44"/>
      <c r="AA19" s="44"/>
      <c r="AB19" s="44"/>
      <c r="AC19" s="44"/>
      <c r="AD19" s="44"/>
      <c r="AE19" s="44"/>
      <c r="AF19" s="44"/>
    </row>
    <row r="20" ht="23" customHeight="1" spans="1:32">
      <c r="A20" s="42">
        <v>45309</v>
      </c>
      <c r="B20" s="44">
        <v>3</v>
      </c>
      <c r="C20" s="44"/>
      <c r="D20" s="44">
        <v>2</v>
      </c>
      <c r="E20" s="44"/>
      <c r="F20" s="44"/>
      <c r="G20" s="44"/>
      <c r="H20" s="44"/>
      <c r="I20" s="44">
        <v>3</v>
      </c>
      <c r="J20" s="44"/>
      <c r="K20" s="44">
        <v>1</v>
      </c>
      <c r="L20" s="44"/>
      <c r="M20" s="44"/>
      <c r="N20" s="44"/>
      <c r="O20" s="44"/>
      <c r="P20" s="44"/>
      <c r="Q20" s="44"/>
      <c r="R20" s="60"/>
      <c r="S20" s="44"/>
      <c r="T20" s="64">
        <v>1</v>
      </c>
      <c r="U20" s="61"/>
      <c r="V20" s="56"/>
      <c r="X20" s="44"/>
      <c r="Y20" s="44"/>
      <c r="Z20" s="44"/>
      <c r="AA20" s="44"/>
      <c r="AB20" s="44"/>
      <c r="AC20" s="44"/>
      <c r="AD20" s="44"/>
      <c r="AE20" s="44"/>
      <c r="AF20" s="44"/>
    </row>
    <row r="21" ht="23" customHeight="1" spans="1:32">
      <c r="A21" s="42">
        <v>45310</v>
      </c>
      <c r="B21" s="44">
        <v>1</v>
      </c>
      <c r="C21" s="44"/>
      <c r="D21" s="44">
        <v>1</v>
      </c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60"/>
      <c r="S21" s="44"/>
      <c r="T21" s="62">
        <v>1</v>
      </c>
      <c r="U21" s="61"/>
      <c r="V21" s="56">
        <v>3000</v>
      </c>
      <c r="X21" s="44"/>
      <c r="Y21" s="44"/>
      <c r="Z21" s="44"/>
      <c r="AA21" s="44"/>
      <c r="AB21" s="44"/>
      <c r="AC21" s="44"/>
      <c r="AD21" s="44"/>
      <c r="AE21" s="44"/>
      <c r="AF21" s="44"/>
    </row>
    <row r="22" ht="21" customHeight="1" spans="1:32">
      <c r="A22" s="42">
        <v>45311</v>
      </c>
      <c r="B22" s="44">
        <v>1.5</v>
      </c>
      <c r="C22" s="44"/>
      <c r="D22" s="44"/>
      <c r="E22" s="44"/>
      <c r="F22" s="44"/>
      <c r="G22" s="44"/>
      <c r="H22" s="44"/>
      <c r="I22" s="44"/>
      <c r="J22" s="44">
        <v>1</v>
      </c>
      <c r="K22" s="44"/>
      <c r="L22" s="44"/>
      <c r="M22" s="44"/>
      <c r="N22" s="44"/>
      <c r="O22" s="44"/>
      <c r="P22" s="44"/>
      <c r="Q22" s="44"/>
      <c r="R22" s="60"/>
      <c r="S22" s="44"/>
      <c r="T22" s="64">
        <v>2</v>
      </c>
      <c r="U22" s="61"/>
      <c r="V22" s="56"/>
      <c r="X22" s="44"/>
      <c r="Y22" s="44"/>
      <c r="Z22" s="44"/>
      <c r="AA22" s="44"/>
      <c r="AB22" s="44"/>
      <c r="AC22" s="44"/>
      <c r="AD22" s="44"/>
      <c r="AE22" s="44"/>
      <c r="AF22" s="44"/>
    </row>
    <row r="23" ht="23" customHeight="1" spans="1:32">
      <c r="A23" s="42">
        <v>45312</v>
      </c>
      <c r="B23" s="44">
        <v>1.5</v>
      </c>
      <c r="C23" s="44"/>
      <c r="D23" s="44">
        <v>2.5</v>
      </c>
      <c r="E23" s="44"/>
      <c r="F23" s="44"/>
      <c r="G23" s="44"/>
      <c r="H23" s="44"/>
      <c r="I23" s="44">
        <v>2</v>
      </c>
      <c r="J23" s="44"/>
      <c r="K23" s="44"/>
      <c r="L23" s="44"/>
      <c r="M23" s="44"/>
      <c r="N23" s="44"/>
      <c r="O23" s="44"/>
      <c r="P23" s="44"/>
      <c r="Q23" s="44"/>
      <c r="R23" s="60"/>
      <c r="S23" s="44"/>
      <c r="T23" s="62">
        <v>1</v>
      </c>
      <c r="U23" s="61"/>
      <c r="V23" s="56"/>
      <c r="X23" s="44"/>
      <c r="Y23" s="44"/>
      <c r="Z23" s="44"/>
      <c r="AA23" s="44"/>
      <c r="AB23" s="44"/>
      <c r="AC23" s="44"/>
      <c r="AD23" s="44"/>
      <c r="AE23" s="44"/>
      <c r="AF23" s="44"/>
    </row>
    <row r="24" ht="23" customHeight="1" spans="1:32">
      <c r="A24" s="42">
        <v>45313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60"/>
      <c r="S24" s="44"/>
      <c r="T24" s="64">
        <v>2</v>
      </c>
      <c r="U24" s="61"/>
      <c r="V24" s="56"/>
      <c r="X24" s="44"/>
      <c r="Y24" s="44"/>
      <c r="Z24" s="44"/>
      <c r="AA24" s="44"/>
      <c r="AB24" s="44"/>
      <c r="AC24" s="44"/>
      <c r="AD24" s="44"/>
      <c r="AE24" s="44"/>
      <c r="AF24" s="44"/>
    </row>
    <row r="25" ht="23" customHeight="1" spans="1:32">
      <c r="A25" s="42">
        <v>45314</v>
      </c>
      <c r="B25" s="44">
        <v>2</v>
      </c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60"/>
      <c r="S25" s="44"/>
      <c r="T25" s="62">
        <v>1</v>
      </c>
      <c r="U25" s="61"/>
      <c r="V25" s="56"/>
      <c r="X25" s="44"/>
      <c r="Y25" s="44"/>
      <c r="Z25" s="44"/>
      <c r="AA25" s="44"/>
      <c r="AB25" s="44"/>
      <c r="AC25" s="44"/>
      <c r="AD25" s="44"/>
      <c r="AE25" s="44"/>
      <c r="AF25" s="44"/>
    </row>
    <row r="26" ht="23" customHeight="1" spans="1:32">
      <c r="A26" s="42">
        <v>45315</v>
      </c>
      <c r="B26" s="44">
        <v>1</v>
      </c>
      <c r="C26" s="44"/>
      <c r="D26" s="44"/>
      <c r="E26" s="44"/>
      <c r="F26" s="44"/>
      <c r="G26" s="44"/>
      <c r="H26" s="44"/>
      <c r="I26" s="44">
        <v>7</v>
      </c>
      <c r="J26" s="44"/>
      <c r="K26" s="44"/>
      <c r="L26" s="44"/>
      <c r="M26" s="44"/>
      <c r="N26" s="44"/>
      <c r="O26" s="44"/>
      <c r="P26" s="44">
        <v>1</v>
      </c>
      <c r="Q26" s="44"/>
      <c r="R26" s="60"/>
      <c r="S26" s="44"/>
      <c r="T26" s="64">
        <v>2</v>
      </c>
      <c r="U26" s="61"/>
      <c r="V26" s="56"/>
      <c r="X26" s="44"/>
      <c r="Y26" s="44"/>
      <c r="Z26" s="44"/>
      <c r="AA26" s="44"/>
      <c r="AB26" s="44"/>
      <c r="AC26" s="44"/>
      <c r="AD26" s="44"/>
      <c r="AE26" s="44"/>
      <c r="AF26" s="44"/>
    </row>
    <row r="27" ht="23" customHeight="1" spans="1:32">
      <c r="A27" s="42">
        <v>45316</v>
      </c>
      <c r="B27" s="44">
        <v>0</v>
      </c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60"/>
      <c r="S27" s="44"/>
      <c r="T27" s="62"/>
      <c r="U27" s="61"/>
      <c r="V27" s="56"/>
      <c r="X27" s="44"/>
      <c r="Y27" s="44"/>
      <c r="Z27" s="44"/>
      <c r="AA27" s="44"/>
      <c r="AB27" s="44"/>
      <c r="AC27" s="44"/>
      <c r="AD27" s="44"/>
      <c r="AE27" s="44"/>
      <c r="AF27" s="44"/>
    </row>
    <row r="28" ht="23" customHeight="1" spans="1:32">
      <c r="A28" s="42">
        <v>45317</v>
      </c>
      <c r="B28" s="44"/>
      <c r="C28" s="44"/>
      <c r="D28" s="44">
        <v>1</v>
      </c>
      <c r="E28" s="44"/>
      <c r="F28" s="44"/>
      <c r="G28" s="44"/>
      <c r="H28" s="44"/>
      <c r="I28" s="44">
        <v>5</v>
      </c>
      <c r="J28" s="44"/>
      <c r="K28" s="44"/>
      <c r="L28" s="44"/>
      <c r="M28" s="44"/>
      <c r="N28" s="44"/>
      <c r="O28" s="44"/>
      <c r="P28" s="44"/>
      <c r="Q28" s="44"/>
      <c r="R28" s="60"/>
      <c r="S28" s="44"/>
      <c r="T28" s="64"/>
      <c r="U28" s="61"/>
      <c r="V28" s="56"/>
      <c r="X28" s="44"/>
      <c r="Y28" s="44"/>
      <c r="Z28" s="44"/>
      <c r="AA28" s="44"/>
      <c r="AB28" s="44"/>
      <c r="AC28" s="44"/>
      <c r="AD28" s="44"/>
      <c r="AE28" s="44"/>
      <c r="AF28" s="44"/>
    </row>
    <row r="29" ht="23" customHeight="1" spans="1:32">
      <c r="A29" s="42">
        <v>45318</v>
      </c>
      <c r="B29" s="44"/>
      <c r="C29" s="44"/>
      <c r="D29" s="44">
        <v>1</v>
      </c>
      <c r="E29" s="44"/>
      <c r="F29" s="44"/>
      <c r="G29" s="44"/>
      <c r="H29" s="44"/>
      <c r="I29" s="44">
        <v>2</v>
      </c>
      <c r="J29" s="44"/>
      <c r="K29" s="44"/>
      <c r="L29" s="44"/>
      <c r="M29" s="44"/>
      <c r="N29" s="44"/>
      <c r="O29" s="44"/>
      <c r="P29" s="44"/>
      <c r="Q29" s="44"/>
      <c r="R29" s="60"/>
      <c r="S29" s="44"/>
      <c r="T29" s="62"/>
      <c r="U29" s="61"/>
      <c r="V29" s="56"/>
      <c r="X29" s="44"/>
      <c r="Y29" s="44"/>
      <c r="Z29" s="44"/>
      <c r="AA29" s="44"/>
      <c r="AB29" s="44"/>
      <c r="AC29" s="44"/>
      <c r="AD29" s="44"/>
      <c r="AE29" s="44"/>
      <c r="AF29" s="44"/>
    </row>
    <row r="30" ht="23" customHeight="1" spans="1:32">
      <c r="A30" s="42">
        <v>45319</v>
      </c>
      <c r="B30" s="44"/>
      <c r="C30" s="44"/>
      <c r="D30" s="44">
        <v>1.5</v>
      </c>
      <c r="E30" s="44"/>
      <c r="F30" s="44"/>
      <c r="G30" s="44"/>
      <c r="H30" s="44"/>
      <c r="I30" s="44"/>
      <c r="J30" s="44">
        <v>1</v>
      </c>
      <c r="K30" s="44"/>
      <c r="L30" s="44"/>
      <c r="M30" s="44"/>
      <c r="N30" s="44"/>
      <c r="O30" s="44"/>
      <c r="P30" s="44">
        <v>1</v>
      </c>
      <c r="Q30" s="44"/>
      <c r="R30" s="60"/>
      <c r="S30" s="44"/>
      <c r="T30" s="64">
        <v>1</v>
      </c>
      <c r="U30" s="61"/>
      <c r="V30" s="56"/>
      <c r="X30" s="44"/>
      <c r="Y30" s="44"/>
      <c r="Z30" s="44"/>
      <c r="AA30" s="44"/>
      <c r="AB30" s="44"/>
      <c r="AC30" s="44"/>
      <c r="AD30" s="44"/>
      <c r="AE30" s="44"/>
      <c r="AF30" s="44"/>
    </row>
    <row r="31" ht="23" customHeight="1" spans="1:32">
      <c r="A31" s="42">
        <v>45320</v>
      </c>
      <c r="B31" s="44">
        <v>1.5</v>
      </c>
      <c r="C31" s="44"/>
      <c r="D31" s="44">
        <v>1</v>
      </c>
      <c r="E31" s="44"/>
      <c r="F31" s="44"/>
      <c r="G31" s="44"/>
      <c r="H31" s="44"/>
      <c r="I31" s="44">
        <v>9</v>
      </c>
      <c r="J31" s="44"/>
      <c r="K31" s="44"/>
      <c r="L31" s="44"/>
      <c r="M31" s="44">
        <v>1</v>
      </c>
      <c r="N31" s="44"/>
      <c r="O31" s="44"/>
      <c r="P31" s="44">
        <v>1</v>
      </c>
      <c r="Q31" s="44"/>
      <c r="R31" s="60"/>
      <c r="S31" s="44"/>
      <c r="T31" s="62"/>
      <c r="U31" s="61"/>
      <c r="V31" s="56"/>
      <c r="X31" s="44"/>
      <c r="Y31" s="44"/>
      <c r="Z31" s="44"/>
      <c r="AA31" s="44"/>
      <c r="AB31" s="44"/>
      <c r="AC31" s="44"/>
      <c r="AD31" s="44"/>
      <c r="AE31" s="44"/>
      <c r="AF31" s="44"/>
    </row>
    <row r="32" ht="23" customHeight="1" spans="1:32">
      <c r="A32" s="42">
        <v>45321</v>
      </c>
      <c r="B32" s="44">
        <v>2</v>
      </c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>
        <v>1</v>
      </c>
      <c r="Q32" s="44"/>
      <c r="R32" s="60"/>
      <c r="S32" s="44"/>
      <c r="T32" s="64">
        <v>2</v>
      </c>
      <c r="U32" s="61"/>
      <c r="V32" s="56"/>
      <c r="X32" s="44"/>
      <c r="Y32" s="44"/>
      <c r="Z32" s="44"/>
      <c r="AA32" s="44"/>
      <c r="AB32" s="44"/>
      <c r="AC32" s="44"/>
      <c r="AD32" s="44"/>
      <c r="AE32" s="44"/>
      <c r="AF32" s="44"/>
    </row>
    <row r="33" ht="23" customHeight="1" spans="1:32">
      <c r="A33" s="42">
        <v>45322</v>
      </c>
      <c r="B33" s="46">
        <v>3</v>
      </c>
      <c r="C33" s="46"/>
      <c r="D33" s="46"/>
      <c r="E33" s="46"/>
      <c r="F33" s="46"/>
      <c r="G33" s="46"/>
      <c r="H33" s="46"/>
      <c r="I33" s="46">
        <v>2</v>
      </c>
      <c r="J33" s="46"/>
      <c r="K33" s="46"/>
      <c r="L33" s="46"/>
      <c r="M33" s="46"/>
      <c r="N33" s="44"/>
      <c r="O33" s="44"/>
      <c r="P33" s="44"/>
      <c r="Q33" s="44"/>
      <c r="R33" s="60"/>
      <c r="S33" s="44"/>
      <c r="T33" s="62"/>
      <c r="U33" s="61"/>
      <c r="V33" s="56"/>
      <c r="X33" s="46"/>
      <c r="Y33" s="46"/>
      <c r="Z33" s="46"/>
      <c r="AA33" s="46"/>
      <c r="AB33" s="46"/>
      <c r="AC33" s="46"/>
      <c r="AD33" s="46"/>
      <c r="AE33" s="46"/>
      <c r="AF33" s="46"/>
    </row>
    <row r="34" ht="23" customHeight="1" spans="1:32">
      <c r="A34" s="47" t="s">
        <v>22</v>
      </c>
      <c r="B34" s="48">
        <f t="shared" ref="B34:V34" si="0">SUM(B3:B33)</f>
        <v>44</v>
      </c>
      <c r="C34" s="49">
        <f t="shared" si="0"/>
        <v>0</v>
      </c>
      <c r="D34" s="50">
        <f t="shared" si="0"/>
        <v>33.5</v>
      </c>
      <c r="E34" s="48">
        <f t="shared" si="0"/>
        <v>0</v>
      </c>
      <c r="F34" s="48">
        <f t="shared" si="0"/>
        <v>0</v>
      </c>
      <c r="G34" s="48">
        <f t="shared" si="0"/>
        <v>0</v>
      </c>
      <c r="H34" s="49">
        <f t="shared" si="0"/>
        <v>0</v>
      </c>
      <c r="I34" s="50">
        <f t="shared" si="0"/>
        <v>76</v>
      </c>
      <c r="J34" s="48">
        <f t="shared" si="0"/>
        <v>4</v>
      </c>
      <c r="K34" s="48">
        <f t="shared" si="0"/>
        <v>5</v>
      </c>
      <c r="L34" s="49">
        <f t="shared" si="0"/>
        <v>0</v>
      </c>
      <c r="M34" s="52">
        <f t="shared" si="0"/>
        <v>1</v>
      </c>
      <c r="N34" s="52">
        <f t="shared" si="0"/>
        <v>0</v>
      </c>
      <c r="O34" s="52">
        <f t="shared" si="0"/>
        <v>0</v>
      </c>
      <c r="P34" s="52">
        <f t="shared" si="0"/>
        <v>14</v>
      </c>
      <c r="Q34" s="52">
        <f t="shared" si="0"/>
        <v>0</v>
      </c>
      <c r="R34" s="52">
        <f t="shared" si="0"/>
        <v>2</v>
      </c>
      <c r="S34" s="52">
        <f t="shared" si="0"/>
        <v>1</v>
      </c>
      <c r="T34" s="52">
        <f t="shared" si="0"/>
        <v>19</v>
      </c>
      <c r="U34" s="52">
        <f t="shared" si="0"/>
        <v>0</v>
      </c>
      <c r="V34" s="52">
        <f t="shared" si="0"/>
        <v>5000</v>
      </c>
      <c r="X34" s="48">
        <f t="shared" ref="X34:AF34" si="1">SUM(X3:X33)</f>
        <v>0</v>
      </c>
      <c r="Y34" s="50">
        <f t="shared" si="1"/>
        <v>0</v>
      </c>
      <c r="Z34" s="48">
        <f t="shared" si="1"/>
        <v>0</v>
      </c>
      <c r="AA34" s="49">
        <f t="shared" si="1"/>
        <v>0</v>
      </c>
      <c r="AB34" s="50">
        <f t="shared" si="1"/>
        <v>0</v>
      </c>
      <c r="AC34" s="48">
        <f t="shared" si="1"/>
        <v>0</v>
      </c>
      <c r="AD34" s="48">
        <f t="shared" si="1"/>
        <v>0</v>
      </c>
      <c r="AE34" s="49">
        <f t="shared" si="1"/>
        <v>0</v>
      </c>
      <c r="AF34" s="49">
        <f t="shared" si="1"/>
        <v>0</v>
      </c>
    </row>
    <row r="35" ht="23" customHeight="1" spans="1:32">
      <c r="A35" s="23"/>
      <c r="B35" s="51">
        <f>B34*168</f>
        <v>7392</v>
      </c>
      <c r="C35" s="51">
        <f>C34*128</f>
        <v>0</v>
      </c>
      <c r="D35" s="51">
        <f>D34*228</f>
        <v>7638</v>
      </c>
      <c r="E35" s="51">
        <f>E34*168</f>
        <v>0</v>
      </c>
      <c r="F35" s="51">
        <f>F34*78</f>
        <v>0</v>
      </c>
      <c r="G35" s="51">
        <f>G34*68</f>
        <v>0</v>
      </c>
      <c r="H35" s="51">
        <f>H34*338</f>
        <v>0</v>
      </c>
      <c r="I35" s="51">
        <f>I34*50</f>
        <v>3800</v>
      </c>
      <c r="J35" s="51">
        <f>J34*48</f>
        <v>192</v>
      </c>
      <c r="K35" s="51">
        <f>K34*95</f>
        <v>475</v>
      </c>
      <c r="L35" s="51">
        <f>L34*140</f>
        <v>0</v>
      </c>
      <c r="M35" s="51">
        <f>M34*572</f>
        <v>572</v>
      </c>
      <c r="N35" s="51">
        <f>N34*160</f>
        <v>0</v>
      </c>
      <c r="O35" s="51">
        <f>O34*120</f>
        <v>0</v>
      </c>
      <c r="P35" s="51">
        <f>P34*50</f>
        <v>700</v>
      </c>
      <c r="Q35" s="51">
        <f>Q34*160</f>
        <v>0</v>
      </c>
      <c r="R35" s="23">
        <f>R34*130</f>
        <v>260</v>
      </c>
      <c r="S35" s="23">
        <f>S34*205</f>
        <v>205</v>
      </c>
      <c r="T35" s="23">
        <f>T34*109</f>
        <v>2071</v>
      </c>
      <c r="U35" s="23">
        <f>U34*150</f>
        <v>0</v>
      </c>
      <c r="V35" s="23"/>
      <c r="W35" s="23"/>
      <c r="X35" s="51">
        <f>X34*159</f>
        <v>0</v>
      </c>
      <c r="Y35" s="51">
        <f>Y34*210</f>
        <v>0</v>
      </c>
      <c r="Z35" s="51">
        <f>Z34*71</f>
        <v>0</v>
      </c>
      <c r="AA35" s="51">
        <f>AA34*311.5</f>
        <v>0</v>
      </c>
      <c r="AB35" s="51">
        <f>AB34*50</f>
        <v>0</v>
      </c>
      <c r="AC35" s="51">
        <f>AC34*48</f>
        <v>0</v>
      </c>
      <c r="AD35" s="51">
        <f>AD34*86</f>
        <v>0</v>
      </c>
      <c r="AE35" s="51">
        <f>AE34*129</f>
        <v>0</v>
      </c>
      <c r="AF35">
        <f>AF34*507</f>
        <v>0</v>
      </c>
    </row>
    <row r="36" customFormat="1" ht="23" customHeight="1" spans="14:22">
      <c r="N36" s="24">
        <f>N34*53</f>
        <v>0</v>
      </c>
      <c r="O36" s="24">
        <f>O34*48</f>
        <v>0</v>
      </c>
      <c r="P36" s="24">
        <f>P34*15</f>
        <v>210</v>
      </c>
      <c r="Q36" s="24">
        <f>Q34*65</f>
        <v>0</v>
      </c>
      <c r="R36" s="24"/>
      <c r="T36" s="24">
        <f>T34*60</f>
        <v>1140</v>
      </c>
      <c r="V36">
        <f>V34*0.02</f>
        <v>100</v>
      </c>
    </row>
    <row r="37" ht="23" customHeight="1"/>
    <row r="38" ht="23" customHeight="1"/>
    <row r="39" customFormat="1" ht="23" customHeight="1" spans="13:23">
      <c r="M39" s="24" t="s">
        <v>23</v>
      </c>
      <c r="N39" s="25" t="s">
        <v>24</v>
      </c>
      <c r="O39" s="24">
        <v>168</v>
      </c>
      <c r="P39" s="24" t="s">
        <v>25</v>
      </c>
      <c r="Q39" s="24"/>
      <c r="R39" s="24" t="s">
        <v>26</v>
      </c>
      <c r="S39" s="24"/>
      <c r="T39" s="24"/>
      <c r="U39" s="24" t="s">
        <v>27</v>
      </c>
      <c r="V39" s="24"/>
      <c r="W39" s="24"/>
    </row>
    <row r="40" customFormat="1" ht="23" customHeight="1" spans="13:23">
      <c r="M40" s="24">
        <f>SUM(B35:AF35)</f>
        <v>23305</v>
      </c>
      <c r="N40" s="25">
        <f>SUM(B35:M35,U35,R35,S35,X35:AF35)</f>
        <v>20534</v>
      </c>
      <c r="O40" s="24">
        <f>N40-O39</f>
        <v>20366</v>
      </c>
      <c r="P40" s="24">
        <f>W40*O40</f>
        <v>6109.8</v>
      </c>
      <c r="Q40" s="24"/>
      <c r="R40" s="24">
        <f>SUM(N36:Q36,T36,V36)</f>
        <v>1450</v>
      </c>
      <c r="S40" s="24"/>
      <c r="T40" s="24"/>
      <c r="U40" s="24">
        <f>SUM(P40,R40)</f>
        <v>7559.8</v>
      </c>
      <c r="V40" s="24"/>
      <c r="W40" s="34">
        <v>0.3</v>
      </c>
    </row>
    <row r="41" customFormat="1" ht="23" customHeight="1" spans="13:23">
      <c r="M41" s="24"/>
      <c r="N41" s="25"/>
      <c r="O41" s="24"/>
      <c r="P41" s="24">
        <f>W41*O40</f>
        <v>7128.1</v>
      </c>
      <c r="Q41" s="24"/>
      <c r="R41" s="24"/>
      <c r="S41" s="24"/>
      <c r="T41" s="24"/>
      <c r="U41" s="24">
        <f>SUM(P41,R40)</f>
        <v>8578.1</v>
      </c>
      <c r="V41" s="24"/>
      <c r="W41" s="34">
        <v>0.35</v>
      </c>
    </row>
    <row r="42" customFormat="1" ht="23" customHeight="1" spans="13:23">
      <c r="M42" s="24"/>
      <c r="N42" s="25"/>
      <c r="O42" s="24"/>
      <c r="P42" s="24">
        <f>W42*O40</f>
        <v>7535.42</v>
      </c>
      <c r="Q42" s="24"/>
      <c r="R42" s="24"/>
      <c r="S42" s="24"/>
      <c r="T42" s="24"/>
      <c r="U42" s="24">
        <f>SUM(P42,R40)</f>
        <v>8985.42</v>
      </c>
      <c r="V42" s="24"/>
      <c r="W42" s="34">
        <v>0.37</v>
      </c>
    </row>
    <row r="43" customFormat="1" ht="23" customHeight="1" spans="13:23">
      <c r="M43" s="24"/>
      <c r="N43" s="25"/>
      <c r="O43" s="24"/>
      <c r="P43" s="24">
        <f>W43*O40</f>
        <v>7942.74</v>
      </c>
      <c r="Q43" s="24"/>
      <c r="R43" s="24"/>
      <c r="S43" s="24"/>
      <c r="T43" s="24"/>
      <c r="U43" s="24">
        <f>SUM(P43,R40)</f>
        <v>9392.74</v>
      </c>
      <c r="V43" s="24"/>
      <c r="W43" s="34">
        <v>0.39</v>
      </c>
    </row>
    <row r="44" customFormat="1" ht="23" customHeight="1" spans="13:23">
      <c r="M44" s="24"/>
      <c r="N44" s="25"/>
      <c r="O44" s="24"/>
      <c r="P44" s="24">
        <f>W44*O40</f>
        <v>8350.06</v>
      </c>
      <c r="Q44" s="24"/>
      <c r="R44" s="24"/>
      <c r="S44" s="24"/>
      <c r="T44" s="24"/>
      <c r="U44" s="24">
        <f>SUM(P44,R40)</f>
        <v>9800.06</v>
      </c>
      <c r="V44" s="24"/>
      <c r="W44" s="34">
        <v>0.41</v>
      </c>
    </row>
    <row r="45" ht="23" customHeight="1"/>
  </sheetData>
  <mergeCells count="21">
    <mergeCell ref="B1:C1"/>
    <mergeCell ref="D1:E1"/>
    <mergeCell ref="F1:G1"/>
    <mergeCell ref="X1:AF1"/>
    <mergeCell ref="A1:A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5"/>
  <sheetViews>
    <sheetView workbookViewId="0">
      <pane xSplit="2" ySplit="2" topLeftCell="H23" activePane="bottomRight" state="frozen"/>
      <selection/>
      <selection pane="topRight"/>
      <selection pane="bottomLeft"/>
      <selection pane="bottomRight" activeCell="S43" sqref="S43"/>
    </sheetView>
  </sheetViews>
  <sheetFormatPr defaultColWidth="9" defaultRowHeight="13.5"/>
  <cols>
    <col min="18" max="18" width="10.25" customWidth="1"/>
    <col min="19" max="19" width="10.875" customWidth="1"/>
    <col min="20" max="20" width="10.25" customWidth="1"/>
    <col min="21" max="21" width="10.125" customWidth="1"/>
    <col min="22" max="22" width="10.25" customWidth="1"/>
    <col min="23" max="23" width="10" customWidth="1"/>
    <col min="26" max="26" width="13.625" customWidth="1"/>
  </cols>
  <sheetData>
    <row r="1" s="41" customFormat="1" ht="23" customHeight="1" spans="1:32">
      <c r="A1" s="14" t="s">
        <v>0</v>
      </c>
      <c r="B1" s="1" t="s">
        <v>1</v>
      </c>
      <c r="C1" s="2"/>
      <c r="D1" s="3" t="s">
        <v>2</v>
      </c>
      <c r="E1" s="4"/>
      <c r="F1" s="5" t="s">
        <v>3</v>
      </c>
      <c r="G1" s="4"/>
      <c r="H1" s="6" t="s">
        <v>4</v>
      </c>
      <c r="I1" s="13" t="s">
        <v>5</v>
      </c>
      <c r="J1" s="14" t="s">
        <v>6</v>
      </c>
      <c r="K1" s="15" t="s">
        <v>7</v>
      </c>
      <c r="L1" s="16" t="s">
        <v>8</v>
      </c>
      <c r="M1" s="17" t="s">
        <v>9</v>
      </c>
      <c r="N1" s="2" t="s">
        <v>10</v>
      </c>
      <c r="O1" s="18" t="s">
        <v>11</v>
      </c>
      <c r="P1" s="14" t="s">
        <v>12</v>
      </c>
      <c r="Q1" s="17">
        <v>198</v>
      </c>
      <c r="R1" s="26" t="s">
        <v>13</v>
      </c>
      <c r="S1" s="17" t="s">
        <v>14</v>
      </c>
      <c r="T1" s="27" t="s">
        <v>15</v>
      </c>
      <c r="U1" s="28" t="s">
        <v>16</v>
      </c>
      <c r="V1" s="17" t="s">
        <v>17</v>
      </c>
      <c r="W1" s="29" t="s">
        <v>18</v>
      </c>
      <c r="X1" s="30" t="s">
        <v>19</v>
      </c>
      <c r="Y1" s="30"/>
      <c r="Z1" s="30"/>
      <c r="AA1" s="30"/>
      <c r="AB1" s="30"/>
      <c r="AC1" s="30"/>
      <c r="AD1" s="30"/>
      <c r="AE1" s="30"/>
      <c r="AF1" s="30"/>
    </row>
    <row r="2" s="41" customFormat="1" ht="23" customHeight="1" spans="1:32">
      <c r="A2" s="7"/>
      <c r="B2" s="7" t="s">
        <v>20</v>
      </c>
      <c r="C2" s="8" t="s">
        <v>21</v>
      </c>
      <c r="D2" s="8" t="s">
        <v>20</v>
      </c>
      <c r="E2" s="8" t="s">
        <v>21</v>
      </c>
      <c r="F2" s="8" t="s">
        <v>20</v>
      </c>
      <c r="G2" s="9" t="s">
        <v>21</v>
      </c>
      <c r="H2" s="10"/>
      <c r="I2" s="8"/>
      <c r="J2" s="19"/>
      <c r="K2" s="20"/>
      <c r="L2" s="21"/>
      <c r="M2" s="7"/>
      <c r="N2" s="8"/>
      <c r="O2" s="22"/>
      <c r="P2" s="19"/>
      <c r="Q2" s="19"/>
      <c r="R2" s="31"/>
      <c r="S2" s="19"/>
      <c r="T2" s="32"/>
      <c r="U2" s="33"/>
      <c r="V2" s="7"/>
      <c r="W2" s="29"/>
      <c r="X2" s="1" t="s">
        <v>1</v>
      </c>
      <c r="Y2" s="3" t="s">
        <v>2</v>
      </c>
      <c r="Z2" s="5" t="s">
        <v>3</v>
      </c>
      <c r="AA2" s="35" t="s">
        <v>4</v>
      </c>
      <c r="AB2" s="36" t="s">
        <v>5</v>
      </c>
      <c r="AC2" s="37" t="s">
        <v>6</v>
      </c>
      <c r="AD2" s="38" t="s">
        <v>7</v>
      </c>
      <c r="AE2" s="39" t="s">
        <v>8</v>
      </c>
      <c r="AF2" s="40" t="s">
        <v>9</v>
      </c>
    </row>
    <row r="3" ht="23" customHeight="1" spans="1:32">
      <c r="A3" s="42">
        <v>45292</v>
      </c>
      <c r="B3" s="43">
        <v>2.5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69"/>
      <c r="S3" s="43"/>
      <c r="T3" s="70"/>
      <c r="U3" s="43"/>
      <c r="V3" s="54"/>
      <c r="X3" s="43"/>
      <c r="Y3" s="43"/>
      <c r="Z3" s="43"/>
      <c r="AA3" s="43"/>
      <c r="AB3" s="43"/>
      <c r="AC3" s="43"/>
      <c r="AD3" s="43"/>
      <c r="AE3" s="43"/>
      <c r="AF3" s="43"/>
    </row>
    <row r="4" ht="23" customHeight="1" spans="1:32">
      <c r="A4" s="42">
        <v>45293</v>
      </c>
      <c r="B4" s="44">
        <v>3.5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71"/>
      <c r="S4" s="44"/>
      <c r="T4" s="72"/>
      <c r="U4" s="44"/>
      <c r="V4" s="56"/>
      <c r="X4" s="44"/>
      <c r="Y4" s="44"/>
      <c r="Z4" s="44"/>
      <c r="AA4" s="44"/>
      <c r="AB4" s="44"/>
      <c r="AC4" s="44"/>
      <c r="AD4" s="44"/>
      <c r="AE4" s="44"/>
      <c r="AF4" s="44"/>
    </row>
    <row r="5" ht="23" customHeight="1" spans="1:32">
      <c r="A5" s="42">
        <v>45294</v>
      </c>
      <c r="B5" s="44">
        <v>3.5</v>
      </c>
      <c r="C5" s="44"/>
      <c r="D5" s="44"/>
      <c r="E5" s="44"/>
      <c r="F5" s="44"/>
      <c r="G5" s="44"/>
      <c r="H5" s="45"/>
      <c r="I5" s="44"/>
      <c r="J5" s="44">
        <v>1</v>
      </c>
      <c r="K5" s="44"/>
      <c r="L5" s="44"/>
      <c r="M5" s="44"/>
      <c r="N5" s="44"/>
      <c r="O5" s="44"/>
      <c r="P5" s="44"/>
      <c r="Q5" s="44"/>
      <c r="R5" s="71"/>
      <c r="S5" s="44"/>
      <c r="T5" s="72"/>
      <c r="U5" s="44"/>
      <c r="V5" s="56"/>
      <c r="X5" s="44"/>
      <c r="Y5" s="44"/>
      <c r="Z5" s="44"/>
      <c r="AA5" s="45"/>
      <c r="AB5" s="44"/>
      <c r="AC5" s="44"/>
      <c r="AD5" s="44"/>
      <c r="AE5" s="44"/>
      <c r="AF5" s="44"/>
    </row>
    <row r="6" ht="23" customHeight="1" spans="1:32">
      <c r="A6" s="42">
        <v>45295</v>
      </c>
      <c r="B6" s="44">
        <v>2</v>
      </c>
      <c r="C6" s="44"/>
      <c r="D6" s="44">
        <v>1</v>
      </c>
      <c r="E6" s="44"/>
      <c r="F6" s="44"/>
      <c r="G6" s="44"/>
      <c r="H6" s="44"/>
      <c r="I6" s="44">
        <v>5</v>
      </c>
      <c r="J6" s="44"/>
      <c r="K6" s="44"/>
      <c r="L6" s="44"/>
      <c r="M6" s="44"/>
      <c r="N6" s="44"/>
      <c r="O6" s="44"/>
      <c r="P6" s="44"/>
      <c r="Q6" s="44"/>
      <c r="R6" s="71"/>
      <c r="S6" s="44"/>
      <c r="T6" s="72"/>
      <c r="U6" s="44"/>
      <c r="V6" s="56"/>
      <c r="X6" s="44"/>
      <c r="Y6" s="44"/>
      <c r="Z6" s="44"/>
      <c r="AA6" s="44"/>
      <c r="AB6" s="44"/>
      <c r="AC6" s="44"/>
      <c r="AD6" s="44"/>
      <c r="AE6" s="44"/>
      <c r="AF6" s="44"/>
    </row>
    <row r="7" ht="23" customHeight="1" spans="1:32">
      <c r="A7" s="42">
        <v>45296</v>
      </c>
      <c r="B7" s="44">
        <v>3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71"/>
      <c r="S7" s="44"/>
      <c r="T7" s="72"/>
      <c r="U7" s="44"/>
      <c r="V7" s="56"/>
      <c r="X7" s="44"/>
      <c r="Y7" s="44"/>
      <c r="Z7" s="44"/>
      <c r="AA7" s="44"/>
      <c r="AB7" s="44"/>
      <c r="AC7" s="44"/>
      <c r="AD7" s="44"/>
      <c r="AE7" s="44"/>
      <c r="AF7" s="44"/>
    </row>
    <row r="8" ht="23" customHeight="1" spans="1:32">
      <c r="A8" s="42">
        <v>45297</v>
      </c>
      <c r="B8" s="44">
        <v>3.5</v>
      </c>
      <c r="C8" s="44"/>
      <c r="D8" s="44"/>
      <c r="E8" s="44"/>
      <c r="F8" s="44"/>
      <c r="G8" s="44"/>
      <c r="H8" s="44"/>
      <c r="I8" s="44">
        <v>3</v>
      </c>
      <c r="J8" s="44"/>
      <c r="K8" s="44">
        <v>1</v>
      </c>
      <c r="L8" s="44"/>
      <c r="M8" s="44"/>
      <c r="N8" s="44"/>
      <c r="O8" s="44"/>
      <c r="P8" s="44"/>
      <c r="Q8" s="44"/>
      <c r="R8" s="71"/>
      <c r="S8" s="44"/>
      <c r="T8" s="72"/>
      <c r="U8" s="44"/>
      <c r="V8" s="56"/>
      <c r="X8" s="44"/>
      <c r="Y8" s="44"/>
      <c r="Z8" s="44"/>
      <c r="AA8" s="44"/>
      <c r="AB8" s="44"/>
      <c r="AC8" s="44"/>
      <c r="AD8" s="44"/>
      <c r="AE8" s="44"/>
      <c r="AF8" s="44"/>
    </row>
    <row r="9" ht="23" customHeight="1" spans="1:32">
      <c r="A9" s="42">
        <v>45298</v>
      </c>
      <c r="B9" s="44">
        <v>1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71"/>
      <c r="S9" s="44"/>
      <c r="T9" s="72"/>
      <c r="U9" s="44"/>
      <c r="V9" s="56"/>
      <c r="X9" s="44"/>
      <c r="Y9" s="44"/>
      <c r="Z9" s="44"/>
      <c r="AA9" s="44"/>
      <c r="AB9" s="44"/>
      <c r="AC9" s="44"/>
      <c r="AD9" s="44"/>
      <c r="AE9" s="44"/>
      <c r="AF9" s="44"/>
    </row>
    <row r="10" ht="23" customHeight="1" spans="1:32">
      <c r="A10" s="42">
        <v>45299</v>
      </c>
      <c r="B10" s="44">
        <v>2.5</v>
      </c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71"/>
      <c r="S10" s="44"/>
      <c r="T10" s="72"/>
      <c r="U10" s="44"/>
      <c r="V10" s="67"/>
      <c r="X10" s="44"/>
      <c r="Y10" s="44"/>
      <c r="Z10" s="44"/>
      <c r="AA10" s="44"/>
      <c r="AB10" s="44"/>
      <c r="AC10" s="44"/>
      <c r="AD10" s="44"/>
      <c r="AE10" s="44"/>
      <c r="AF10" s="44"/>
    </row>
    <row r="11" ht="23" customHeight="1" spans="1:32">
      <c r="A11" s="42">
        <v>45300</v>
      </c>
      <c r="B11" s="44"/>
      <c r="C11" s="44"/>
      <c r="D11" s="44">
        <v>1</v>
      </c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71"/>
      <c r="S11" s="44"/>
      <c r="T11" s="72"/>
      <c r="U11" s="44"/>
      <c r="V11" s="67"/>
      <c r="X11" s="44"/>
      <c r="Y11" s="44"/>
      <c r="Z11" s="44"/>
      <c r="AA11" s="44"/>
      <c r="AB11" s="44"/>
      <c r="AC11" s="44"/>
      <c r="AD11" s="44"/>
      <c r="AE11" s="44"/>
      <c r="AF11" s="44"/>
    </row>
    <row r="12" ht="23" customHeight="1" spans="1:32">
      <c r="A12" s="42">
        <v>45301</v>
      </c>
      <c r="B12" s="44">
        <v>1</v>
      </c>
      <c r="C12" s="44"/>
      <c r="D12" s="44">
        <v>1</v>
      </c>
      <c r="E12" s="44"/>
      <c r="F12" s="44"/>
      <c r="G12" s="44"/>
      <c r="H12" s="44"/>
      <c r="I12" s="44">
        <v>8</v>
      </c>
      <c r="J12" s="44"/>
      <c r="K12" s="44">
        <v>1</v>
      </c>
      <c r="L12" s="44"/>
      <c r="M12" s="44"/>
      <c r="N12" s="44"/>
      <c r="O12" s="44"/>
      <c r="P12" s="44"/>
      <c r="Q12" s="44"/>
      <c r="R12" s="71"/>
      <c r="S12" s="44"/>
      <c r="T12" s="72"/>
      <c r="U12" s="44"/>
      <c r="V12" s="67"/>
      <c r="X12" s="44"/>
      <c r="Y12" s="44"/>
      <c r="Z12" s="44"/>
      <c r="AA12" s="44"/>
      <c r="AB12" s="44"/>
      <c r="AC12" s="44"/>
      <c r="AD12" s="44"/>
      <c r="AE12" s="44"/>
      <c r="AF12" s="44"/>
    </row>
    <row r="13" ht="23" customHeight="1" spans="1:32">
      <c r="A13" s="42">
        <v>45302</v>
      </c>
      <c r="B13" s="44">
        <v>2.5</v>
      </c>
      <c r="C13" s="44"/>
      <c r="D13" s="44"/>
      <c r="E13" s="44"/>
      <c r="F13" s="44"/>
      <c r="G13" s="44"/>
      <c r="H13" s="44"/>
      <c r="I13" s="44">
        <v>3</v>
      </c>
      <c r="J13" s="44"/>
      <c r="K13" s="44"/>
      <c r="L13" s="44"/>
      <c r="M13" s="44"/>
      <c r="N13" s="44"/>
      <c r="O13" s="44"/>
      <c r="P13" s="44"/>
      <c r="Q13" s="44"/>
      <c r="R13" s="71"/>
      <c r="S13" s="44"/>
      <c r="T13" s="72">
        <v>1</v>
      </c>
      <c r="U13" s="44"/>
      <c r="V13" s="67"/>
      <c r="X13" s="44"/>
      <c r="Y13" s="44"/>
      <c r="Z13" s="44"/>
      <c r="AA13" s="44"/>
      <c r="AB13" s="44"/>
      <c r="AC13" s="44"/>
      <c r="AD13" s="44"/>
      <c r="AE13" s="44"/>
      <c r="AF13" s="44"/>
    </row>
    <row r="14" ht="23" customHeight="1" spans="1:32">
      <c r="A14" s="42">
        <v>45303</v>
      </c>
      <c r="B14" s="44"/>
      <c r="C14" s="44"/>
      <c r="D14" s="44">
        <v>2</v>
      </c>
      <c r="E14" s="44"/>
      <c r="F14" s="44"/>
      <c r="G14" s="44"/>
      <c r="H14" s="44"/>
      <c r="I14" s="44">
        <v>3</v>
      </c>
      <c r="J14" s="44"/>
      <c r="K14" s="44"/>
      <c r="L14" s="44"/>
      <c r="M14" s="44"/>
      <c r="N14" s="44"/>
      <c r="O14" s="44"/>
      <c r="P14" s="44"/>
      <c r="Q14" s="44"/>
      <c r="R14" s="71"/>
      <c r="S14" s="44"/>
      <c r="T14" s="72">
        <v>2</v>
      </c>
      <c r="U14" s="44"/>
      <c r="V14" s="56"/>
      <c r="X14" s="44"/>
      <c r="Y14" s="44"/>
      <c r="Z14" s="44"/>
      <c r="AA14" s="44"/>
      <c r="AB14" s="44"/>
      <c r="AC14" s="44"/>
      <c r="AD14" s="44"/>
      <c r="AE14" s="44"/>
      <c r="AF14" s="44"/>
    </row>
    <row r="15" ht="23" customHeight="1" spans="1:32">
      <c r="A15" s="42">
        <v>45304</v>
      </c>
      <c r="B15" s="44">
        <v>3.5</v>
      </c>
      <c r="C15" s="44"/>
      <c r="D15" s="44"/>
      <c r="E15" s="44"/>
      <c r="F15" s="44"/>
      <c r="G15" s="44"/>
      <c r="H15" s="44"/>
      <c r="I15" s="44">
        <v>2</v>
      </c>
      <c r="J15" s="44">
        <v>1</v>
      </c>
      <c r="K15" s="44">
        <v>1</v>
      </c>
      <c r="L15" s="44"/>
      <c r="M15" s="44"/>
      <c r="N15" s="44"/>
      <c r="O15" s="44"/>
      <c r="P15" s="44"/>
      <c r="Q15" s="44"/>
      <c r="R15" s="71"/>
      <c r="S15" s="44"/>
      <c r="T15" s="72">
        <v>1</v>
      </c>
      <c r="U15" s="44"/>
      <c r="V15" s="56"/>
      <c r="X15" s="44"/>
      <c r="Y15" s="44"/>
      <c r="Z15" s="44"/>
      <c r="AA15" s="44"/>
      <c r="AB15" s="44"/>
      <c r="AC15" s="44"/>
      <c r="AD15" s="44"/>
      <c r="AE15" s="44"/>
      <c r="AF15" s="44"/>
    </row>
    <row r="16" ht="23" customHeight="1" spans="1:32">
      <c r="A16" s="42">
        <v>45305</v>
      </c>
      <c r="B16" s="44">
        <v>2</v>
      </c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71"/>
      <c r="S16" s="44"/>
      <c r="T16" s="72">
        <v>3</v>
      </c>
      <c r="U16" s="44"/>
      <c r="V16" s="56"/>
      <c r="X16" s="44"/>
      <c r="Y16" s="44"/>
      <c r="Z16" s="44"/>
      <c r="AA16" s="44"/>
      <c r="AB16" s="44"/>
      <c r="AC16" s="44"/>
      <c r="AD16" s="44"/>
      <c r="AE16" s="44"/>
      <c r="AF16" s="44"/>
    </row>
    <row r="17" ht="23" customHeight="1" spans="1:32">
      <c r="A17" s="42">
        <v>45306</v>
      </c>
      <c r="B17" s="44">
        <v>1</v>
      </c>
      <c r="C17" s="44"/>
      <c r="D17" s="44"/>
      <c r="E17" s="44"/>
      <c r="F17" s="44"/>
      <c r="G17" s="44"/>
      <c r="H17" s="44"/>
      <c r="I17" s="44"/>
      <c r="J17" s="44"/>
      <c r="K17" s="44">
        <v>1</v>
      </c>
      <c r="L17" s="44"/>
      <c r="M17" s="44"/>
      <c r="N17" s="44"/>
      <c r="O17" s="44"/>
      <c r="P17" s="44"/>
      <c r="Q17" s="44"/>
      <c r="R17" s="71">
        <v>1</v>
      </c>
      <c r="S17" s="44"/>
      <c r="T17" s="72"/>
      <c r="U17" s="44"/>
      <c r="V17" s="56"/>
      <c r="X17" s="44"/>
      <c r="Y17" s="44"/>
      <c r="Z17" s="44"/>
      <c r="AA17" s="44"/>
      <c r="AB17" s="44"/>
      <c r="AC17" s="44"/>
      <c r="AD17" s="44"/>
      <c r="AE17" s="44"/>
      <c r="AF17" s="44"/>
    </row>
    <row r="18" ht="23" customHeight="1" spans="1:32">
      <c r="A18" s="42">
        <v>45307</v>
      </c>
      <c r="B18" s="44">
        <v>3</v>
      </c>
      <c r="C18" s="44"/>
      <c r="D18" s="44">
        <v>1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71"/>
      <c r="S18" s="44"/>
      <c r="T18" s="72"/>
      <c r="U18" s="44"/>
      <c r="V18" s="56"/>
      <c r="X18" s="44"/>
      <c r="Y18" s="44"/>
      <c r="Z18" s="44"/>
      <c r="AA18" s="44"/>
      <c r="AB18" s="44"/>
      <c r="AC18" s="44"/>
      <c r="AD18" s="44"/>
      <c r="AE18" s="44"/>
      <c r="AF18" s="44"/>
    </row>
    <row r="19" ht="23" customHeight="1" spans="1:32">
      <c r="A19" s="42">
        <v>45308</v>
      </c>
      <c r="B19" s="44">
        <v>3.5</v>
      </c>
      <c r="C19" s="44"/>
      <c r="D19" s="44"/>
      <c r="E19" s="44"/>
      <c r="F19" s="44"/>
      <c r="G19" s="44"/>
      <c r="H19" s="44"/>
      <c r="I19" s="44">
        <v>3</v>
      </c>
      <c r="J19" s="44"/>
      <c r="K19" s="44">
        <v>1</v>
      </c>
      <c r="L19" s="44"/>
      <c r="M19" s="44"/>
      <c r="N19" s="44"/>
      <c r="O19" s="44"/>
      <c r="P19" s="44"/>
      <c r="Q19" s="44"/>
      <c r="R19" s="71"/>
      <c r="S19" s="44"/>
      <c r="T19" s="72"/>
      <c r="U19" s="44"/>
      <c r="V19" s="56"/>
      <c r="X19" s="44"/>
      <c r="Y19" s="44"/>
      <c r="Z19" s="44"/>
      <c r="AA19" s="44"/>
      <c r="AB19" s="44"/>
      <c r="AC19" s="44"/>
      <c r="AD19" s="44"/>
      <c r="AE19" s="44"/>
      <c r="AF19" s="44"/>
    </row>
    <row r="20" ht="23" customHeight="1" spans="1:32">
      <c r="A20" s="42">
        <v>45309</v>
      </c>
      <c r="B20" s="44">
        <v>4</v>
      </c>
      <c r="C20" s="44"/>
      <c r="D20" s="44"/>
      <c r="E20" s="44"/>
      <c r="F20" s="44"/>
      <c r="G20" s="44"/>
      <c r="H20" s="44"/>
      <c r="I20" s="44">
        <v>7</v>
      </c>
      <c r="J20" s="44">
        <v>1</v>
      </c>
      <c r="K20" s="44"/>
      <c r="L20" s="44"/>
      <c r="M20" s="44"/>
      <c r="N20" s="44"/>
      <c r="O20" s="44"/>
      <c r="P20" s="44">
        <v>2</v>
      </c>
      <c r="Q20" s="44"/>
      <c r="R20" s="71"/>
      <c r="S20" s="44"/>
      <c r="T20" s="72"/>
      <c r="U20" s="44"/>
      <c r="V20" s="56"/>
      <c r="X20" s="44"/>
      <c r="Y20" s="44"/>
      <c r="Z20" s="44"/>
      <c r="AA20" s="44"/>
      <c r="AB20" s="44"/>
      <c r="AC20" s="44"/>
      <c r="AD20" s="44"/>
      <c r="AE20" s="44"/>
      <c r="AF20" s="44"/>
    </row>
    <row r="21" ht="23" customHeight="1" spans="1:32">
      <c r="A21" s="42">
        <v>45310</v>
      </c>
      <c r="B21" s="44"/>
      <c r="C21" s="44"/>
      <c r="D21" s="44"/>
      <c r="E21" s="44"/>
      <c r="F21" s="44"/>
      <c r="G21" s="44"/>
      <c r="H21" s="44">
        <v>1</v>
      </c>
      <c r="I21" s="44"/>
      <c r="J21" s="44"/>
      <c r="K21" s="44">
        <v>1</v>
      </c>
      <c r="L21" s="44"/>
      <c r="M21" s="44"/>
      <c r="N21" s="44"/>
      <c r="O21" s="44"/>
      <c r="P21" s="44"/>
      <c r="Q21" s="44"/>
      <c r="R21" s="71"/>
      <c r="S21" s="44"/>
      <c r="T21" s="72"/>
      <c r="U21" s="44"/>
      <c r="V21" s="56"/>
      <c r="X21" s="44"/>
      <c r="Y21" s="44"/>
      <c r="Z21" s="44"/>
      <c r="AA21" s="44"/>
      <c r="AB21" s="44"/>
      <c r="AC21" s="44"/>
      <c r="AD21" s="44"/>
      <c r="AE21" s="44"/>
      <c r="AF21" s="44"/>
    </row>
    <row r="22" ht="23" customHeight="1" spans="1:32">
      <c r="A22" s="42">
        <v>45311</v>
      </c>
      <c r="B22" s="44">
        <v>2.5</v>
      </c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71"/>
      <c r="S22" s="44"/>
      <c r="T22" s="72">
        <v>2</v>
      </c>
      <c r="U22" s="44"/>
      <c r="V22" s="56"/>
      <c r="X22" s="44"/>
      <c r="Y22" s="44"/>
      <c r="Z22" s="44"/>
      <c r="AA22" s="44"/>
      <c r="AB22" s="44"/>
      <c r="AC22" s="44"/>
      <c r="AD22" s="44"/>
      <c r="AE22" s="44"/>
      <c r="AF22" s="44"/>
    </row>
    <row r="23" ht="23" customHeight="1" spans="1:32">
      <c r="A23" s="42">
        <v>45312</v>
      </c>
      <c r="B23" s="44">
        <v>1.5</v>
      </c>
      <c r="C23" s="44"/>
      <c r="D23" s="44"/>
      <c r="E23" s="44"/>
      <c r="F23" s="44"/>
      <c r="G23" s="44"/>
      <c r="H23" s="44"/>
      <c r="I23" s="44">
        <v>2</v>
      </c>
      <c r="J23" s="44"/>
      <c r="K23" s="44">
        <v>1</v>
      </c>
      <c r="L23" s="44"/>
      <c r="M23" s="44"/>
      <c r="N23" s="44">
        <v>1</v>
      </c>
      <c r="O23" s="44"/>
      <c r="P23" s="44"/>
      <c r="Q23" s="44"/>
      <c r="R23" s="71"/>
      <c r="S23" s="44"/>
      <c r="T23" s="72">
        <v>3</v>
      </c>
      <c r="U23" s="44"/>
      <c r="V23" s="56"/>
      <c r="X23" s="44"/>
      <c r="Y23" s="44"/>
      <c r="Z23" s="44"/>
      <c r="AA23" s="44"/>
      <c r="AB23" s="44"/>
      <c r="AC23" s="44"/>
      <c r="AD23" s="44"/>
      <c r="AE23" s="44"/>
      <c r="AF23" s="44"/>
    </row>
    <row r="24" ht="23" customHeight="1" spans="1:32">
      <c r="A24" s="42">
        <v>45313</v>
      </c>
      <c r="B24" s="44"/>
      <c r="C24" s="44"/>
      <c r="D24" s="44"/>
      <c r="E24" s="44"/>
      <c r="F24" s="44"/>
      <c r="G24" s="44"/>
      <c r="H24" s="44"/>
      <c r="I24" s="44"/>
      <c r="J24" s="44"/>
      <c r="K24" s="44">
        <v>1</v>
      </c>
      <c r="L24" s="44"/>
      <c r="M24" s="44"/>
      <c r="N24" s="44"/>
      <c r="O24" s="44"/>
      <c r="P24" s="44"/>
      <c r="Q24" s="44"/>
      <c r="R24" s="71"/>
      <c r="S24" s="44"/>
      <c r="T24" s="72">
        <v>1</v>
      </c>
      <c r="U24" s="44"/>
      <c r="V24" s="56"/>
      <c r="X24" s="44"/>
      <c r="Y24" s="44"/>
      <c r="Z24" s="44"/>
      <c r="AA24" s="44"/>
      <c r="AB24" s="44"/>
      <c r="AC24" s="44"/>
      <c r="AD24" s="44"/>
      <c r="AE24" s="44"/>
      <c r="AF24" s="44"/>
    </row>
    <row r="25" ht="23" customHeight="1" spans="1:32">
      <c r="A25" s="42">
        <v>45314</v>
      </c>
      <c r="B25" s="44">
        <v>1</v>
      </c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71"/>
      <c r="S25" s="44"/>
      <c r="T25" s="72"/>
      <c r="U25" s="44"/>
      <c r="V25" s="56"/>
      <c r="X25" s="44"/>
      <c r="Y25" s="44"/>
      <c r="Z25" s="44"/>
      <c r="AA25" s="44"/>
      <c r="AB25" s="44"/>
      <c r="AC25" s="44"/>
      <c r="AD25" s="44"/>
      <c r="AE25" s="44"/>
      <c r="AF25" s="44"/>
    </row>
    <row r="26" ht="23" customHeight="1" spans="1:32">
      <c r="A26" s="42">
        <v>45315</v>
      </c>
      <c r="B26" s="44"/>
      <c r="C26" s="44"/>
      <c r="D26" s="44"/>
      <c r="E26" s="44"/>
      <c r="F26" s="44"/>
      <c r="G26" s="44"/>
      <c r="H26" s="44"/>
      <c r="I26" s="44"/>
      <c r="J26" s="44"/>
      <c r="K26" s="44">
        <v>1</v>
      </c>
      <c r="L26" s="44"/>
      <c r="M26" s="44"/>
      <c r="N26" s="44"/>
      <c r="O26" s="44"/>
      <c r="P26" s="44"/>
      <c r="Q26" s="44"/>
      <c r="R26" s="71"/>
      <c r="S26" s="44"/>
      <c r="T26" s="72">
        <v>1</v>
      </c>
      <c r="U26" s="44"/>
      <c r="V26" s="56"/>
      <c r="X26" s="44"/>
      <c r="Y26" s="44"/>
      <c r="Z26" s="44"/>
      <c r="AA26" s="44"/>
      <c r="AB26" s="44"/>
      <c r="AC26" s="44"/>
      <c r="AD26" s="44"/>
      <c r="AE26" s="44"/>
      <c r="AF26" s="44"/>
    </row>
    <row r="27" ht="23" customHeight="1" spans="1:32">
      <c r="A27" s="42">
        <v>45316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71"/>
      <c r="S27" s="44"/>
      <c r="T27" s="72">
        <v>1</v>
      </c>
      <c r="U27" s="44"/>
      <c r="V27" s="56"/>
      <c r="X27" s="44"/>
      <c r="Y27" s="44"/>
      <c r="Z27" s="44"/>
      <c r="AA27" s="44"/>
      <c r="AB27" s="44"/>
      <c r="AC27" s="44"/>
      <c r="AD27" s="44"/>
      <c r="AE27" s="44"/>
      <c r="AF27" s="44"/>
    </row>
    <row r="28" ht="23" customHeight="1" spans="1:32">
      <c r="A28" s="42">
        <v>45317</v>
      </c>
      <c r="B28" s="44">
        <v>1</v>
      </c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>
        <v>1</v>
      </c>
      <c r="P28" s="44">
        <v>3</v>
      </c>
      <c r="Q28" s="44"/>
      <c r="R28" s="71"/>
      <c r="S28" s="44"/>
      <c r="T28" s="72">
        <v>2</v>
      </c>
      <c r="U28" s="44"/>
      <c r="V28" s="56"/>
      <c r="X28" s="44"/>
      <c r="Y28" s="44"/>
      <c r="Z28" s="44"/>
      <c r="AA28" s="44"/>
      <c r="AB28" s="44"/>
      <c r="AC28" s="44"/>
      <c r="AD28" s="44"/>
      <c r="AE28" s="44"/>
      <c r="AF28" s="44"/>
    </row>
    <row r="29" ht="23" customHeight="1" spans="1:32">
      <c r="A29" s="42">
        <v>45318</v>
      </c>
      <c r="B29" s="44"/>
      <c r="C29" s="44"/>
      <c r="D29" s="44">
        <v>1</v>
      </c>
      <c r="E29" s="44"/>
      <c r="F29" s="44"/>
      <c r="G29" s="44"/>
      <c r="H29" s="44"/>
      <c r="I29" s="44">
        <v>2</v>
      </c>
      <c r="J29" s="44"/>
      <c r="K29" s="44">
        <v>1</v>
      </c>
      <c r="L29" s="44"/>
      <c r="M29" s="44"/>
      <c r="N29" s="44"/>
      <c r="O29" s="44"/>
      <c r="P29" s="44">
        <v>2</v>
      </c>
      <c r="Q29" s="44"/>
      <c r="R29" s="71"/>
      <c r="S29" s="44"/>
      <c r="T29" s="72">
        <v>1</v>
      </c>
      <c r="U29" s="44"/>
      <c r="V29" s="56"/>
      <c r="X29" s="44"/>
      <c r="Y29" s="44"/>
      <c r="Z29" s="44"/>
      <c r="AA29" s="44"/>
      <c r="AB29" s="44"/>
      <c r="AC29" s="44"/>
      <c r="AD29" s="44"/>
      <c r="AE29" s="44"/>
      <c r="AF29" s="44"/>
    </row>
    <row r="30" ht="23" customHeight="1" spans="1:32">
      <c r="A30" s="42">
        <v>45319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>
        <v>1</v>
      </c>
      <c r="P30" s="44"/>
      <c r="Q30" s="44"/>
      <c r="R30" s="71"/>
      <c r="S30" s="44"/>
      <c r="T30" s="72">
        <v>1</v>
      </c>
      <c r="U30" s="44"/>
      <c r="V30" s="56"/>
      <c r="X30" s="44"/>
      <c r="Y30" s="44"/>
      <c r="Z30" s="44"/>
      <c r="AA30" s="44"/>
      <c r="AB30" s="44"/>
      <c r="AC30" s="44"/>
      <c r="AD30" s="44"/>
      <c r="AE30" s="44"/>
      <c r="AF30" s="44"/>
    </row>
    <row r="31" ht="23" customHeight="1" spans="1:32">
      <c r="A31" s="42">
        <v>45320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71"/>
      <c r="S31" s="44"/>
      <c r="T31" s="72">
        <v>3</v>
      </c>
      <c r="U31" s="44"/>
      <c r="V31" s="56"/>
      <c r="X31" s="44"/>
      <c r="Y31" s="44"/>
      <c r="Z31" s="44"/>
      <c r="AA31" s="44"/>
      <c r="AB31" s="44"/>
      <c r="AC31" s="44"/>
      <c r="AD31" s="44"/>
      <c r="AE31" s="44"/>
      <c r="AF31" s="44"/>
    </row>
    <row r="32" ht="23" customHeight="1" spans="1:32">
      <c r="A32" s="42">
        <v>45321</v>
      </c>
      <c r="B32" s="44">
        <v>2</v>
      </c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71"/>
      <c r="S32" s="44"/>
      <c r="T32" s="72">
        <v>3</v>
      </c>
      <c r="U32" s="44"/>
      <c r="V32" s="56"/>
      <c r="X32" s="44"/>
      <c r="Y32" s="44"/>
      <c r="Z32" s="44"/>
      <c r="AA32" s="44"/>
      <c r="AB32" s="44"/>
      <c r="AC32" s="44"/>
      <c r="AD32" s="44"/>
      <c r="AE32" s="44"/>
      <c r="AF32" s="44"/>
    </row>
    <row r="33" ht="23" customHeight="1" spans="1:32">
      <c r="A33" s="42">
        <v>45322</v>
      </c>
      <c r="B33" s="46">
        <v>0.5</v>
      </c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4"/>
      <c r="O33" s="44">
        <v>1</v>
      </c>
      <c r="P33" s="44"/>
      <c r="Q33" s="44"/>
      <c r="R33" s="71"/>
      <c r="S33" s="44"/>
      <c r="T33" s="72">
        <v>4</v>
      </c>
      <c r="U33" s="44"/>
      <c r="V33" s="56"/>
      <c r="X33" s="46">
        <v>0.5</v>
      </c>
      <c r="Y33" s="46"/>
      <c r="Z33" s="46"/>
      <c r="AA33" s="46"/>
      <c r="AB33" s="46">
        <v>5</v>
      </c>
      <c r="AC33" s="46"/>
      <c r="AD33" s="46"/>
      <c r="AE33" s="46"/>
      <c r="AF33" s="46"/>
    </row>
    <row r="34" ht="23" customHeight="1" spans="1:32">
      <c r="A34" s="47" t="s">
        <v>22</v>
      </c>
      <c r="B34" s="48">
        <f t="shared" ref="B34:V34" si="0">SUM(B3:B33)</f>
        <v>50.5</v>
      </c>
      <c r="C34" s="49">
        <f t="shared" si="0"/>
        <v>0</v>
      </c>
      <c r="D34" s="50">
        <f t="shared" si="0"/>
        <v>7</v>
      </c>
      <c r="E34" s="48">
        <f t="shared" si="0"/>
        <v>0</v>
      </c>
      <c r="F34" s="48">
        <f t="shared" si="0"/>
        <v>0</v>
      </c>
      <c r="G34" s="48">
        <f t="shared" si="0"/>
        <v>0</v>
      </c>
      <c r="H34" s="49">
        <f t="shared" si="0"/>
        <v>1</v>
      </c>
      <c r="I34" s="50">
        <f t="shared" si="0"/>
        <v>38</v>
      </c>
      <c r="J34" s="48">
        <f t="shared" si="0"/>
        <v>3</v>
      </c>
      <c r="K34" s="48">
        <f t="shared" si="0"/>
        <v>10</v>
      </c>
      <c r="L34" s="49">
        <f t="shared" si="0"/>
        <v>0</v>
      </c>
      <c r="M34" s="52">
        <f t="shared" si="0"/>
        <v>0</v>
      </c>
      <c r="N34" s="52">
        <f t="shared" si="0"/>
        <v>1</v>
      </c>
      <c r="O34" s="52">
        <f t="shared" si="0"/>
        <v>3</v>
      </c>
      <c r="P34" s="52">
        <f t="shared" si="0"/>
        <v>7</v>
      </c>
      <c r="Q34" s="52">
        <f t="shared" si="0"/>
        <v>0</v>
      </c>
      <c r="R34" s="52">
        <f t="shared" si="0"/>
        <v>1</v>
      </c>
      <c r="S34" s="52">
        <f t="shared" si="0"/>
        <v>0</v>
      </c>
      <c r="T34" s="52">
        <f t="shared" si="0"/>
        <v>29</v>
      </c>
      <c r="U34" s="52">
        <f t="shared" si="0"/>
        <v>0</v>
      </c>
      <c r="V34" s="52">
        <f t="shared" si="0"/>
        <v>0</v>
      </c>
      <c r="X34" s="48">
        <f t="shared" ref="X34:AF34" si="1">SUM(X3:X33)</f>
        <v>0.5</v>
      </c>
      <c r="Y34" s="50">
        <f t="shared" si="1"/>
        <v>0</v>
      </c>
      <c r="Z34" s="48">
        <f t="shared" si="1"/>
        <v>0</v>
      </c>
      <c r="AA34" s="49">
        <f t="shared" si="1"/>
        <v>0</v>
      </c>
      <c r="AB34" s="50">
        <f t="shared" si="1"/>
        <v>5</v>
      </c>
      <c r="AC34" s="48">
        <f t="shared" si="1"/>
        <v>0</v>
      </c>
      <c r="AD34" s="48">
        <f t="shared" si="1"/>
        <v>0</v>
      </c>
      <c r="AE34" s="49">
        <f t="shared" si="1"/>
        <v>0</v>
      </c>
      <c r="AF34" s="49">
        <f t="shared" si="1"/>
        <v>0</v>
      </c>
    </row>
    <row r="35" ht="23" customHeight="1" spans="1:32">
      <c r="A35" s="23"/>
      <c r="B35" s="51">
        <f>B34*168</f>
        <v>8484</v>
      </c>
      <c r="C35" s="51">
        <f>C34*128</f>
        <v>0</v>
      </c>
      <c r="D35" s="51">
        <f>D34*228</f>
        <v>1596</v>
      </c>
      <c r="E35" s="51">
        <f>E34*168</f>
        <v>0</v>
      </c>
      <c r="F35" s="51">
        <f>F34*78</f>
        <v>0</v>
      </c>
      <c r="G35" s="51">
        <f>G34*68</f>
        <v>0</v>
      </c>
      <c r="H35" s="51">
        <f>H34*338</f>
        <v>338</v>
      </c>
      <c r="I35" s="51">
        <f>I34*50</f>
        <v>1900</v>
      </c>
      <c r="J35" s="51">
        <f>J34*48</f>
        <v>144</v>
      </c>
      <c r="K35" s="51">
        <f>K34*95</f>
        <v>950</v>
      </c>
      <c r="L35" s="51">
        <f>L34*140</f>
        <v>0</v>
      </c>
      <c r="M35" s="51">
        <f>M34*572</f>
        <v>0</v>
      </c>
      <c r="N35" s="51">
        <f>N34*160</f>
        <v>160</v>
      </c>
      <c r="O35" s="51">
        <f>O34*120</f>
        <v>360</v>
      </c>
      <c r="P35" s="51">
        <f>P34*50</f>
        <v>350</v>
      </c>
      <c r="Q35" s="51">
        <f>Q34*160</f>
        <v>0</v>
      </c>
      <c r="R35" s="23">
        <f>R34*130</f>
        <v>130</v>
      </c>
      <c r="S35" s="23">
        <f>S34*205</f>
        <v>0</v>
      </c>
      <c r="T35" s="23">
        <f>T34*109</f>
        <v>3161</v>
      </c>
      <c r="U35" s="23">
        <f>U34*150</f>
        <v>0</v>
      </c>
      <c r="V35" s="23"/>
      <c r="W35" s="23"/>
      <c r="X35" s="51">
        <f>X34*159</f>
        <v>79.5</v>
      </c>
      <c r="Y35" s="51">
        <f>Y34*210</f>
        <v>0</v>
      </c>
      <c r="Z35" s="51">
        <f>Z34*71</f>
        <v>0</v>
      </c>
      <c r="AA35" s="51">
        <f>AA34*311.5</f>
        <v>0</v>
      </c>
      <c r="AB35" s="51">
        <f>AB34*50</f>
        <v>250</v>
      </c>
      <c r="AC35" s="51">
        <f>AC34*48</f>
        <v>0</v>
      </c>
      <c r="AD35" s="51">
        <f>AD34*86</f>
        <v>0</v>
      </c>
      <c r="AE35" s="51">
        <f>AE34*129</f>
        <v>0</v>
      </c>
      <c r="AF35">
        <f>AF34*507</f>
        <v>0</v>
      </c>
    </row>
    <row r="36" customFormat="1" ht="23" customHeight="1" spans="14:21">
      <c r="N36" s="24">
        <f>N34*53</f>
        <v>53</v>
      </c>
      <c r="O36" s="24">
        <f>O34*48</f>
        <v>144</v>
      </c>
      <c r="P36" s="24">
        <f>P34*15</f>
        <v>105</v>
      </c>
      <c r="Q36" s="24">
        <f>Q34*65</f>
        <v>0</v>
      </c>
      <c r="R36" s="24"/>
      <c r="T36" s="24">
        <f>T34*60</f>
        <v>1740</v>
      </c>
      <c r="U36">
        <f>V34*0.02</f>
        <v>0</v>
      </c>
    </row>
    <row r="37" ht="23" customHeight="1"/>
    <row r="38" ht="23" customHeight="1"/>
    <row r="39" customFormat="1" ht="23" customHeight="1" spans="13:23">
      <c r="M39" s="24" t="s">
        <v>23</v>
      </c>
      <c r="N39" s="25" t="s">
        <v>24</v>
      </c>
      <c r="O39" s="24">
        <v>168</v>
      </c>
      <c r="P39" s="24" t="s">
        <v>25</v>
      </c>
      <c r="Q39" s="24"/>
      <c r="R39" s="24" t="s">
        <v>26</v>
      </c>
      <c r="S39" s="24"/>
      <c r="T39" s="24"/>
      <c r="U39" s="24" t="s">
        <v>27</v>
      </c>
      <c r="V39" s="24"/>
      <c r="W39" s="24"/>
    </row>
    <row r="40" customFormat="1" ht="23" customHeight="1" spans="13:23">
      <c r="M40" s="24">
        <f>SUM(B35:AF35)</f>
        <v>17902.5</v>
      </c>
      <c r="N40" s="25">
        <f>SUM(B35:M35,U35,R35,S35,X35:AF35)</f>
        <v>13871.5</v>
      </c>
      <c r="O40" s="24">
        <f>N40-O39</f>
        <v>13703.5</v>
      </c>
      <c r="P40" s="24">
        <f>W40*O40</f>
        <v>4111.05</v>
      </c>
      <c r="Q40" s="24"/>
      <c r="R40" s="24">
        <f>SUM(N36:Q36,T36,V36)</f>
        <v>2042</v>
      </c>
      <c r="S40" s="24"/>
      <c r="T40" s="24"/>
      <c r="U40" s="24">
        <f>SUM(P40,R40)</f>
        <v>6153.05</v>
      </c>
      <c r="V40" s="24"/>
      <c r="W40" s="34">
        <v>0.3</v>
      </c>
    </row>
    <row r="41" customFormat="1" ht="23" customHeight="1" spans="13:23">
      <c r="M41" s="24"/>
      <c r="N41" s="25"/>
      <c r="O41" s="24"/>
      <c r="P41" s="24">
        <f>W41*O40</f>
        <v>4796.225</v>
      </c>
      <c r="Q41" s="24"/>
      <c r="R41" s="24"/>
      <c r="S41" s="24"/>
      <c r="T41" s="24"/>
      <c r="U41" s="24">
        <f>SUM(P41,R40)</f>
        <v>6838.225</v>
      </c>
      <c r="V41" s="24"/>
      <c r="W41" s="34">
        <v>0.35</v>
      </c>
    </row>
    <row r="42" customFormat="1" ht="23" customHeight="1" spans="13:23">
      <c r="M42" s="24"/>
      <c r="N42" s="25"/>
      <c r="O42" s="24"/>
      <c r="P42" s="24">
        <f>W42*O40</f>
        <v>5070.295</v>
      </c>
      <c r="Q42" s="24"/>
      <c r="R42" s="24"/>
      <c r="S42" s="24"/>
      <c r="T42" s="24"/>
      <c r="U42" s="24">
        <f>SUM(P42,R42)</f>
        <v>5070.295</v>
      </c>
      <c r="V42" s="24"/>
      <c r="W42" s="34">
        <v>0.37</v>
      </c>
    </row>
    <row r="43" customFormat="1" ht="23" customHeight="1" spans="13:23">
      <c r="M43" s="24"/>
      <c r="N43" s="25"/>
      <c r="O43" s="24"/>
      <c r="P43" s="24">
        <f>W43*O40</f>
        <v>5344.365</v>
      </c>
      <c r="Q43" s="24"/>
      <c r="R43" s="24"/>
      <c r="S43" s="24"/>
      <c r="T43" s="24"/>
      <c r="U43" s="24">
        <f>SUM(P43,R40)</f>
        <v>7386.365</v>
      </c>
      <c r="V43" s="24"/>
      <c r="W43" s="34">
        <v>0.39</v>
      </c>
    </row>
    <row r="44" customFormat="1" ht="23" customHeight="1" spans="13:23">
      <c r="M44" s="24"/>
      <c r="N44" s="25"/>
      <c r="O44" s="24"/>
      <c r="P44" s="24">
        <f>W44*O40</f>
        <v>5618.435</v>
      </c>
      <c r="Q44" s="24"/>
      <c r="R44" s="24"/>
      <c r="S44" s="24"/>
      <c r="T44" s="24"/>
      <c r="U44" s="24">
        <f>SUM(P44,R40)</f>
        <v>7660.435</v>
      </c>
      <c r="V44" s="24"/>
      <c r="W44" s="34">
        <v>0.41</v>
      </c>
    </row>
    <row r="45" ht="23" customHeight="1"/>
  </sheetData>
  <mergeCells count="21">
    <mergeCell ref="B1:C1"/>
    <mergeCell ref="D1:E1"/>
    <mergeCell ref="F1:G1"/>
    <mergeCell ref="X1:AF1"/>
    <mergeCell ref="A1:A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</mergeCell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5"/>
  <sheetViews>
    <sheetView workbookViewId="0">
      <pane xSplit="2" ySplit="2" topLeftCell="C18" activePane="bottomRight" state="frozen"/>
      <selection/>
      <selection pane="topRight"/>
      <selection pane="bottomLeft"/>
      <selection pane="bottomRight" activeCell="A26" sqref="$A26:$XFD26"/>
    </sheetView>
  </sheetViews>
  <sheetFormatPr defaultColWidth="9" defaultRowHeight="13.5"/>
  <cols>
    <col min="16" max="16" width="9.375"/>
    <col min="18" max="18" width="10.25" customWidth="1"/>
    <col min="19" max="19" width="10.875" customWidth="1"/>
    <col min="20" max="20" width="10.25" customWidth="1"/>
    <col min="21" max="21" width="10.125" customWidth="1"/>
    <col min="22" max="22" width="10.25" customWidth="1"/>
    <col min="23" max="23" width="10" customWidth="1"/>
    <col min="26" max="26" width="13.625" customWidth="1"/>
  </cols>
  <sheetData>
    <row r="1" s="41" customFormat="1" ht="23" customHeight="1" spans="1:32">
      <c r="A1" s="14" t="s">
        <v>0</v>
      </c>
      <c r="B1" s="1" t="s">
        <v>1</v>
      </c>
      <c r="C1" s="2"/>
      <c r="D1" s="3" t="s">
        <v>2</v>
      </c>
      <c r="E1" s="4"/>
      <c r="F1" s="5" t="s">
        <v>3</v>
      </c>
      <c r="G1" s="4"/>
      <c r="H1" s="6" t="s">
        <v>4</v>
      </c>
      <c r="I1" s="13" t="s">
        <v>5</v>
      </c>
      <c r="J1" s="14" t="s">
        <v>6</v>
      </c>
      <c r="K1" s="15" t="s">
        <v>7</v>
      </c>
      <c r="L1" s="16" t="s">
        <v>8</v>
      </c>
      <c r="M1" s="17" t="s">
        <v>9</v>
      </c>
      <c r="N1" s="2" t="s">
        <v>10</v>
      </c>
      <c r="O1" s="18" t="s">
        <v>11</v>
      </c>
      <c r="P1" s="14" t="s">
        <v>12</v>
      </c>
      <c r="Q1" s="17">
        <v>198</v>
      </c>
      <c r="R1" s="26" t="s">
        <v>13</v>
      </c>
      <c r="S1" s="17" t="s">
        <v>14</v>
      </c>
      <c r="T1" s="27" t="s">
        <v>28</v>
      </c>
      <c r="U1" s="28" t="s">
        <v>16</v>
      </c>
      <c r="V1" s="17" t="s">
        <v>17</v>
      </c>
      <c r="W1" s="29" t="s">
        <v>18</v>
      </c>
      <c r="X1" s="30" t="s">
        <v>19</v>
      </c>
      <c r="Y1" s="30"/>
      <c r="Z1" s="30"/>
      <c r="AA1" s="30"/>
      <c r="AB1" s="30"/>
      <c r="AC1" s="30"/>
      <c r="AD1" s="30"/>
      <c r="AE1" s="30"/>
      <c r="AF1" s="30"/>
    </row>
    <row r="2" s="41" customFormat="1" ht="23" customHeight="1" spans="1:32">
      <c r="A2" s="7"/>
      <c r="B2" s="7" t="s">
        <v>20</v>
      </c>
      <c r="C2" s="8" t="s">
        <v>21</v>
      </c>
      <c r="D2" s="8" t="s">
        <v>20</v>
      </c>
      <c r="E2" s="8" t="s">
        <v>21</v>
      </c>
      <c r="F2" s="8" t="s">
        <v>20</v>
      </c>
      <c r="G2" s="9" t="s">
        <v>21</v>
      </c>
      <c r="H2" s="10"/>
      <c r="I2" s="8"/>
      <c r="J2" s="19"/>
      <c r="K2" s="20"/>
      <c r="L2" s="21"/>
      <c r="M2" s="7"/>
      <c r="N2" s="8"/>
      <c r="O2" s="22"/>
      <c r="P2" s="19"/>
      <c r="Q2" s="19"/>
      <c r="R2" s="31"/>
      <c r="S2" s="19"/>
      <c r="T2" s="32"/>
      <c r="U2" s="33"/>
      <c r="V2" s="7"/>
      <c r="W2" s="29"/>
      <c r="X2" s="1" t="s">
        <v>1</v>
      </c>
      <c r="Y2" s="3" t="s">
        <v>2</v>
      </c>
      <c r="Z2" s="5" t="s">
        <v>3</v>
      </c>
      <c r="AA2" s="35" t="s">
        <v>4</v>
      </c>
      <c r="AB2" s="36" t="s">
        <v>5</v>
      </c>
      <c r="AC2" s="37" t="s">
        <v>6</v>
      </c>
      <c r="AD2" s="38" t="s">
        <v>7</v>
      </c>
      <c r="AE2" s="39" t="s">
        <v>8</v>
      </c>
      <c r="AF2" s="40" t="s">
        <v>9</v>
      </c>
    </row>
    <row r="3" ht="23" customHeight="1" spans="1:32">
      <c r="A3" s="42">
        <v>45292</v>
      </c>
      <c r="B3" s="43">
        <v>2</v>
      </c>
      <c r="C3" s="43"/>
      <c r="D3" s="43"/>
      <c r="E3" s="43"/>
      <c r="F3" s="43"/>
      <c r="G3" s="43"/>
      <c r="H3" s="43"/>
      <c r="I3" s="43"/>
      <c r="J3" s="43"/>
      <c r="K3" s="43">
        <v>1</v>
      </c>
      <c r="L3" s="43"/>
      <c r="M3" s="43"/>
      <c r="N3" s="43"/>
      <c r="O3" s="43"/>
      <c r="P3" s="43"/>
      <c r="Q3" s="43"/>
      <c r="R3" s="57"/>
      <c r="S3" s="43"/>
      <c r="T3" s="58"/>
      <c r="U3" s="59"/>
      <c r="V3" s="54"/>
      <c r="X3" s="43"/>
      <c r="Y3" s="43"/>
      <c r="Z3" s="43"/>
      <c r="AA3" s="43"/>
      <c r="AB3" s="43"/>
      <c r="AC3" s="43"/>
      <c r="AD3" s="43"/>
      <c r="AE3" s="43"/>
      <c r="AF3" s="43"/>
    </row>
    <row r="4" ht="23" customHeight="1" spans="1:32">
      <c r="A4" s="42">
        <v>45293</v>
      </c>
      <c r="B4" s="44">
        <v>1.5</v>
      </c>
      <c r="C4" s="44"/>
      <c r="D4" s="44">
        <v>1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60"/>
      <c r="S4" s="44"/>
      <c r="T4" s="58"/>
      <c r="U4" s="61"/>
      <c r="V4" s="56"/>
      <c r="X4" s="44"/>
      <c r="Y4" s="44"/>
      <c r="Z4" s="44"/>
      <c r="AA4" s="44"/>
      <c r="AB4" s="44"/>
      <c r="AC4" s="44"/>
      <c r="AD4" s="44"/>
      <c r="AE4" s="44"/>
      <c r="AF4" s="44"/>
    </row>
    <row r="5" ht="23" customHeight="1" spans="1:32">
      <c r="A5" s="42">
        <v>45294</v>
      </c>
      <c r="B5" s="44">
        <v>2</v>
      </c>
      <c r="C5" s="44"/>
      <c r="D5" s="44">
        <v>2</v>
      </c>
      <c r="E5" s="44"/>
      <c r="F5" s="44"/>
      <c r="G5" s="44"/>
      <c r="H5" s="45"/>
      <c r="I5" s="44">
        <v>2</v>
      </c>
      <c r="J5" s="44">
        <v>1</v>
      </c>
      <c r="K5" s="44"/>
      <c r="L5" s="44"/>
      <c r="M5" s="44"/>
      <c r="N5" s="44"/>
      <c r="O5" s="44"/>
      <c r="P5" s="44"/>
      <c r="Q5" s="44"/>
      <c r="R5" s="60"/>
      <c r="S5" s="44"/>
      <c r="T5" s="62"/>
      <c r="U5" s="61"/>
      <c r="V5" s="56"/>
      <c r="X5" s="44"/>
      <c r="Y5" s="44"/>
      <c r="Z5" s="44"/>
      <c r="AA5" s="45"/>
      <c r="AB5" s="44"/>
      <c r="AC5" s="44"/>
      <c r="AD5" s="44"/>
      <c r="AE5" s="44"/>
      <c r="AF5" s="44"/>
    </row>
    <row r="6" ht="23" customHeight="1" spans="1:32">
      <c r="A6" s="42">
        <v>45295</v>
      </c>
      <c r="B6" s="44"/>
      <c r="C6" s="44"/>
      <c r="D6" s="44">
        <v>1</v>
      </c>
      <c r="E6" s="44"/>
      <c r="F6" s="44"/>
      <c r="G6" s="44"/>
      <c r="H6" s="44"/>
      <c r="I6" s="44">
        <v>1</v>
      </c>
      <c r="J6" s="44"/>
      <c r="K6" s="44">
        <v>2</v>
      </c>
      <c r="L6" s="44"/>
      <c r="M6" s="44"/>
      <c r="N6" s="44"/>
      <c r="O6" s="44"/>
      <c r="P6" s="44"/>
      <c r="Q6" s="44"/>
      <c r="R6" s="60"/>
      <c r="S6" s="44"/>
      <c r="T6" s="63"/>
      <c r="U6" s="61"/>
      <c r="V6" s="56"/>
      <c r="X6" s="44"/>
      <c r="Y6" s="44"/>
      <c r="Z6" s="44"/>
      <c r="AA6" s="44"/>
      <c r="AB6" s="44"/>
      <c r="AC6" s="44"/>
      <c r="AD6" s="44"/>
      <c r="AE6" s="44"/>
      <c r="AF6" s="44"/>
    </row>
    <row r="7" ht="23" customHeight="1" spans="1:32">
      <c r="A7" s="42">
        <v>45296</v>
      </c>
      <c r="B7" s="44">
        <v>2</v>
      </c>
      <c r="C7" s="44"/>
      <c r="D7" s="44"/>
      <c r="E7" s="44"/>
      <c r="F7" s="44"/>
      <c r="G7" s="44"/>
      <c r="H7" s="44"/>
      <c r="I7" s="44">
        <v>3</v>
      </c>
      <c r="J7" s="44"/>
      <c r="K7" s="44">
        <v>2</v>
      </c>
      <c r="L7" s="44"/>
      <c r="M7" s="44"/>
      <c r="N7" s="44"/>
      <c r="O7" s="44"/>
      <c r="P7" s="44"/>
      <c r="Q7" s="44"/>
      <c r="R7" s="60"/>
      <c r="S7" s="44"/>
      <c r="T7" s="63"/>
      <c r="U7" s="61"/>
      <c r="V7" s="56"/>
      <c r="X7" s="44"/>
      <c r="Y7" s="44"/>
      <c r="Z7" s="44"/>
      <c r="AA7" s="44"/>
      <c r="AB7" s="44"/>
      <c r="AC7" s="44"/>
      <c r="AD7" s="44"/>
      <c r="AE7" s="44"/>
      <c r="AF7" s="44"/>
    </row>
    <row r="8" ht="23" customHeight="1" spans="1:32">
      <c r="A8" s="42">
        <v>45297</v>
      </c>
      <c r="B8" s="44">
        <v>1</v>
      </c>
      <c r="C8" s="44"/>
      <c r="D8" s="44"/>
      <c r="E8" s="44"/>
      <c r="F8" s="44"/>
      <c r="G8" s="44"/>
      <c r="H8" s="44"/>
      <c r="I8" s="44"/>
      <c r="J8" s="44"/>
      <c r="K8" s="44">
        <v>1</v>
      </c>
      <c r="L8" s="44"/>
      <c r="M8" s="44"/>
      <c r="N8" s="44"/>
      <c r="O8" s="44"/>
      <c r="P8" s="44"/>
      <c r="Q8" s="44"/>
      <c r="R8" s="60"/>
      <c r="S8" s="44"/>
      <c r="T8" s="64"/>
      <c r="U8" s="61"/>
      <c r="V8" s="56"/>
      <c r="X8" s="44"/>
      <c r="Y8" s="44"/>
      <c r="Z8" s="44"/>
      <c r="AA8" s="44"/>
      <c r="AB8" s="44"/>
      <c r="AC8" s="44"/>
      <c r="AD8" s="44"/>
      <c r="AE8" s="44"/>
      <c r="AF8" s="44"/>
    </row>
    <row r="9" ht="23" customHeight="1" spans="1:32">
      <c r="A9" s="42">
        <v>45298</v>
      </c>
      <c r="B9" s="44">
        <v>4</v>
      </c>
      <c r="C9" s="44"/>
      <c r="D9" s="44"/>
      <c r="E9" s="44"/>
      <c r="F9" s="44"/>
      <c r="G9" s="44"/>
      <c r="H9" s="44"/>
      <c r="I9" s="44">
        <v>4</v>
      </c>
      <c r="J9" s="44"/>
      <c r="K9" s="44">
        <v>1</v>
      </c>
      <c r="L9" s="44"/>
      <c r="M9" s="44"/>
      <c r="N9" s="44"/>
      <c r="O9" s="44"/>
      <c r="P9" s="44"/>
      <c r="Q9" s="44"/>
      <c r="R9" s="60"/>
      <c r="S9" s="44"/>
      <c r="T9" s="58"/>
      <c r="U9" s="65"/>
      <c r="V9" s="56"/>
      <c r="X9" s="44"/>
      <c r="Y9" s="44"/>
      <c r="Z9" s="44"/>
      <c r="AA9" s="44"/>
      <c r="AB9" s="44"/>
      <c r="AC9" s="44"/>
      <c r="AD9" s="44"/>
      <c r="AE9" s="44"/>
      <c r="AF9" s="44"/>
    </row>
    <row r="10" ht="23" customHeight="1" spans="1:32">
      <c r="A10" s="42">
        <v>45299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60"/>
      <c r="S10" s="44"/>
      <c r="T10" s="62"/>
      <c r="U10" s="66"/>
      <c r="V10" s="67"/>
      <c r="X10" s="44"/>
      <c r="Y10" s="44"/>
      <c r="Z10" s="44"/>
      <c r="AA10" s="44"/>
      <c r="AB10" s="44"/>
      <c r="AC10" s="44"/>
      <c r="AD10" s="44"/>
      <c r="AE10" s="44"/>
      <c r="AF10" s="44"/>
    </row>
    <row r="11" ht="23" customHeight="1" spans="1:32">
      <c r="A11" s="42">
        <v>45300</v>
      </c>
      <c r="B11" s="44">
        <v>2.5</v>
      </c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60"/>
      <c r="S11" s="44"/>
      <c r="T11" s="62"/>
      <c r="U11" s="66"/>
      <c r="V11" s="67"/>
      <c r="X11" s="44"/>
      <c r="Y11" s="44"/>
      <c r="Z11" s="44"/>
      <c r="AA11" s="44"/>
      <c r="AB11" s="44"/>
      <c r="AC11" s="44"/>
      <c r="AD11" s="44"/>
      <c r="AE11" s="44"/>
      <c r="AF11" s="44"/>
    </row>
    <row r="12" ht="23" customHeight="1" spans="1:32">
      <c r="A12" s="42">
        <v>45301</v>
      </c>
      <c r="B12" s="44">
        <v>1.5</v>
      </c>
      <c r="C12" s="44"/>
      <c r="D12" s="44"/>
      <c r="E12" s="44"/>
      <c r="F12" s="44"/>
      <c r="G12" s="44"/>
      <c r="H12" s="44"/>
      <c r="I12" s="44">
        <v>5</v>
      </c>
      <c r="J12" s="44"/>
      <c r="K12" s="44">
        <v>2</v>
      </c>
      <c r="L12" s="44"/>
      <c r="M12" s="44"/>
      <c r="N12" s="44"/>
      <c r="O12" s="44"/>
      <c r="P12" s="44"/>
      <c r="Q12" s="44"/>
      <c r="R12" s="60"/>
      <c r="S12" s="44"/>
      <c r="T12" s="58"/>
      <c r="U12" s="68"/>
      <c r="V12" s="67"/>
      <c r="X12" s="44"/>
      <c r="Y12" s="44"/>
      <c r="Z12" s="44"/>
      <c r="AA12" s="44"/>
      <c r="AB12" s="44"/>
      <c r="AC12" s="44"/>
      <c r="AD12" s="44"/>
      <c r="AE12" s="44"/>
      <c r="AF12" s="44"/>
    </row>
    <row r="13" ht="23" customHeight="1" spans="1:32">
      <c r="A13" s="42">
        <v>45302</v>
      </c>
      <c r="B13" s="44"/>
      <c r="C13" s="44"/>
      <c r="D13" s="44">
        <v>1</v>
      </c>
      <c r="E13" s="44"/>
      <c r="F13" s="44"/>
      <c r="G13" s="44"/>
      <c r="H13" s="44"/>
      <c r="I13" s="44">
        <v>2</v>
      </c>
      <c r="J13" s="44"/>
      <c r="K13" s="44">
        <v>1</v>
      </c>
      <c r="L13" s="44"/>
      <c r="M13" s="44"/>
      <c r="N13" s="44"/>
      <c r="O13" s="44"/>
      <c r="P13" s="44">
        <v>3</v>
      </c>
      <c r="Q13" s="44"/>
      <c r="R13" s="60"/>
      <c r="S13" s="44"/>
      <c r="T13" s="62">
        <v>1</v>
      </c>
      <c r="U13" s="66"/>
      <c r="V13" s="67"/>
      <c r="X13" s="44"/>
      <c r="Y13" s="44"/>
      <c r="Z13" s="44"/>
      <c r="AA13" s="44"/>
      <c r="AB13" s="44"/>
      <c r="AC13" s="44"/>
      <c r="AD13" s="44"/>
      <c r="AE13" s="44"/>
      <c r="AF13" s="44"/>
    </row>
    <row r="14" ht="23" customHeight="1" spans="1:32">
      <c r="A14" s="42">
        <v>45303</v>
      </c>
      <c r="B14" s="44">
        <v>0.5</v>
      </c>
      <c r="C14" s="44"/>
      <c r="D14" s="44">
        <v>1</v>
      </c>
      <c r="E14" s="44"/>
      <c r="F14" s="44"/>
      <c r="G14" s="44"/>
      <c r="H14" s="44"/>
      <c r="I14" s="44">
        <v>2</v>
      </c>
      <c r="J14" s="44"/>
      <c r="K14" s="44">
        <v>2</v>
      </c>
      <c r="L14" s="44"/>
      <c r="M14" s="44"/>
      <c r="N14" s="44"/>
      <c r="O14" s="44"/>
      <c r="P14" s="44"/>
      <c r="Q14" s="44"/>
      <c r="R14" s="60"/>
      <c r="S14" s="44"/>
      <c r="T14" s="64">
        <v>2</v>
      </c>
      <c r="U14" s="59"/>
      <c r="V14" s="56"/>
      <c r="X14" s="44"/>
      <c r="Y14" s="44"/>
      <c r="Z14" s="44"/>
      <c r="AA14" s="44"/>
      <c r="AB14" s="44"/>
      <c r="AC14" s="44"/>
      <c r="AD14" s="44"/>
      <c r="AE14" s="44"/>
      <c r="AF14" s="44"/>
    </row>
    <row r="15" ht="23" customHeight="1" spans="1:32">
      <c r="A15" s="42">
        <v>45304</v>
      </c>
      <c r="B15" s="44">
        <v>3</v>
      </c>
      <c r="C15" s="44"/>
      <c r="D15" s="44"/>
      <c r="E15" s="44"/>
      <c r="F15" s="44"/>
      <c r="G15" s="44"/>
      <c r="H15" s="44"/>
      <c r="I15" s="44">
        <v>3</v>
      </c>
      <c r="J15" s="44"/>
      <c r="K15" s="44">
        <v>2</v>
      </c>
      <c r="L15" s="44"/>
      <c r="M15" s="44"/>
      <c r="N15" s="44"/>
      <c r="O15" s="44"/>
      <c r="P15" s="44"/>
      <c r="Q15" s="44"/>
      <c r="R15" s="60">
        <v>1</v>
      </c>
      <c r="S15" s="44"/>
      <c r="T15" s="62">
        <v>1</v>
      </c>
      <c r="U15" s="61"/>
      <c r="V15" s="56"/>
      <c r="X15" s="44"/>
      <c r="Y15" s="44"/>
      <c r="Z15" s="44"/>
      <c r="AA15" s="44"/>
      <c r="AB15" s="44"/>
      <c r="AC15" s="44"/>
      <c r="AD15" s="44"/>
      <c r="AE15" s="44"/>
      <c r="AF15" s="44"/>
    </row>
    <row r="16" ht="23" customHeight="1" spans="1:32">
      <c r="A16" s="42">
        <v>45305</v>
      </c>
      <c r="B16" s="44"/>
      <c r="C16" s="44"/>
      <c r="D16" s="44">
        <v>2</v>
      </c>
      <c r="E16" s="44"/>
      <c r="F16" s="44"/>
      <c r="G16" s="44"/>
      <c r="H16" s="44"/>
      <c r="I16" s="44">
        <v>2</v>
      </c>
      <c r="J16" s="44"/>
      <c r="K16" s="44">
        <v>3</v>
      </c>
      <c r="L16" s="44"/>
      <c r="M16" s="44"/>
      <c r="N16" s="44"/>
      <c r="O16" s="44"/>
      <c r="P16" s="44"/>
      <c r="Q16" s="44"/>
      <c r="R16" s="60"/>
      <c r="S16" s="44"/>
      <c r="T16" s="64">
        <v>2</v>
      </c>
      <c r="U16" s="61"/>
      <c r="V16" s="56"/>
      <c r="X16" s="44"/>
      <c r="Y16" s="44"/>
      <c r="Z16" s="44"/>
      <c r="AA16" s="44"/>
      <c r="AB16" s="44"/>
      <c r="AC16" s="44"/>
      <c r="AD16" s="44"/>
      <c r="AE16" s="44"/>
      <c r="AF16" s="44"/>
    </row>
    <row r="17" ht="23" customHeight="1" spans="1:32">
      <c r="A17" s="42">
        <v>45306</v>
      </c>
      <c r="B17" s="44"/>
      <c r="C17" s="44"/>
      <c r="D17" s="44">
        <v>1</v>
      </c>
      <c r="E17" s="44"/>
      <c r="F17" s="44"/>
      <c r="G17" s="44"/>
      <c r="H17" s="44"/>
      <c r="I17" s="44">
        <v>2</v>
      </c>
      <c r="J17" s="44"/>
      <c r="K17" s="44">
        <v>3</v>
      </c>
      <c r="L17" s="44"/>
      <c r="M17" s="44"/>
      <c r="N17" s="44"/>
      <c r="O17" s="44"/>
      <c r="P17" s="44"/>
      <c r="Q17" s="44"/>
      <c r="R17" s="60"/>
      <c r="S17" s="44"/>
      <c r="T17" s="62">
        <v>2</v>
      </c>
      <c r="U17" s="61"/>
      <c r="V17" s="56"/>
      <c r="X17" s="44"/>
      <c r="Y17" s="44"/>
      <c r="Z17" s="44"/>
      <c r="AA17" s="44"/>
      <c r="AB17" s="44"/>
      <c r="AC17" s="44"/>
      <c r="AD17" s="44"/>
      <c r="AE17" s="44"/>
      <c r="AF17" s="44"/>
    </row>
    <row r="18" ht="23" customHeight="1" spans="1:32">
      <c r="A18" s="42">
        <v>45307</v>
      </c>
      <c r="B18" s="44">
        <v>1</v>
      </c>
      <c r="C18" s="44"/>
      <c r="D18" s="44"/>
      <c r="E18" s="44"/>
      <c r="F18" s="44"/>
      <c r="G18" s="44"/>
      <c r="H18" s="44"/>
      <c r="I18" s="44">
        <v>3</v>
      </c>
      <c r="J18" s="44"/>
      <c r="K18" s="44"/>
      <c r="L18" s="44"/>
      <c r="M18" s="44"/>
      <c r="N18" s="44"/>
      <c r="O18" s="44"/>
      <c r="P18" s="44"/>
      <c r="Q18" s="44"/>
      <c r="R18" s="60"/>
      <c r="S18" s="44"/>
      <c r="T18" s="64"/>
      <c r="U18" s="61"/>
      <c r="V18" s="56"/>
      <c r="X18" s="44"/>
      <c r="Y18" s="44"/>
      <c r="Z18" s="44"/>
      <c r="AA18" s="44"/>
      <c r="AB18" s="44"/>
      <c r="AC18" s="44"/>
      <c r="AD18" s="44"/>
      <c r="AE18" s="44"/>
      <c r="AF18" s="44"/>
    </row>
    <row r="19" ht="23" customHeight="1" spans="1:32">
      <c r="A19" s="42">
        <v>45308</v>
      </c>
      <c r="B19" s="44">
        <v>1.5</v>
      </c>
      <c r="C19" s="44"/>
      <c r="D19" s="44"/>
      <c r="E19" s="44"/>
      <c r="F19" s="44"/>
      <c r="G19" s="44"/>
      <c r="H19" s="44"/>
      <c r="I19" s="44">
        <v>1</v>
      </c>
      <c r="J19" s="44"/>
      <c r="K19" s="44">
        <v>2</v>
      </c>
      <c r="L19" s="44"/>
      <c r="M19" s="44"/>
      <c r="N19" s="44"/>
      <c r="O19" s="44"/>
      <c r="P19" s="44">
        <v>2</v>
      </c>
      <c r="Q19" s="44"/>
      <c r="R19" s="60">
        <v>1</v>
      </c>
      <c r="S19" s="44"/>
      <c r="T19" s="62"/>
      <c r="U19" s="61"/>
      <c r="V19" s="56"/>
      <c r="X19" s="44"/>
      <c r="Y19" s="44"/>
      <c r="Z19" s="44"/>
      <c r="AA19" s="44"/>
      <c r="AB19" s="44"/>
      <c r="AC19" s="44"/>
      <c r="AD19" s="44"/>
      <c r="AE19" s="44"/>
      <c r="AF19" s="44"/>
    </row>
    <row r="20" ht="23" customHeight="1" spans="1:32">
      <c r="A20" s="42">
        <v>45309</v>
      </c>
      <c r="B20" s="44">
        <v>2</v>
      </c>
      <c r="C20" s="44"/>
      <c r="D20" s="44"/>
      <c r="E20" s="44"/>
      <c r="F20" s="44"/>
      <c r="G20" s="44"/>
      <c r="H20" s="44"/>
      <c r="I20" s="44">
        <v>3</v>
      </c>
      <c r="J20" s="44"/>
      <c r="K20" s="44">
        <v>1</v>
      </c>
      <c r="L20" s="44"/>
      <c r="M20" s="44"/>
      <c r="N20" s="44"/>
      <c r="O20" s="44"/>
      <c r="P20" s="44"/>
      <c r="Q20" s="44"/>
      <c r="R20" s="60"/>
      <c r="S20" s="44"/>
      <c r="T20" s="64">
        <v>1</v>
      </c>
      <c r="U20" s="61"/>
      <c r="V20" s="56"/>
      <c r="X20" s="44"/>
      <c r="Y20" s="44"/>
      <c r="Z20" s="44"/>
      <c r="AA20" s="44"/>
      <c r="AB20" s="44"/>
      <c r="AC20" s="44"/>
      <c r="AD20" s="44">
        <v>1</v>
      </c>
      <c r="AE20" s="44"/>
      <c r="AF20" s="44"/>
    </row>
    <row r="21" ht="23" customHeight="1" spans="1:32">
      <c r="A21" s="42">
        <v>45310</v>
      </c>
      <c r="B21" s="44">
        <v>1</v>
      </c>
      <c r="C21" s="44"/>
      <c r="D21" s="44">
        <v>1</v>
      </c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60"/>
      <c r="S21" s="44"/>
      <c r="T21" s="62">
        <v>1</v>
      </c>
      <c r="U21" s="61"/>
      <c r="V21" s="56"/>
      <c r="X21" s="44">
        <v>0.5</v>
      </c>
      <c r="Y21" s="44"/>
      <c r="Z21" s="44"/>
      <c r="AA21" s="44"/>
      <c r="AB21" s="44"/>
      <c r="AC21" s="44"/>
      <c r="AD21" s="44">
        <v>1</v>
      </c>
      <c r="AE21" s="44"/>
      <c r="AF21" s="44"/>
    </row>
    <row r="22" ht="23" customHeight="1" spans="1:32">
      <c r="A22" s="42">
        <v>45311</v>
      </c>
      <c r="B22" s="44">
        <v>1</v>
      </c>
      <c r="C22" s="44"/>
      <c r="D22" s="44"/>
      <c r="E22" s="44"/>
      <c r="F22" s="44"/>
      <c r="G22" s="44"/>
      <c r="H22" s="44"/>
      <c r="I22" s="44"/>
      <c r="J22" s="44"/>
      <c r="K22" s="44">
        <v>1</v>
      </c>
      <c r="L22" s="44"/>
      <c r="M22" s="44"/>
      <c r="N22" s="44"/>
      <c r="O22" s="44"/>
      <c r="P22" s="44"/>
      <c r="Q22" s="44"/>
      <c r="R22" s="60"/>
      <c r="S22" s="44"/>
      <c r="T22" s="64">
        <v>3</v>
      </c>
      <c r="U22" s="61"/>
      <c r="V22" s="56"/>
      <c r="X22" s="44"/>
      <c r="Y22" s="44"/>
      <c r="Z22" s="44"/>
      <c r="AA22" s="44"/>
      <c r="AB22" s="44"/>
      <c r="AC22" s="44"/>
      <c r="AD22" s="44"/>
      <c r="AE22" s="44"/>
      <c r="AF22" s="44"/>
    </row>
    <row r="23" ht="23" customHeight="1" spans="1:32">
      <c r="A23" s="42">
        <v>45312</v>
      </c>
      <c r="B23" s="44">
        <v>1</v>
      </c>
      <c r="C23" s="44"/>
      <c r="D23" s="44">
        <v>2</v>
      </c>
      <c r="E23" s="44"/>
      <c r="F23" s="44"/>
      <c r="G23" s="44"/>
      <c r="H23" s="44"/>
      <c r="I23" s="44">
        <v>5</v>
      </c>
      <c r="J23" s="44"/>
      <c r="K23" s="44">
        <v>1</v>
      </c>
      <c r="L23" s="44"/>
      <c r="M23" s="44"/>
      <c r="N23" s="44"/>
      <c r="O23" s="44"/>
      <c r="P23" s="44">
        <v>3</v>
      </c>
      <c r="Q23" s="44"/>
      <c r="R23" s="60"/>
      <c r="S23" s="44"/>
      <c r="T23" s="62">
        <v>1</v>
      </c>
      <c r="U23" s="61"/>
      <c r="V23" s="56"/>
      <c r="X23" s="44"/>
      <c r="Y23" s="44"/>
      <c r="Z23" s="44"/>
      <c r="AA23" s="44"/>
      <c r="AB23" s="44"/>
      <c r="AC23" s="44"/>
      <c r="AD23" s="44"/>
      <c r="AE23" s="44"/>
      <c r="AF23" s="44"/>
    </row>
    <row r="24" ht="23" customHeight="1" spans="1:32">
      <c r="A24" s="42">
        <v>45313</v>
      </c>
      <c r="B24" s="44">
        <v>0.5</v>
      </c>
      <c r="C24" s="44"/>
      <c r="D24" s="44"/>
      <c r="E24" s="44"/>
      <c r="F24" s="44"/>
      <c r="G24" s="44"/>
      <c r="H24" s="44"/>
      <c r="I24" s="44">
        <v>5</v>
      </c>
      <c r="J24" s="44"/>
      <c r="K24" s="44">
        <v>2</v>
      </c>
      <c r="L24" s="44"/>
      <c r="M24" s="44"/>
      <c r="N24" s="44"/>
      <c r="O24" s="44"/>
      <c r="P24" s="44"/>
      <c r="Q24" s="44"/>
      <c r="R24" s="60"/>
      <c r="S24" s="44"/>
      <c r="T24" s="64"/>
      <c r="U24" s="61"/>
      <c r="V24" s="56"/>
      <c r="X24" s="44"/>
      <c r="Y24" s="44"/>
      <c r="Z24" s="44"/>
      <c r="AA24" s="44"/>
      <c r="AB24" s="44"/>
      <c r="AC24" s="44"/>
      <c r="AD24" s="44"/>
      <c r="AE24" s="44"/>
      <c r="AF24" s="44"/>
    </row>
    <row r="25" ht="23" customHeight="1" spans="1:32">
      <c r="A25" s="42">
        <v>45314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60"/>
      <c r="S25" s="44"/>
      <c r="T25" s="62"/>
      <c r="U25" s="61"/>
      <c r="V25" s="56"/>
      <c r="X25" s="44"/>
      <c r="Y25" s="44"/>
      <c r="Z25" s="44"/>
      <c r="AA25" s="44"/>
      <c r="AB25" s="44"/>
      <c r="AC25" s="44"/>
      <c r="AD25" s="44"/>
      <c r="AE25" s="44"/>
      <c r="AF25" s="44"/>
    </row>
    <row r="26" ht="23" customHeight="1" spans="1:32">
      <c r="A26" s="42">
        <v>45315</v>
      </c>
      <c r="B26" s="44"/>
      <c r="C26" s="44"/>
      <c r="D26" s="44"/>
      <c r="E26" s="44"/>
      <c r="F26" s="44"/>
      <c r="G26" s="44"/>
      <c r="H26" s="44"/>
      <c r="I26" s="44"/>
      <c r="J26" s="44"/>
      <c r="K26" s="44">
        <v>1</v>
      </c>
      <c r="L26" s="44"/>
      <c r="M26" s="44"/>
      <c r="N26" s="44"/>
      <c r="O26" s="44"/>
      <c r="P26" s="44"/>
      <c r="Q26" s="44"/>
      <c r="R26" s="60"/>
      <c r="S26" s="44"/>
      <c r="T26" s="64"/>
      <c r="U26" s="61"/>
      <c r="V26" s="56">
        <v>10000</v>
      </c>
      <c r="X26" s="44"/>
      <c r="Y26" s="44"/>
      <c r="Z26" s="44"/>
      <c r="AA26" s="44"/>
      <c r="AB26" s="44"/>
      <c r="AC26" s="44"/>
      <c r="AD26" s="44"/>
      <c r="AE26" s="44"/>
      <c r="AF26" s="44"/>
    </row>
    <row r="27" ht="23" customHeight="1" spans="1:32">
      <c r="A27" s="42">
        <v>45316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60"/>
      <c r="S27" s="44"/>
      <c r="T27" s="62">
        <v>2</v>
      </c>
      <c r="U27" s="61"/>
      <c r="V27" s="56"/>
      <c r="X27" s="44"/>
      <c r="Y27" s="44"/>
      <c r="Z27" s="44"/>
      <c r="AA27" s="44"/>
      <c r="AB27" s="44"/>
      <c r="AC27" s="44"/>
      <c r="AD27" s="44"/>
      <c r="AE27" s="44"/>
      <c r="AF27" s="44"/>
    </row>
    <row r="28" ht="23" customHeight="1" spans="1:32">
      <c r="A28" s="42">
        <v>45317</v>
      </c>
      <c r="B28" s="44">
        <v>1</v>
      </c>
      <c r="C28" s="44"/>
      <c r="D28" s="44"/>
      <c r="E28" s="44"/>
      <c r="F28" s="44"/>
      <c r="G28" s="44"/>
      <c r="H28" s="44"/>
      <c r="I28" s="44">
        <v>3</v>
      </c>
      <c r="J28" s="44"/>
      <c r="K28" s="44">
        <v>1</v>
      </c>
      <c r="L28" s="44"/>
      <c r="M28" s="44"/>
      <c r="N28" s="44"/>
      <c r="O28" s="44"/>
      <c r="P28" s="44"/>
      <c r="Q28" s="44"/>
      <c r="R28" s="60"/>
      <c r="S28" s="44"/>
      <c r="T28" s="64">
        <v>2</v>
      </c>
      <c r="U28" s="61"/>
      <c r="V28" s="56"/>
      <c r="X28" s="44"/>
      <c r="Y28" s="44"/>
      <c r="Z28" s="44"/>
      <c r="AA28" s="44"/>
      <c r="AB28" s="44"/>
      <c r="AC28" s="44"/>
      <c r="AD28" s="44"/>
      <c r="AE28" s="44"/>
      <c r="AF28" s="44"/>
    </row>
    <row r="29" ht="23" customHeight="1" spans="1:32">
      <c r="A29" s="42">
        <v>45318</v>
      </c>
      <c r="B29" s="44"/>
      <c r="C29" s="44"/>
      <c r="D29" s="44"/>
      <c r="E29" s="44"/>
      <c r="F29" s="44"/>
      <c r="G29" s="44"/>
      <c r="H29" s="44"/>
      <c r="I29" s="44"/>
      <c r="J29" s="44"/>
      <c r="K29" s="44">
        <v>1</v>
      </c>
      <c r="L29" s="44"/>
      <c r="M29" s="44"/>
      <c r="N29" s="44"/>
      <c r="O29" s="44"/>
      <c r="P29" s="44"/>
      <c r="Q29" s="44"/>
      <c r="R29" s="60"/>
      <c r="S29" s="44"/>
      <c r="T29" s="62">
        <v>1</v>
      </c>
      <c r="U29" s="61"/>
      <c r="V29" s="56"/>
      <c r="X29" s="44"/>
      <c r="Y29" s="44"/>
      <c r="Z29" s="44"/>
      <c r="AA29" s="44"/>
      <c r="AB29" s="44"/>
      <c r="AC29" s="44"/>
      <c r="AD29" s="44"/>
      <c r="AE29" s="44"/>
      <c r="AF29" s="44"/>
    </row>
    <row r="30" ht="23" customHeight="1" spans="1:32">
      <c r="A30" s="42">
        <v>45319</v>
      </c>
      <c r="B30" s="44"/>
      <c r="C30" s="44"/>
      <c r="D30" s="44">
        <v>1</v>
      </c>
      <c r="E30" s="44"/>
      <c r="F30" s="44"/>
      <c r="G30" s="44"/>
      <c r="H30" s="44"/>
      <c r="I30" s="44"/>
      <c r="J30" s="44"/>
      <c r="K30" s="44">
        <v>1</v>
      </c>
      <c r="L30" s="44"/>
      <c r="M30" s="44"/>
      <c r="N30" s="44"/>
      <c r="O30" s="44"/>
      <c r="P30" s="44"/>
      <c r="Q30" s="44"/>
      <c r="R30" s="60"/>
      <c r="S30" s="44"/>
      <c r="T30" s="64"/>
      <c r="U30" s="61"/>
      <c r="V30" s="56"/>
      <c r="X30" s="44"/>
      <c r="Y30" s="44"/>
      <c r="Z30" s="44"/>
      <c r="AA30" s="44"/>
      <c r="AB30" s="44"/>
      <c r="AC30" s="44"/>
      <c r="AD30" s="44"/>
      <c r="AE30" s="44"/>
      <c r="AF30" s="44"/>
    </row>
    <row r="31" ht="23" customHeight="1" spans="1:32">
      <c r="A31" s="42">
        <v>45320</v>
      </c>
      <c r="B31" s="44">
        <v>2.5</v>
      </c>
      <c r="C31" s="44"/>
      <c r="D31" s="44"/>
      <c r="E31" s="44"/>
      <c r="F31" s="44"/>
      <c r="G31" s="44"/>
      <c r="H31" s="44"/>
      <c r="I31" s="44">
        <v>3</v>
      </c>
      <c r="J31" s="44"/>
      <c r="K31" s="44"/>
      <c r="L31" s="44"/>
      <c r="M31" s="44"/>
      <c r="N31" s="44"/>
      <c r="O31" s="44"/>
      <c r="P31" s="44"/>
      <c r="Q31" s="44"/>
      <c r="R31" s="60"/>
      <c r="S31" s="44"/>
      <c r="T31" s="62">
        <v>1</v>
      </c>
      <c r="U31" s="61"/>
      <c r="V31" s="56"/>
      <c r="X31" s="44"/>
      <c r="Y31" s="44"/>
      <c r="Z31" s="44"/>
      <c r="AA31" s="44"/>
      <c r="AB31" s="44"/>
      <c r="AC31" s="44"/>
      <c r="AD31" s="44"/>
      <c r="AE31" s="44"/>
      <c r="AF31" s="44"/>
    </row>
    <row r="32" ht="23" customHeight="1" spans="1:32">
      <c r="A32" s="42">
        <v>45321</v>
      </c>
      <c r="B32" s="44">
        <v>2</v>
      </c>
      <c r="C32" s="44"/>
      <c r="D32" s="44"/>
      <c r="E32" s="44"/>
      <c r="F32" s="44"/>
      <c r="G32" s="44"/>
      <c r="H32" s="44"/>
      <c r="I32" s="44">
        <v>3</v>
      </c>
      <c r="J32" s="44"/>
      <c r="K32" s="44"/>
      <c r="L32" s="44"/>
      <c r="M32" s="44"/>
      <c r="N32" s="44"/>
      <c r="O32" s="44"/>
      <c r="P32" s="44"/>
      <c r="Q32" s="44"/>
      <c r="R32" s="60"/>
      <c r="S32" s="44"/>
      <c r="T32" s="64">
        <v>2</v>
      </c>
      <c r="U32" s="61"/>
      <c r="V32" s="56"/>
      <c r="X32" s="44"/>
      <c r="Y32" s="44"/>
      <c r="Z32" s="44"/>
      <c r="AA32" s="44"/>
      <c r="AB32" s="44"/>
      <c r="AC32" s="44"/>
      <c r="AD32" s="44"/>
      <c r="AE32" s="44"/>
      <c r="AF32" s="44"/>
    </row>
    <row r="33" ht="23" customHeight="1" spans="1:32">
      <c r="A33" s="42">
        <v>45322</v>
      </c>
      <c r="B33" s="46"/>
      <c r="C33" s="46"/>
      <c r="D33" s="46"/>
      <c r="E33" s="46"/>
      <c r="F33" s="46"/>
      <c r="G33" s="46"/>
      <c r="H33" s="46"/>
      <c r="I33" s="46"/>
      <c r="J33" s="46"/>
      <c r="K33" s="46">
        <v>1</v>
      </c>
      <c r="L33" s="46"/>
      <c r="M33" s="46"/>
      <c r="N33" s="44"/>
      <c r="O33" s="44"/>
      <c r="P33" s="44"/>
      <c r="Q33" s="44"/>
      <c r="R33" s="60"/>
      <c r="S33" s="44"/>
      <c r="T33" s="62">
        <v>1</v>
      </c>
      <c r="U33" s="61"/>
      <c r="V33" s="56"/>
      <c r="X33" s="46"/>
      <c r="Y33" s="46"/>
      <c r="Z33" s="46"/>
      <c r="AA33" s="46"/>
      <c r="AB33" s="46"/>
      <c r="AC33" s="46"/>
      <c r="AD33" s="46"/>
      <c r="AE33" s="46"/>
      <c r="AF33" s="46"/>
    </row>
    <row r="34" ht="23" customHeight="1" spans="1:32">
      <c r="A34" s="47" t="s">
        <v>22</v>
      </c>
      <c r="B34" s="48">
        <f t="shared" ref="B34:V34" si="0">SUM(B3:B33)</f>
        <v>33.5</v>
      </c>
      <c r="C34" s="49">
        <f t="shared" si="0"/>
        <v>0</v>
      </c>
      <c r="D34" s="50">
        <f t="shared" si="0"/>
        <v>13</v>
      </c>
      <c r="E34" s="48">
        <f t="shared" si="0"/>
        <v>0</v>
      </c>
      <c r="F34" s="48">
        <f t="shared" si="0"/>
        <v>0</v>
      </c>
      <c r="G34" s="48">
        <f t="shared" si="0"/>
        <v>0</v>
      </c>
      <c r="H34" s="49">
        <f t="shared" si="0"/>
        <v>0</v>
      </c>
      <c r="I34" s="50">
        <f t="shared" si="0"/>
        <v>52</v>
      </c>
      <c r="J34" s="48">
        <f t="shared" si="0"/>
        <v>1</v>
      </c>
      <c r="K34" s="48">
        <f t="shared" si="0"/>
        <v>32</v>
      </c>
      <c r="L34" s="49">
        <f t="shared" si="0"/>
        <v>0</v>
      </c>
      <c r="M34" s="52">
        <f t="shared" si="0"/>
        <v>0</v>
      </c>
      <c r="N34" s="52">
        <f t="shared" si="0"/>
        <v>0</v>
      </c>
      <c r="O34" s="52">
        <f t="shared" si="0"/>
        <v>0</v>
      </c>
      <c r="P34" s="52">
        <f t="shared" si="0"/>
        <v>8</v>
      </c>
      <c r="Q34" s="52">
        <f t="shared" si="0"/>
        <v>0</v>
      </c>
      <c r="R34" s="52">
        <f t="shared" si="0"/>
        <v>2</v>
      </c>
      <c r="S34" s="52">
        <f t="shared" si="0"/>
        <v>0</v>
      </c>
      <c r="T34" s="52">
        <f t="shared" si="0"/>
        <v>23</v>
      </c>
      <c r="U34" s="52">
        <f t="shared" si="0"/>
        <v>0</v>
      </c>
      <c r="V34" s="52">
        <f t="shared" si="0"/>
        <v>10000</v>
      </c>
      <c r="X34" s="48">
        <f t="shared" ref="X34:AF34" si="1">SUM(X3:X33)</f>
        <v>0.5</v>
      </c>
      <c r="Y34" s="50">
        <f t="shared" si="1"/>
        <v>0</v>
      </c>
      <c r="Z34" s="48">
        <f t="shared" si="1"/>
        <v>0</v>
      </c>
      <c r="AA34" s="49">
        <f t="shared" si="1"/>
        <v>0</v>
      </c>
      <c r="AB34" s="50">
        <f t="shared" si="1"/>
        <v>0</v>
      </c>
      <c r="AC34" s="48">
        <f t="shared" si="1"/>
        <v>0</v>
      </c>
      <c r="AD34" s="48">
        <f t="shared" si="1"/>
        <v>2</v>
      </c>
      <c r="AE34" s="49">
        <f t="shared" si="1"/>
        <v>0</v>
      </c>
      <c r="AF34" s="49">
        <f t="shared" si="1"/>
        <v>0</v>
      </c>
    </row>
    <row r="35" ht="23" customHeight="1" spans="1:32">
      <c r="A35" s="23"/>
      <c r="B35" s="51">
        <f>B34*168</f>
        <v>5628</v>
      </c>
      <c r="C35" s="51">
        <f>C34*128</f>
        <v>0</v>
      </c>
      <c r="D35" s="51">
        <f>D34*228</f>
        <v>2964</v>
      </c>
      <c r="E35" s="51">
        <f>E34*168</f>
        <v>0</v>
      </c>
      <c r="F35" s="51">
        <f>F34*78</f>
        <v>0</v>
      </c>
      <c r="G35" s="51">
        <f>G34*68</f>
        <v>0</v>
      </c>
      <c r="H35" s="51">
        <f>H34*338</f>
        <v>0</v>
      </c>
      <c r="I35" s="51">
        <f>I34*50</f>
        <v>2600</v>
      </c>
      <c r="J35" s="51">
        <f>J34*48</f>
        <v>48</v>
      </c>
      <c r="K35" s="51">
        <f>K34*95</f>
        <v>3040</v>
      </c>
      <c r="L35" s="51">
        <f>L34*140</f>
        <v>0</v>
      </c>
      <c r="M35" s="51">
        <f>M34*572</f>
        <v>0</v>
      </c>
      <c r="N35" s="51">
        <f>N34*160</f>
        <v>0</v>
      </c>
      <c r="O35" s="51">
        <f>O34*120</f>
        <v>0</v>
      </c>
      <c r="P35" s="51">
        <f>P34*50</f>
        <v>400</v>
      </c>
      <c r="Q35" s="51">
        <f>Q34*160</f>
        <v>0</v>
      </c>
      <c r="R35" s="23">
        <f>R34*130</f>
        <v>260</v>
      </c>
      <c r="S35" s="23">
        <f>S34*205</f>
        <v>0</v>
      </c>
      <c r="T35" s="23">
        <f>T34*109</f>
        <v>2507</v>
      </c>
      <c r="U35" s="23">
        <f>U34*150</f>
        <v>0</v>
      </c>
      <c r="V35" s="23"/>
      <c r="W35" s="23"/>
      <c r="X35" s="51">
        <f>X34*159</f>
        <v>79.5</v>
      </c>
      <c r="Y35" s="51">
        <f>Y34*210</f>
        <v>0</v>
      </c>
      <c r="Z35" s="51">
        <f>Z34*71</f>
        <v>0</v>
      </c>
      <c r="AA35" s="51">
        <f>AA34*311.5</f>
        <v>0</v>
      </c>
      <c r="AB35" s="51">
        <f>AB34*50</f>
        <v>0</v>
      </c>
      <c r="AC35" s="51">
        <f>AC34*48</f>
        <v>0</v>
      </c>
      <c r="AD35" s="51">
        <f>AD34*86</f>
        <v>172</v>
      </c>
      <c r="AE35" s="51">
        <f>AE34*129</f>
        <v>0</v>
      </c>
      <c r="AF35">
        <f>AF34*507</f>
        <v>0</v>
      </c>
    </row>
    <row r="36" customFormat="1" ht="23" customHeight="1" spans="14:22">
      <c r="N36" s="24">
        <f>N34*53</f>
        <v>0</v>
      </c>
      <c r="O36" s="24">
        <f>O34*48</f>
        <v>0</v>
      </c>
      <c r="P36" s="24">
        <f>P34*15</f>
        <v>120</v>
      </c>
      <c r="Q36" s="24">
        <f>Q34*65</f>
        <v>0</v>
      </c>
      <c r="R36" s="24"/>
      <c r="T36" s="24">
        <f>T34*60</f>
        <v>1380</v>
      </c>
      <c r="V36">
        <f>V34*0.02</f>
        <v>200</v>
      </c>
    </row>
    <row r="37" ht="23" customHeight="1"/>
    <row r="38" ht="23" customHeight="1"/>
    <row r="39" customFormat="1" ht="23" customHeight="1" spans="13:23">
      <c r="M39" s="24" t="s">
        <v>23</v>
      </c>
      <c r="N39" s="25" t="s">
        <v>24</v>
      </c>
      <c r="O39" s="24">
        <v>168</v>
      </c>
      <c r="P39" s="24" t="s">
        <v>25</v>
      </c>
      <c r="Q39" s="24"/>
      <c r="R39" s="24" t="s">
        <v>26</v>
      </c>
      <c r="S39" s="24"/>
      <c r="T39" s="24"/>
      <c r="U39" s="24" t="s">
        <v>27</v>
      </c>
      <c r="V39" s="24"/>
      <c r="W39" s="24"/>
    </row>
    <row r="40" customFormat="1" ht="23" customHeight="1" spans="13:23">
      <c r="M40" s="24">
        <f>SUM(B35:AF35)</f>
        <v>17698.5</v>
      </c>
      <c r="N40" s="25">
        <f>SUM(B35:M35,U35,R35,S35,X35:AF35)</f>
        <v>14791.5</v>
      </c>
      <c r="O40" s="24">
        <f>N40-O39</f>
        <v>14623.5</v>
      </c>
      <c r="P40" s="24">
        <f>W40*O40</f>
        <v>4387.05</v>
      </c>
      <c r="Q40" s="24"/>
      <c r="R40" s="24">
        <f>SUM(N36:Q36,T36,V36)</f>
        <v>1700</v>
      </c>
      <c r="S40" s="24"/>
      <c r="T40" s="24"/>
      <c r="U40" s="24">
        <f>SUM(P40,R40)</f>
        <v>6087.05</v>
      </c>
      <c r="V40" s="24"/>
      <c r="W40" s="34">
        <v>0.3</v>
      </c>
    </row>
    <row r="41" customFormat="1" ht="23" customHeight="1" spans="13:23">
      <c r="M41" s="24"/>
      <c r="N41" s="25"/>
      <c r="O41" s="24"/>
      <c r="P41" s="24">
        <f>W41*O40</f>
        <v>5118.225</v>
      </c>
      <c r="Q41" s="24"/>
      <c r="R41" s="24"/>
      <c r="S41" s="24"/>
      <c r="T41" s="24"/>
      <c r="U41" s="24">
        <f>SUM(P41,R40)</f>
        <v>6818.225</v>
      </c>
      <c r="V41" s="24"/>
      <c r="W41" s="34">
        <v>0.35</v>
      </c>
    </row>
    <row r="42" customFormat="1" ht="23" customHeight="1" spans="13:23">
      <c r="M42" s="24"/>
      <c r="N42" s="25"/>
      <c r="O42" s="24"/>
      <c r="P42" s="24">
        <f>W42*O40</f>
        <v>5410.695</v>
      </c>
      <c r="Q42" s="24"/>
      <c r="R42" s="24"/>
      <c r="S42" s="24"/>
      <c r="T42" s="24"/>
      <c r="U42" s="24">
        <f>SUM(P42,R40)</f>
        <v>7110.695</v>
      </c>
      <c r="V42" s="24"/>
      <c r="W42" s="34">
        <v>0.37</v>
      </c>
    </row>
    <row r="43" customFormat="1" ht="23" customHeight="1" spans="13:23">
      <c r="M43" s="24"/>
      <c r="N43" s="25"/>
      <c r="O43" s="24"/>
      <c r="P43" s="24">
        <f>W43*O40</f>
        <v>5703.165</v>
      </c>
      <c r="Q43" s="24"/>
      <c r="R43" s="24"/>
      <c r="S43" s="24"/>
      <c r="T43" s="24"/>
      <c r="U43" s="24">
        <f>SUM(P43,R40)</f>
        <v>7403.165</v>
      </c>
      <c r="V43" s="24"/>
      <c r="W43" s="34">
        <v>0.39</v>
      </c>
    </row>
    <row r="44" customFormat="1" ht="23" customHeight="1" spans="13:23">
      <c r="M44" s="24"/>
      <c r="N44" s="25"/>
      <c r="O44" s="24"/>
      <c r="P44" s="24">
        <f>W44*O40</f>
        <v>5995.635</v>
      </c>
      <c r="Q44" s="24"/>
      <c r="R44" s="24"/>
      <c r="S44" s="24"/>
      <c r="T44" s="24"/>
      <c r="U44" s="24">
        <f>SUM(P44,R40)</f>
        <v>7695.635</v>
      </c>
      <c r="V44" s="24"/>
      <c r="W44" s="34">
        <v>0.41</v>
      </c>
    </row>
    <row r="45" ht="23" customHeight="1"/>
  </sheetData>
  <mergeCells count="21">
    <mergeCell ref="B1:C1"/>
    <mergeCell ref="D1:E1"/>
    <mergeCell ref="F1:G1"/>
    <mergeCell ref="X1:AF1"/>
    <mergeCell ref="A1:A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</mergeCell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5"/>
  <sheetViews>
    <sheetView workbookViewId="0">
      <pane xSplit="2" ySplit="2" topLeftCell="H3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3.5"/>
  <cols>
    <col min="18" max="18" width="10.25" customWidth="1"/>
    <col min="19" max="19" width="10.875" customWidth="1"/>
    <col min="20" max="20" width="10.25" customWidth="1"/>
    <col min="21" max="21" width="10.125" customWidth="1"/>
    <col min="22" max="22" width="10.25" customWidth="1"/>
    <col min="23" max="23" width="10" customWidth="1"/>
    <col min="26" max="26" width="13.625" customWidth="1"/>
  </cols>
  <sheetData>
    <row r="1" s="41" customFormat="1" ht="23" customHeight="1" spans="1:32">
      <c r="A1" s="14" t="s">
        <v>0</v>
      </c>
      <c r="B1" s="1" t="s">
        <v>1</v>
      </c>
      <c r="C1" s="2"/>
      <c r="D1" s="3" t="s">
        <v>2</v>
      </c>
      <c r="E1" s="4"/>
      <c r="F1" s="5" t="s">
        <v>3</v>
      </c>
      <c r="G1" s="4"/>
      <c r="H1" s="6" t="s">
        <v>4</v>
      </c>
      <c r="I1" s="13" t="s">
        <v>5</v>
      </c>
      <c r="J1" s="14" t="s">
        <v>6</v>
      </c>
      <c r="K1" s="15" t="s">
        <v>7</v>
      </c>
      <c r="L1" s="16" t="s">
        <v>8</v>
      </c>
      <c r="M1" s="17" t="s">
        <v>9</v>
      </c>
      <c r="N1" s="2" t="s">
        <v>10</v>
      </c>
      <c r="O1" s="18" t="s">
        <v>11</v>
      </c>
      <c r="P1" s="14" t="s">
        <v>12</v>
      </c>
      <c r="Q1" s="17">
        <v>198</v>
      </c>
      <c r="R1" s="26" t="s">
        <v>13</v>
      </c>
      <c r="S1" s="17" t="s">
        <v>14</v>
      </c>
      <c r="T1" s="27" t="s">
        <v>28</v>
      </c>
      <c r="U1" s="28" t="s">
        <v>16</v>
      </c>
      <c r="V1" s="17" t="s">
        <v>17</v>
      </c>
      <c r="W1" s="29" t="s">
        <v>29</v>
      </c>
      <c r="X1" s="30" t="s">
        <v>19</v>
      </c>
      <c r="Y1" s="30"/>
      <c r="Z1" s="30"/>
      <c r="AA1" s="30"/>
      <c r="AB1" s="30"/>
      <c r="AC1" s="30"/>
      <c r="AD1" s="30"/>
      <c r="AE1" s="30"/>
      <c r="AF1" s="30"/>
    </row>
    <row r="2" s="41" customFormat="1" ht="23" customHeight="1" spans="1:32">
      <c r="A2" s="7"/>
      <c r="B2" s="7" t="s">
        <v>20</v>
      </c>
      <c r="C2" s="8" t="s">
        <v>21</v>
      </c>
      <c r="D2" s="8" t="s">
        <v>20</v>
      </c>
      <c r="E2" s="8" t="s">
        <v>21</v>
      </c>
      <c r="F2" s="8" t="s">
        <v>20</v>
      </c>
      <c r="G2" s="9" t="s">
        <v>21</v>
      </c>
      <c r="H2" s="10"/>
      <c r="I2" s="8"/>
      <c r="J2" s="19"/>
      <c r="K2" s="20"/>
      <c r="L2" s="21"/>
      <c r="M2" s="7"/>
      <c r="N2" s="8"/>
      <c r="O2" s="22"/>
      <c r="P2" s="19"/>
      <c r="Q2" s="19"/>
      <c r="R2" s="31"/>
      <c r="S2" s="19"/>
      <c r="T2" s="32"/>
      <c r="U2" s="33"/>
      <c r="V2" s="7"/>
      <c r="W2" s="29"/>
      <c r="X2" s="1" t="s">
        <v>1</v>
      </c>
      <c r="Y2" s="3" t="s">
        <v>2</v>
      </c>
      <c r="Z2" s="5" t="s">
        <v>3</v>
      </c>
      <c r="AA2" s="35" t="s">
        <v>4</v>
      </c>
      <c r="AB2" s="36" t="s">
        <v>5</v>
      </c>
      <c r="AC2" s="37" t="s">
        <v>6</v>
      </c>
      <c r="AD2" s="38" t="s">
        <v>7</v>
      </c>
      <c r="AE2" s="39" t="s">
        <v>8</v>
      </c>
      <c r="AF2" s="40" t="s">
        <v>9</v>
      </c>
    </row>
    <row r="3" ht="23" customHeight="1" spans="1:32">
      <c r="A3" s="42">
        <v>45292</v>
      </c>
      <c r="B3" s="43">
        <v>1.5</v>
      </c>
      <c r="C3" s="43"/>
      <c r="D3" s="43"/>
      <c r="E3" s="43"/>
      <c r="F3" s="43"/>
      <c r="G3" s="43"/>
      <c r="H3" s="43"/>
      <c r="I3" s="43">
        <v>5</v>
      </c>
      <c r="J3" s="43"/>
      <c r="K3" s="43">
        <v>1</v>
      </c>
      <c r="L3" s="43"/>
      <c r="M3" s="43"/>
      <c r="N3" s="43"/>
      <c r="O3" s="43"/>
      <c r="P3" s="43"/>
      <c r="Q3" s="43"/>
      <c r="R3" s="57"/>
      <c r="S3" s="43"/>
      <c r="T3" s="58"/>
      <c r="U3" s="59"/>
      <c r="V3" s="54"/>
      <c r="X3" s="43"/>
      <c r="Y3" s="43"/>
      <c r="Z3" s="43"/>
      <c r="AA3" s="43"/>
      <c r="AB3" s="43"/>
      <c r="AC3" s="43"/>
      <c r="AD3" s="43"/>
      <c r="AE3" s="43"/>
      <c r="AF3" s="43"/>
    </row>
    <row r="4" ht="23" customHeight="1" spans="1:32">
      <c r="A4" s="42">
        <v>45293</v>
      </c>
      <c r="B4" s="44">
        <v>3.5</v>
      </c>
      <c r="C4" s="44"/>
      <c r="D4" s="44"/>
      <c r="E4" s="44"/>
      <c r="F4" s="44"/>
      <c r="G4" s="44"/>
      <c r="H4" s="44">
        <v>1</v>
      </c>
      <c r="I4" s="44"/>
      <c r="J4" s="44"/>
      <c r="K4" s="44"/>
      <c r="L4" s="44"/>
      <c r="M4" s="44"/>
      <c r="N4" s="44"/>
      <c r="O4" s="44"/>
      <c r="P4" s="44">
        <v>3</v>
      </c>
      <c r="Q4" s="44"/>
      <c r="R4" s="60"/>
      <c r="S4" s="44"/>
      <c r="T4" s="58"/>
      <c r="U4" s="61"/>
      <c r="V4" s="56"/>
      <c r="X4" s="44"/>
      <c r="Y4" s="44"/>
      <c r="Z4" s="44"/>
      <c r="AA4" s="44"/>
      <c r="AB4" s="44"/>
      <c r="AC4" s="44"/>
      <c r="AD4" s="44"/>
      <c r="AE4" s="44"/>
      <c r="AF4" s="44"/>
    </row>
    <row r="5" ht="23" customHeight="1" spans="1:32">
      <c r="A5" s="42">
        <v>45294</v>
      </c>
      <c r="B5" s="44">
        <v>2</v>
      </c>
      <c r="C5" s="44"/>
      <c r="D5" s="44">
        <v>1</v>
      </c>
      <c r="E5" s="44"/>
      <c r="F5" s="44"/>
      <c r="G5" s="44"/>
      <c r="H5" s="45"/>
      <c r="I5" s="44">
        <v>7</v>
      </c>
      <c r="J5" s="44"/>
      <c r="K5" s="44"/>
      <c r="L5" s="44"/>
      <c r="M5" s="44"/>
      <c r="N5" s="44"/>
      <c r="O5" s="44"/>
      <c r="P5" s="44"/>
      <c r="Q5" s="44"/>
      <c r="R5" s="60"/>
      <c r="S5" s="44"/>
      <c r="T5" s="62"/>
      <c r="U5" s="61"/>
      <c r="V5" s="56"/>
      <c r="X5" s="44"/>
      <c r="Y5" s="44"/>
      <c r="Z5" s="44"/>
      <c r="AA5" s="45"/>
      <c r="AB5" s="44"/>
      <c r="AC5" s="44"/>
      <c r="AD5" s="44"/>
      <c r="AE5" s="44"/>
      <c r="AF5" s="44"/>
    </row>
    <row r="6" ht="23" customHeight="1" spans="1:32">
      <c r="A6" s="42">
        <v>45295</v>
      </c>
      <c r="B6" s="44">
        <v>2</v>
      </c>
      <c r="C6" s="44"/>
      <c r="D6" s="44"/>
      <c r="E6" s="44"/>
      <c r="F6" s="44"/>
      <c r="G6" s="44"/>
      <c r="H6" s="44"/>
      <c r="I6" s="44"/>
      <c r="J6" s="44"/>
      <c r="K6" s="44">
        <v>2</v>
      </c>
      <c r="L6" s="44"/>
      <c r="M6" s="44"/>
      <c r="N6" s="44"/>
      <c r="O6" s="44"/>
      <c r="P6" s="44">
        <v>1</v>
      </c>
      <c r="Q6" s="44"/>
      <c r="R6" s="60"/>
      <c r="S6" s="44"/>
      <c r="T6" s="63"/>
      <c r="U6" s="61"/>
      <c r="V6" s="56">
        <v>10000</v>
      </c>
      <c r="X6" s="44"/>
      <c r="Y6" s="44"/>
      <c r="Z6" s="44"/>
      <c r="AA6" s="44"/>
      <c r="AB6" s="44"/>
      <c r="AC6" s="44"/>
      <c r="AD6" s="44"/>
      <c r="AE6" s="44"/>
      <c r="AF6" s="44"/>
    </row>
    <row r="7" ht="23" customHeight="1" spans="1:32">
      <c r="A7" s="42">
        <v>45296</v>
      </c>
      <c r="B7" s="44">
        <v>4.5</v>
      </c>
      <c r="C7" s="44"/>
      <c r="D7" s="44"/>
      <c r="E7" s="44"/>
      <c r="F7" s="44"/>
      <c r="G7" s="44"/>
      <c r="H7" s="44"/>
      <c r="I7" s="44">
        <v>5</v>
      </c>
      <c r="J7" s="44"/>
      <c r="K7" s="44">
        <v>2</v>
      </c>
      <c r="L7" s="44"/>
      <c r="M7" s="44"/>
      <c r="N7" s="44"/>
      <c r="O7" s="44"/>
      <c r="P7" s="44"/>
      <c r="Q7" s="44"/>
      <c r="R7" s="60"/>
      <c r="S7" s="44"/>
      <c r="T7" s="63"/>
      <c r="U7" s="61"/>
      <c r="V7" s="56"/>
      <c r="X7" s="44"/>
      <c r="Y7" s="44"/>
      <c r="Z7" s="44"/>
      <c r="AA7" s="44"/>
      <c r="AB7" s="44"/>
      <c r="AC7" s="44"/>
      <c r="AD7" s="44"/>
      <c r="AE7" s="44"/>
      <c r="AF7" s="44"/>
    </row>
    <row r="8" ht="23" customHeight="1" spans="1:32">
      <c r="A8" s="42">
        <v>45297</v>
      </c>
      <c r="B8" s="44">
        <v>1.5</v>
      </c>
      <c r="C8" s="44"/>
      <c r="D8" s="44"/>
      <c r="E8" s="44"/>
      <c r="F8" s="44"/>
      <c r="G8" s="44"/>
      <c r="H8" s="44"/>
      <c r="I8" s="44">
        <v>6</v>
      </c>
      <c r="J8" s="44"/>
      <c r="K8" s="44">
        <v>1</v>
      </c>
      <c r="L8" s="44"/>
      <c r="M8" s="44"/>
      <c r="N8" s="44"/>
      <c r="O8" s="44"/>
      <c r="P8" s="44">
        <v>5</v>
      </c>
      <c r="Q8" s="44"/>
      <c r="R8" s="60">
        <v>1</v>
      </c>
      <c r="S8" s="44"/>
      <c r="T8" s="64"/>
      <c r="U8" s="61"/>
      <c r="V8" s="56"/>
      <c r="X8" s="44"/>
      <c r="Y8" s="44"/>
      <c r="Z8" s="44"/>
      <c r="AA8" s="44"/>
      <c r="AB8" s="44"/>
      <c r="AC8" s="44"/>
      <c r="AD8" s="44"/>
      <c r="AE8" s="44"/>
      <c r="AF8" s="44"/>
    </row>
    <row r="9" ht="23" customHeight="1" spans="1:32">
      <c r="A9" s="42">
        <v>45298</v>
      </c>
      <c r="B9" s="44">
        <v>0.5</v>
      </c>
      <c r="C9" s="44"/>
      <c r="D9" s="44"/>
      <c r="E9" s="44"/>
      <c r="F9" s="44"/>
      <c r="G9" s="44"/>
      <c r="H9" s="44"/>
      <c r="I9" s="44">
        <v>5</v>
      </c>
      <c r="J9" s="44"/>
      <c r="K9" s="44">
        <v>3</v>
      </c>
      <c r="L9" s="44">
        <v>1</v>
      </c>
      <c r="M9" s="44"/>
      <c r="N9" s="44"/>
      <c r="O9" s="44"/>
      <c r="P9" s="44"/>
      <c r="Q9" s="44"/>
      <c r="R9" s="60"/>
      <c r="S9" s="44"/>
      <c r="T9" s="58"/>
      <c r="U9" s="65"/>
      <c r="V9" s="56"/>
      <c r="X9" s="44"/>
      <c r="Y9" s="44"/>
      <c r="Z9" s="44"/>
      <c r="AA9" s="44"/>
      <c r="AB9" s="44"/>
      <c r="AC9" s="44"/>
      <c r="AD9" s="44"/>
      <c r="AE9" s="44"/>
      <c r="AF9" s="44"/>
    </row>
    <row r="10" ht="23" customHeight="1" spans="1:32">
      <c r="A10" s="42">
        <v>45299</v>
      </c>
      <c r="B10" s="44">
        <v>3.5</v>
      </c>
      <c r="C10" s="44"/>
      <c r="D10" s="44"/>
      <c r="E10" s="44"/>
      <c r="F10" s="44"/>
      <c r="G10" s="44"/>
      <c r="H10" s="44">
        <v>1</v>
      </c>
      <c r="I10" s="44">
        <v>3</v>
      </c>
      <c r="J10" s="44"/>
      <c r="K10" s="44">
        <v>1</v>
      </c>
      <c r="L10" s="44"/>
      <c r="M10" s="44"/>
      <c r="N10" s="44"/>
      <c r="O10" s="44"/>
      <c r="P10" s="44"/>
      <c r="Q10" s="44"/>
      <c r="R10" s="60"/>
      <c r="S10" s="44"/>
      <c r="T10" s="62"/>
      <c r="U10" s="66"/>
      <c r="V10" s="67"/>
      <c r="X10" s="44"/>
      <c r="Y10" s="44"/>
      <c r="Z10" s="44"/>
      <c r="AA10" s="44"/>
      <c r="AB10" s="44"/>
      <c r="AC10" s="44"/>
      <c r="AD10" s="44"/>
      <c r="AE10" s="44"/>
      <c r="AF10" s="44"/>
    </row>
    <row r="11" ht="23" customHeight="1" spans="1:32">
      <c r="A11" s="42">
        <v>45300</v>
      </c>
      <c r="B11" s="44">
        <v>2</v>
      </c>
      <c r="C11" s="44"/>
      <c r="D11" s="44"/>
      <c r="E11" s="44"/>
      <c r="F11" s="44"/>
      <c r="G11" s="44"/>
      <c r="H11" s="44"/>
      <c r="I11" s="44">
        <v>3</v>
      </c>
      <c r="J11" s="44"/>
      <c r="K11" s="44"/>
      <c r="L11" s="44"/>
      <c r="M11" s="44"/>
      <c r="N11" s="44"/>
      <c r="O11" s="44"/>
      <c r="P11" s="44"/>
      <c r="Q11" s="44"/>
      <c r="R11" s="60"/>
      <c r="S11" s="44"/>
      <c r="T11" s="62"/>
      <c r="U11" s="66"/>
      <c r="V11" s="67"/>
      <c r="X11" s="44"/>
      <c r="Y11" s="44"/>
      <c r="Z11" s="44"/>
      <c r="AA11" s="44"/>
      <c r="AB11" s="44"/>
      <c r="AC11" s="44"/>
      <c r="AD11" s="44"/>
      <c r="AE11" s="44"/>
      <c r="AF11" s="44"/>
    </row>
    <row r="12" ht="23" customHeight="1" spans="1:32">
      <c r="A12" s="42">
        <v>45301</v>
      </c>
      <c r="B12" s="44">
        <v>3.5</v>
      </c>
      <c r="C12" s="44"/>
      <c r="D12" s="44"/>
      <c r="E12" s="44"/>
      <c r="F12" s="44"/>
      <c r="G12" s="44"/>
      <c r="H12" s="44"/>
      <c r="I12" s="44">
        <v>5</v>
      </c>
      <c r="J12" s="44"/>
      <c r="K12" s="44">
        <v>1</v>
      </c>
      <c r="L12" s="44"/>
      <c r="M12" s="44"/>
      <c r="N12" s="44"/>
      <c r="O12" s="44"/>
      <c r="P12" s="44"/>
      <c r="Q12" s="44"/>
      <c r="R12" s="60"/>
      <c r="S12" s="44"/>
      <c r="T12" s="58"/>
      <c r="U12" s="68"/>
      <c r="V12" s="67"/>
      <c r="X12" s="44"/>
      <c r="Y12" s="44"/>
      <c r="Z12" s="44"/>
      <c r="AA12" s="44"/>
      <c r="AB12" s="44"/>
      <c r="AC12" s="44"/>
      <c r="AD12" s="44"/>
      <c r="AE12" s="44"/>
      <c r="AF12" s="44"/>
    </row>
    <row r="13" ht="23" customHeight="1" spans="1:32">
      <c r="A13" s="42">
        <v>45302</v>
      </c>
      <c r="B13" s="44">
        <v>3</v>
      </c>
      <c r="C13" s="44"/>
      <c r="D13" s="44"/>
      <c r="E13" s="44"/>
      <c r="F13" s="44"/>
      <c r="G13" s="44"/>
      <c r="H13" s="44"/>
      <c r="I13" s="44">
        <v>8</v>
      </c>
      <c r="J13" s="44"/>
      <c r="K13" s="44"/>
      <c r="L13" s="44"/>
      <c r="M13" s="44"/>
      <c r="N13" s="44"/>
      <c r="O13" s="44"/>
      <c r="P13" s="44"/>
      <c r="Q13" s="44"/>
      <c r="R13" s="60"/>
      <c r="S13" s="44"/>
      <c r="T13" s="62"/>
      <c r="U13" s="66"/>
      <c r="V13" s="67"/>
      <c r="X13" s="44"/>
      <c r="Y13" s="44"/>
      <c r="Z13" s="44"/>
      <c r="AA13" s="44"/>
      <c r="AB13" s="44"/>
      <c r="AC13" s="44"/>
      <c r="AD13" s="44"/>
      <c r="AE13" s="44"/>
      <c r="AF13" s="44"/>
    </row>
    <row r="14" ht="23" customHeight="1" spans="1:32">
      <c r="A14" s="42">
        <v>45303</v>
      </c>
      <c r="B14" s="44">
        <v>2.5</v>
      </c>
      <c r="C14" s="44"/>
      <c r="D14" s="44"/>
      <c r="E14" s="44"/>
      <c r="F14" s="44"/>
      <c r="G14" s="44"/>
      <c r="H14" s="44">
        <v>1</v>
      </c>
      <c r="I14" s="44">
        <v>3</v>
      </c>
      <c r="J14" s="44"/>
      <c r="K14" s="44"/>
      <c r="L14" s="44"/>
      <c r="M14" s="44"/>
      <c r="N14" s="44"/>
      <c r="O14" s="44"/>
      <c r="P14" s="44">
        <v>2</v>
      </c>
      <c r="Q14" s="44"/>
      <c r="R14" s="60"/>
      <c r="S14" s="44"/>
      <c r="T14" s="64"/>
      <c r="U14" s="59"/>
      <c r="V14" s="56"/>
      <c r="X14" s="44"/>
      <c r="Y14" s="44"/>
      <c r="Z14" s="44"/>
      <c r="AA14" s="44"/>
      <c r="AB14" s="44"/>
      <c r="AC14" s="44"/>
      <c r="AD14" s="44"/>
      <c r="AE14" s="44"/>
      <c r="AF14" s="44"/>
    </row>
    <row r="15" ht="23" customHeight="1" spans="1:32">
      <c r="A15" s="42">
        <v>45304</v>
      </c>
      <c r="B15" s="44">
        <v>3</v>
      </c>
      <c r="C15" s="44"/>
      <c r="D15" s="44"/>
      <c r="E15" s="44"/>
      <c r="F15" s="44"/>
      <c r="G15" s="44"/>
      <c r="H15" s="44"/>
      <c r="I15" s="44">
        <v>6</v>
      </c>
      <c r="J15" s="44"/>
      <c r="K15" s="44"/>
      <c r="L15" s="44"/>
      <c r="M15" s="44"/>
      <c r="N15" s="44"/>
      <c r="O15" s="44"/>
      <c r="P15" s="44"/>
      <c r="Q15" s="44"/>
      <c r="R15" s="60"/>
      <c r="S15" s="44"/>
      <c r="T15" s="62">
        <v>1</v>
      </c>
      <c r="U15" s="61"/>
      <c r="V15" s="56"/>
      <c r="X15" s="44"/>
      <c r="Y15" s="44"/>
      <c r="Z15" s="44"/>
      <c r="AA15" s="44"/>
      <c r="AB15" s="44"/>
      <c r="AC15" s="44"/>
      <c r="AD15" s="44"/>
      <c r="AE15" s="44"/>
      <c r="AF15" s="44"/>
    </row>
    <row r="16" ht="23" customHeight="1" spans="1:32">
      <c r="A16" s="42">
        <v>45305</v>
      </c>
      <c r="B16" s="44">
        <v>1.5</v>
      </c>
      <c r="C16" s="44"/>
      <c r="D16" s="44">
        <v>2</v>
      </c>
      <c r="E16" s="44"/>
      <c r="F16" s="44"/>
      <c r="G16" s="44"/>
      <c r="H16" s="44"/>
      <c r="I16" s="44">
        <v>2</v>
      </c>
      <c r="J16" s="44"/>
      <c r="K16" s="44">
        <v>1</v>
      </c>
      <c r="L16" s="44"/>
      <c r="M16" s="44"/>
      <c r="N16" s="44"/>
      <c r="O16" s="44"/>
      <c r="P16" s="44"/>
      <c r="Q16" s="44"/>
      <c r="R16" s="60"/>
      <c r="S16" s="44"/>
      <c r="T16" s="64"/>
      <c r="U16" s="61"/>
      <c r="V16" s="56"/>
      <c r="X16" s="44"/>
      <c r="Y16" s="44"/>
      <c r="Z16" s="44"/>
      <c r="AA16" s="44"/>
      <c r="AB16" s="44"/>
      <c r="AC16" s="44"/>
      <c r="AD16" s="44"/>
      <c r="AE16" s="44"/>
      <c r="AF16" s="44"/>
    </row>
    <row r="17" ht="23" customHeight="1" spans="1:32">
      <c r="A17" s="42">
        <v>45306</v>
      </c>
      <c r="B17" s="44"/>
      <c r="C17" s="44"/>
      <c r="D17" s="44"/>
      <c r="E17" s="44"/>
      <c r="F17" s="44"/>
      <c r="G17" s="44"/>
      <c r="H17" s="44"/>
      <c r="I17" s="44">
        <v>2</v>
      </c>
      <c r="J17" s="44"/>
      <c r="K17" s="44">
        <v>1</v>
      </c>
      <c r="L17" s="44"/>
      <c r="M17" s="44"/>
      <c r="N17" s="44"/>
      <c r="O17" s="44"/>
      <c r="P17" s="44"/>
      <c r="Q17" s="44"/>
      <c r="R17" s="60"/>
      <c r="S17" s="44"/>
      <c r="T17" s="62">
        <v>1</v>
      </c>
      <c r="U17" s="61"/>
      <c r="V17" s="56"/>
      <c r="X17" s="44"/>
      <c r="Y17" s="44"/>
      <c r="Z17" s="44"/>
      <c r="AA17" s="44"/>
      <c r="AB17" s="44"/>
      <c r="AC17" s="44"/>
      <c r="AD17" s="44">
        <v>1</v>
      </c>
      <c r="AE17" s="44"/>
      <c r="AF17" s="44"/>
    </row>
    <row r="18" ht="23" customHeight="1" spans="1:32">
      <c r="A18" s="42">
        <v>45307</v>
      </c>
      <c r="B18" s="44">
        <v>1</v>
      </c>
      <c r="C18" s="44"/>
      <c r="D18" s="44">
        <v>1</v>
      </c>
      <c r="E18" s="44"/>
      <c r="F18" s="44"/>
      <c r="G18" s="44"/>
      <c r="H18" s="44"/>
      <c r="I18" s="44">
        <v>3</v>
      </c>
      <c r="J18" s="44"/>
      <c r="K18" s="44"/>
      <c r="L18" s="44"/>
      <c r="M18" s="44"/>
      <c r="N18" s="44"/>
      <c r="O18" s="44"/>
      <c r="P18" s="44"/>
      <c r="Q18" s="44"/>
      <c r="R18" s="60"/>
      <c r="S18" s="44"/>
      <c r="T18" s="64"/>
      <c r="U18" s="61"/>
      <c r="V18" s="56"/>
      <c r="X18" s="44"/>
      <c r="Y18" s="44"/>
      <c r="Z18" s="44"/>
      <c r="AA18" s="44"/>
      <c r="AB18" s="44"/>
      <c r="AC18" s="44"/>
      <c r="AD18" s="44"/>
      <c r="AE18" s="44"/>
      <c r="AF18" s="44"/>
    </row>
    <row r="19" ht="23" customHeight="1" spans="1:32">
      <c r="A19" s="42">
        <v>45308</v>
      </c>
      <c r="B19" s="44">
        <v>3.5</v>
      </c>
      <c r="C19" s="44"/>
      <c r="D19" s="44"/>
      <c r="E19" s="44"/>
      <c r="F19" s="44"/>
      <c r="G19" s="44"/>
      <c r="H19" s="44">
        <v>1</v>
      </c>
      <c r="I19" s="44">
        <v>5</v>
      </c>
      <c r="J19" s="44"/>
      <c r="K19" s="44">
        <v>1</v>
      </c>
      <c r="L19" s="44"/>
      <c r="M19" s="44"/>
      <c r="N19" s="44"/>
      <c r="O19" s="44"/>
      <c r="P19" s="44">
        <v>2</v>
      </c>
      <c r="Q19" s="44"/>
      <c r="R19" s="60"/>
      <c r="S19" s="44"/>
      <c r="T19" s="62"/>
      <c r="U19" s="61"/>
      <c r="V19" s="56"/>
      <c r="X19" s="44"/>
      <c r="Y19" s="44"/>
      <c r="Z19" s="44"/>
      <c r="AA19" s="44"/>
      <c r="AB19" s="44"/>
      <c r="AC19" s="44"/>
      <c r="AD19" s="44"/>
      <c r="AE19" s="44"/>
      <c r="AF19" s="44"/>
    </row>
    <row r="20" ht="23" customHeight="1" spans="1:32">
      <c r="A20" s="42">
        <v>45309</v>
      </c>
      <c r="B20" s="44">
        <v>1</v>
      </c>
      <c r="C20" s="44"/>
      <c r="D20" s="44">
        <v>0.5</v>
      </c>
      <c r="E20" s="44"/>
      <c r="F20" s="44"/>
      <c r="G20" s="44"/>
      <c r="H20" s="44"/>
      <c r="I20" s="44">
        <v>3</v>
      </c>
      <c r="J20" s="44"/>
      <c r="K20" s="44">
        <v>2</v>
      </c>
      <c r="L20" s="44"/>
      <c r="M20" s="44"/>
      <c r="N20" s="44"/>
      <c r="O20" s="44"/>
      <c r="P20" s="44"/>
      <c r="Q20" s="44"/>
      <c r="R20" s="60"/>
      <c r="S20" s="44">
        <v>1</v>
      </c>
      <c r="T20" s="64"/>
      <c r="U20" s="61"/>
      <c r="V20" s="56"/>
      <c r="X20" s="44"/>
      <c r="Y20" s="44"/>
      <c r="Z20" s="44"/>
      <c r="AA20" s="44"/>
      <c r="AB20" s="44"/>
      <c r="AC20" s="44"/>
      <c r="AD20" s="44"/>
      <c r="AE20" s="44"/>
      <c r="AF20" s="44"/>
    </row>
    <row r="21" ht="23" customHeight="1" spans="1:32">
      <c r="A21" s="42">
        <v>45310</v>
      </c>
      <c r="B21" s="44">
        <v>1.5</v>
      </c>
      <c r="C21" s="44"/>
      <c r="D21" s="44"/>
      <c r="E21" s="44"/>
      <c r="F21" s="44"/>
      <c r="G21" s="44"/>
      <c r="H21" s="44"/>
      <c r="I21" s="44">
        <v>3</v>
      </c>
      <c r="J21" s="44"/>
      <c r="K21" s="44"/>
      <c r="L21" s="44"/>
      <c r="M21" s="44"/>
      <c r="N21" s="44"/>
      <c r="O21" s="44"/>
      <c r="P21" s="44">
        <v>2</v>
      </c>
      <c r="Q21" s="44"/>
      <c r="R21" s="60"/>
      <c r="S21" s="44"/>
      <c r="T21" s="62"/>
      <c r="U21" s="61"/>
      <c r="V21" s="56"/>
      <c r="X21" s="44"/>
      <c r="Y21" s="44"/>
      <c r="Z21" s="44"/>
      <c r="AA21" s="44"/>
      <c r="AB21" s="44"/>
      <c r="AC21" s="44"/>
      <c r="AD21" s="44"/>
      <c r="AE21" s="44"/>
      <c r="AF21" s="44"/>
    </row>
    <row r="22" ht="23" customHeight="1" spans="1:32">
      <c r="A22" s="42">
        <v>45311</v>
      </c>
      <c r="B22" s="44">
        <v>1</v>
      </c>
      <c r="C22" s="44"/>
      <c r="D22" s="44"/>
      <c r="E22" s="44"/>
      <c r="F22" s="44"/>
      <c r="G22" s="44"/>
      <c r="H22" s="44"/>
      <c r="I22" s="44">
        <v>2</v>
      </c>
      <c r="J22" s="44">
        <v>1</v>
      </c>
      <c r="K22" s="44">
        <v>2</v>
      </c>
      <c r="L22" s="44"/>
      <c r="M22" s="44"/>
      <c r="N22" s="44"/>
      <c r="O22" s="44"/>
      <c r="P22" s="44"/>
      <c r="Q22" s="44"/>
      <c r="R22" s="60"/>
      <c r="S22" s="44"/>
      <c r="T22" s="64">
        <v>1</v>
      </c>
      <c r="U22" s="61"/>
      <c r="V22" s="56"/>
      <c r="X22" s="44"/>
      <c r="Y22" s="44"/>
      <c r="Z22" s="44"/>
      <c r="AA22" s="44"/>
      <c r="AB22" s="44"/>
      <c r="AC22" s="44"/>
      <c r="AD22" s="44"/>
      <c r="AE22" s="44"/>
      <c r="AF22" s="44"/>
    </row>
    <row r="23" ht="23" customHeight="1" spans="1:32">
      <c r="A23" s="42">
        <v>45312</v>
      </c>
      <c r="B23" s="44">
        <v>1</v>
      </c>
      <c r="C23" s="44"/>
      <c r="D23" s="44">
        <v>1</v>
      </c>
      <c r="E23" s="44"/>
      <c r="F23" s="44"/>
      <c r="G23" s="44"/>
      <c r="H23" s="44">
        <v>1</v>
      </c>
      <c r="I23" s="44"/>
      <c r="J23" s="44"/>
      <c r="K23" s="44"/>
      <c r="L23" s="44"/>
      <c r="M23" s="44"/>
      <c r="N23" s="44"/>
      <c r="O23" s="44"/>
      <c r="P23" s="44"/>
      <c r="Q23" s="44"/>
      <c r="R23" s="60"/>
      <c r="S23" s="44"/>
      <c r="T23" s="62"/>
      <c r="U23" s="61"/>
      <c r="V23" s="56"/>
      <c r="X23" s="44"/>
      <c r="Y23" s="44"/>
      <c r="Z23" s="44"/>
      <c r="AA23" s="44"/>
      <c r="AB23" s="44"/>
      <c r="AC23" s="44"/>
      <c r="AD23" s="44">
        <v>1</v>
      </c>
      <c r="AE23" s="44"/>
      <c r="AF23" s="44"/>
    </row>
    <row r="24" ht="23" customHeight="1" spans="1:32">
      <c r="A24" s="42">
        <v>45313</v>
      </c>
      <c r="B24" s="44">
        <v>1</v>
      </c>
      <c r="C24" s="44"/>
      <c r="D24" s="44"/>
      <c r="E24" s="44"/>
      <c r="F24" s="44"/>
      <c r="G24" s="44"/>
      <c r="H24" s="44"/>
      <c r="I24" s="44">
        <v>2</v>
      </c>
      <c r="J24" s="44"/>
      <c r="K24" s="44">
        <v>1</v>
      </c>
      <c r="L24" s="44"/>
      <c r="M24" s="44"/>
      <c r="N24" s="44"/>
      <c r="O24" s="44"/>
      <c r="P24" s="44"/>
      <c r="Q24" s="44"/>
      <c r="R24" s="60"/>
      <c r="S24" s="44"/>
      <c r="T24" s="64">
        <v>1</v>
      </c>
      <c r="U24" s="61"/>
      <c r="V24" s="56">
        <v>10000</v>
      </c>
      <c r="X24" s="44"/>
      <c r="Y24" s="44"/>
      <c r="Z24" s="44"/>
      <c r="AA24" s="44"/>
      <c r="AB24" s="44"/>
      <c r="AC24" s="44"/>
      <c r="AD24" s="44"/>
      <c r="AE24" s="44"/>
      <c r="AF24" s="44"/>
    </row>
    <row r="25" ht="23" customHeight="1" spans="1:32">
      <c r="A25" s="42">
        <v>45314</v>
      </c>
      <c r="B25" s="44">
        <v>1</v>
      </c>
      <c r="C25" s="44"/>
      <c r="D25" s="44"/>
      <c r="E25" s="44"/>
      <c r="F25" s="44"/>
      <c r="G25" s="44"/>
      <c r="H25" s="44"/>
      <c r="I25" s="44">
        <v>3</v>
      </c>
      <c r="J25" s="44"/>
      <c r="K25" s="44"/>
      <c r="L25" s="44"/>
      <c r="M25" s="44"/>
      <c r="N25" s="44"/>
      <c r="O25" s="44"/>
      <c r="P25" s="44"/>
      <c r="Q25" s="44"/>
      <c r="R25" s="60"/>
      <c r="S25" s="44"/>
      <c r="T25" s="62"/>
      <c r="U25" s="61"/>
      <c r="V25" s="56">
        <v>2000</v>
      </c>
      <c r="X25" s="44"/>
      <c r="Y25" s="44"/>
      <c r="Z25" s="44"/>
      <c r="AA25" s="44"/>
      <c r="AB25" s="44"/>
      <c r="AC25" s="44"/>
      <c r="AD25" s="44"/>
      <c r="AE25" s="44"/>
      <c r="AF25" s="44"/>
    </row>
    <row r="26" ht="23" customHeight="1" spans="1:32">
      <c r="A26" s="42">
        <v>45315</v>
      </c>
      <c r="B26" s="44">
        <v>2.5</v>
      </c>
      <c r="C26" s="44"/>
      <c r="D26" s="44"/>
      <c r="E26" s="44"/>
      <c r="F26" s="44"/>
      <c r="G26" s="44"/>
      <c r="H26" s="44"/>
      <c r="I26" s="44">
        <v>2</v>
      </c>
      <c r="J26" s="44"/>
      <c r="K26" s="44">
        <v>1</v>
      </c>
      <c r="L26" s="44"/>
      <c r="M26" s="44"/>
      <c r="N26" s="44"/>
      <c r="O26" s="44"/>
      <c r="P26" s="44"/>
      <c r="Q26" s="44"/>
      <c r="R26" s="60"/>
      <c r="S26" s="44"/>
      <c r="T26" s="64"/>
      <c r="U26" s="61"/>
      <c r="V26" s="56"/>
      <c r="X26" s="44"/>
      <c r="Y26" s="44"/>
      <c r="Z26" s="44"/>
      <c r="AA26" s="44"/>
      <c r="AB26" s="44"/>
      <c r="AC26" s="44"/>
      <c r="AD26" s="44"/>
      <c r="AE26" s="44"/>
      <c r="AF26" s="44"/>
    </row>
    <row r="27" ht="23" customHeight="1" spans="1:32">
      <c r="A27" s="42">
        <v>45316</v>
      </c>
      <c r="B27" s="44">
        <v>1</v>
      </c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60"/>
      <c r="S27" s="44"/>
      <c r="T27" s="62"/>
      <c r="U27" s="61"/>
      <c r="V27" s="56"/>
      <c r="X27" s="44"/>
      <c r="Y27" s="44"/>
      <c r="Z27" s="44"/>
      <c r="AA27" s="44"/>
      <c r="AB27" s="44"/>
      <c r="AC27" s="44"/>
      <c r="AD27" s="44"/>
      <c r="AE27" s="44"/>
      <c r="AF27" s="44"/>
    </row>
    <row r="28" ht="23" customHeight="1" spans="1:32">
      <c r="A28" s="42">
        <v>45317</v>
      </c>
      <c r="B28" s="44">
        <v>3</v>
      </c>
      <c r="C28" s="44"/>
      <c r="D28" s="44"/>
      <c r="E28" s="44"/>
      <c r="F28" s="44"/>
      <c r="G28" s="44"/>
      <c r="H28" s="44"/>
      <c r="I28" s="44">
        <v>3</v>
      </c>
      <c r="J28" s="44"/>
      <c r="K28" s="44"/>
      <c r="L28" s="44"/>
      <c r="M28" s="44"/>
      <c r="N28" s="44"/>
      <c r="O28" s="44"/>
      <c r="P28" s="44"/>
      <c r="Q28" s="44"/>
      <c r="R28" s="60"/>
      <c r="S28" s="44"/>
      <c r="T28" s="64">
        <v>1</v>
      </c>
      <c r="U28" s="61"/>
      <c r="V28" s="56"/>
      <c r="X28" s="44"/>
      <c r="Y28" s="44"/>
      <c r="Z28" s="44"/>
      <c r="AA28" s="44"/>
      <c r="AB28" s="44"/>
      <c r="AC28" s="44"/>
      <c r="AD28" s="44"/>
      <c r="AE28" s="44"/>
      <c r="AF28" s="44"/>
    </row>
    <row r="29" ht="23" customHeight="1" spans="1:32">
      <c r="A29" s="42">
        <v>45318</v>
      </c>
      <c r="B29" s="44">
        <v>1</v>
      </c>
      <c r="C29" s="44"/>
      <c r="D29" s="44">
        <v>1</v>
      </c>
      <c r="E29" s="44"/>
      <c r="F29" s="44"/>
      <c r="G29" s="44"/>
      <c r="H29" s="44"/>
      <c r="I29" s="44">
        <v>7</v>
      </c>
      <c r="J29" s="44"/>
      <c r="K29" s="44">
        <v>1</v>
      </c>
      <c r="L29" s="44"/>
      <c r="M29" s="44"/>
      <c r="N29" s="44"/>
      <c r="O29" s="44"/>
      <c r="P29" s="44">
        <v>2</v>
      </c>
      <c r="Q29" s="44"/>
      <c r="R29" s="60"/>
      <c r="S29" s="44"/>
      <c r="T29" s="62"/>
      <c r="U29" s="61"/>
      <c r="V29" s="56"/>
      <c r="W29">
        <v>1</v>
      </c>
      <c r="X29" s="44"/>
      <c r="Y29" s="44"/>
      <c r="Z29" s="44"/>
      <c r="AA29" s="44"/>
      <c r="AB29" s="44"/>
      <c r="AC29" s="44"/>
      <c r="AD29" s="44"/>
      <c r="AE29" s="44"/>
      <c r="AF29" s="44"/>
    </row>
    <row r="30" ht="23" customHeight="1" spans="1:32">
      <c r="A30" s="42">
        <v>45319</v>
      </c>
      <c r="B30" s="44">
        <v>1</v>
      </c>
      <c r="C30" s="44"/>
      <c r="D30" s="44">
        <v>1</v>
      </c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60"/>
      <c r="S30" s="44"/>
      <c r="T30" s="64">
        <v>1</v>
      </c>
      <c r="U30" s="61"/>
      <c r="V30" s="56"/>
      <c r="X30" s="44"/>
      <c r="Y30" s="44"/>
      <c r="Z30" s="44"/>
      <c r="AA30" s="44"/>
      <c r="AB30" s="44"/>
      <c r="AC30" s="44"/>
      <c r="AD30" s="44"/>
      <c r="AE30" s="44"/>
      <c r="AF30" s="44"/>
    </row>
    <row r="31" ht="23" customHeight="1" spans="1:32">
      <c r="A31" s="42">
        <v>45320</v>
      </c>
      <c r="B31" s="44">
        <v>3</v>
      </c>
      <c r="C31" s="44"/>
      <c r="D31" s="44"/>
      <c r="E31" s="44"/>
      <c r="F31" s="44"/>
      <c r="G31" s="44"/>
      <c r="H31" s="44"/>
      <c r="I31" s="44">
        <v>10</v>
      </c>
      <c r="J31" s="44"/>
      <c r="K31" s="44"/>
      <c r="L31" s="44"/>
      <c r="M31" s="44"/>
      <c r="N31" s="44"/>
      <c r="O31" s="44"/>
      <c r="P31" s="44"/>
      <c r="Q31" s="44"/>
      <c r="R31" s="60"/>
      <c r="S31" s="44"/>
      <c r="T31" s="62"/>
      <c r="U31" s="61"/>
      <c r="V31" s="56"/>
      <c r="X31" s="44"/>
      <c r="Y31" s="44"/>
      <c r="Z31" s="44"/>
      <c r="AA31" s="44"/>
      <c r="AB31" s="44"/>
      <c r="AC31" s="44"/>
      <c r="AD31" s="44"/>
      <c r="AE31" s="44"/>
      <c r="AF31" s="44"/>
    </row>
    <row r="32" ht="23" customHeight="1" spans="1:32">
      <c r="A32" s="42">
        <v>45321</v>
      </c>
      <c r="B32" s="44">
        <v>1</v>
      </c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>
        <v>2</v>
      </c>
      <c r="Q32" s="44"/>
      <c r="R32" s="60"/>
      <c r="S32" s="44"/>
      <c r="T32" s="64">
        <v>1</v>
      </c>
      <c r="U32" s="61"/>
      <c r="V32" s="56"/>
      <c r="X32" s="44"/>
      <c r="Y32" s="44"/>
      <c r="Z32" s="44"/>
      <c r="AA32" s="44"/>
      <c r="AB32" s="44"/>
      <c r="AC32" s="44"/>
      <c r="AD32" s="44"/>
      <c r="AE32" s="44"/>
      <c r="AF32" s="44"/>
    </row>
    <row r="33" ht="23" customHeight="1" spans="1:32">
      <c r="A33" s="42">
        <v>45322</v>
      </c>
      <c r="B33" s="46"/>
      <c r="C33" s="46"/>
      <c r="D33" s="46"/>
      <c r="E33" s="46"/>
      <c r="F33" s="46"/>
      <c r="G33" s="46"/>
      <c r="H33" s="46"/>
      <c r="I33" s="46">
        <v>2</v>
      </c>
      <c r="J33" s="46"/>
      <c r="K33" s="46">
        <v>2</v>
      </c>
      <c r="L33" s="46"/>
      <c r="M33" s="46"/>
      <c r="N33" s="44"/>
      <c r="O33" s="44"/>
      <c r="P33" s="44"/>
      <c r="Q33" s="44"/>
      <c r="R33" s="60"/>
      <c r="S33" s="44"/>
      <c r="T33" s="62"/>
      <c r="U33" s="61"/>
      <c r="V33" s="56"/>
      <c r="X33" s="46"/>
      <c r="Y33" s="46"/>
      <c r="Z33" s="46"/>
      <c r="AA33" s="46"/>
      <c r="AB33" s="46"/>
      <c r="AC33" s="46"/>
      <c r="AD33" s="46"/>
      <c r="AE33" s="46"/>
      <c r="AF33" s="46"/>
    </row>
    <row r="34" ht="23" customHeight="1" spans="1:32">
      <c r="A34" s="47" t="s">
        <v>22</v>
      </c>
      <c r="B34" s="48">
        <f t="shared" ref="B34:V34" si="0">SUM(B3:B33)</f>
        <v>58</v>
      </c>
      <c r="C34" s="49">
        <f t="shared" si="0"/>
        <v>0</v>
      </c>
      <c r="D34" s="50">
        <f t="shared" si="0"/>
        <v>7.5</v>
      </c>
      <c r="E34" s="48">
        <f t="shared" si="0"/>
        <v>0</v>
      </c>
      <c r="F34" s="48">
        <f t="shared" si="0"/>
        <v>0</v>
      </c>
      <c r="G34" s="48">
        <f t="shared" si="0"/>
        <v>0</v>
      </c>
      <c r="H34" s="49">
        <f t="shared" si="0"/>
        <v>5</v>
      </c>
      <c r="I34" s="50">
        <f t="shared" si="0"/>
        <v>105</v>
      </c>
      <c r="J34" s="48">
        <f t="shared" si="0"/>
        <v>1</v>
      </c>
      <c r="K34" s="48">
        <f t="shared" si="0"/>
        <v>23</v>
      </c>
      <c r="L34" s="49">
        <f t="shared" si="0"/>
        <v>1</v>
      </c>
      <c r="M34" s="52">
        <f t="shared" si="0"/>
        <v>0</v>
      </c>
      <c r="N34" s="52">
        <f t="shared" si="0"/>
        <v>0</v>
      </c>
      <c r="O34" s="52">
        <f t="shared" si="0"/>
        <v>0</v>
      </c>
      <c r="P34" s="52">
        <f t="shared" si="0"/>
        <v>19</v>
      </c>
      <c r="Q34" s="52">
        <f t="shared" si="0"/>
        <v>0</v>
      </c>
      <c r="R34" s="52">
        <f t="shared" si="0"/>
        <v>1</v>
      </c>
      <c r="S34" s="52">
        <f t="shared" si="0"/>
        <v>1</v>
      </c>
      <c r="T34" s="52">
        <f t="shared" si="0"/>
        <v>7</v>
      </c>
      <c r="U34" s="52">
        <f t="shared" si="0"/>
        <v>0</v>
      </c>
      <c r="V34" s="52">
        <f t="shared" si="0"/>
        <v>22000</v>
      </c>
      <c r="X34" s="48">
        <f t="shared" ref="X34:AF34" si="1">SUM(X3:X33)</f>
        <v>0</v>
      </c>
      <c r="Y34" s="50">
        <f t="shared" si="1"/>
        <v>0</v>
      </c>
      <c r="Z34" s="48">
        <f t="shared" si="1"/>
        <v>0</v>
      </c>
      <c r="AA34" s="49">
        <f t="shared" si="1"/>
        <v>0</v>
      </c>
      <c r="AB34" s="50">
        <f t="shared" si="1"/>
        <v>0</v>
      </c>
      <c r="AC34" s="48">
        <f t="shared" si="1"/>
        <v>0</v>
      </c>
      <c r="AD34" s="48">
        <f t="shared" si="1"/>
        <v>2</v>
      </c>
      <c r="AE34" s="49">
        <f t="shared" si="1"/>
        <v>0</v>
      </c>
      <c r="AF34" s="49">
        <f t="shared" si="1"/>
        <v>0</v>
      </c>
    </row>
    <row r="35" ht="23" customHeight="1" spans="1:32">
      <c r="A35" s="23"/>
      <c r="B35" s="51">
        <f>B34*168</f>
        <v>9744</v>
      </c>
      <c r="C35" s="51">
        <f>C34*128</f>
        <v>0</v>
      </c>
      <c r="D35" s="51">
        <f>D34*228</f>
        <v>1710</v>
      </c>
      <c r="E35" s="51">
        <f>E34*168</f>
        <v>0</v>
      </c>
      <c r="F35" s="51">
        <f>F34*78</f>
        <v>0</v>
      </c>
      <c r="G35" s="51">
        <f>G34*68</f>
        <v>0</v>
      </c>
      <c r="H35" s="51">
        <f>H34*338</f>
        <v>1690</v>
      </c>
      <c r="I35" s="51">
        <f>I34*50</f>
        <v>5250</v>
      </c>
      <c r="J35" s="51">
        <f>J34*48</f>
        <v>48</v>
      </c>
      <c r="K35" s="51">
        <f>K34*95</f>
        <v>2185</v>
      </c>
      <c r="L35" s="51">
        <f>L34*140</f>
        <v>140</v>
      </c>
      <c r="M35" s="51">
        <f>M34*572</f>
        <v>0</v>
      </c>
      <c r="N35" s="51">
        <f>N34*160</f>
        <v>0</v>
      </c>
      <c r="O35" s="51">
        <f>O34*120</f>
        <v>0</v>
      </c>
      <c r="P35" s="51">
        <f>P34*50</f>
        <v>950</v>
      </c>
      <c r="Q35" s="51">
        <f>Q34*160</f>
        <v>0</v>
      </c>
      <c r="R35" s="23">
        <f>R34*130</f>
        <v>130</v>
      </c>
      <c r="S35" s="23">
        <f>S34*205</f>
        <v>205</v>
      </c>
      <c r="T35" s="23">
        <f>T34*109</f>
        <v>763</v>
      </c>
      <c r="U35" s="23">
        <f>U34*150</f>
        <v>0</v>
      </c>
      <c r="V35" s="23"/>
      <c r="W35" s="23"/>
      <c r="X35" s="51">
        <f>X34*159</f>
        <v>0</v>
      </c>
      <c r="Y35" s="51">
        <f>Y34*210</f>
        <v>0</v>
      </c>
      <c r="Z35" s="51">
        <f>Z34*71</f>
        <v>0</v>
      </c>
      <c r="AA35" s="51">
        <f>AA34*311.5</f>
        <v>0</v>
      </c>
      <c r="AB35" s="51">
        <f>AB34*50</f>
        <v>0</v>
      </c>
      <c r="AC35" s="51">
        <f>AC34*48</f>
        <v>0</v>
      </c>
      <c r="AD35" s="51">
        <f>AD34*86</f>
        <v>172</v>
      </c>
      <c r="AE35" s="51">
        <f>AE34*129</f>
        <v>0</v>
      </c>
      <c r="AF35">
        <f>AF34*507</f>
        <v>0</v>
      </c>
    </row>
    <row r="36" customFormat="1" ht="23" customHeight="1" spans="14:23">
      <c r="N36" s="24">
        <f>N34*53</f>
        <v>0</v>
      </c>
      <c r="O36" s="24">
        <f>O34*48</f>
        <v>0</v>
      </c>
      <c r="P36" s="24">
        <f>P34*15</f>
        <v>285</v>
      </c>
      <c r="Q36" s="24">
        <f>Q34*65</f>
        <v>0</v>
      </c>
      <c r="R36" s="24"/>
      <c r="T36" s="24">
        <f>T34*60</f>
        <v>420</v>
      </c>
      <c r="V36">
        <f>V34*0.02</f>
        <v>440</v>
      </c>
      <c r="W36">
        <v>60</v>
      </c>
    </row>
    <row r="37" ht="23" customHeight="1"/>
    <row r="38" ht="23" customHeight="1"/>
    <row r="39" customFormat="1" ht="23" customHeight="1" spans="13:23">
      <c r="M39" s="24" t="s">
        <v>23</v>
      </c>
      <c r="N39" s="25" t="s">
        <v>24</v>
      </c>
      <c r="O39" s="24">
        <v>168</v>
      </c>
      <c r="P39" s="24" t="s">
        <v>25</v>
      </c>
      <c r="Q39" s="24"/>
      <c r="R39" s="24" t="s">
        <v>26</v>
      </c>
      <c r="S39" s="24"/>
      <c r="T39" s="24"/>
      <c r="U39" s="24" t="s">
        <v>27</v>
      </c>
      <c r="V39" s="24"/>
      <c r="W39" s="24"/>
    </row>
    <row r="40" customFormat="1" ht="23" customHeight="1" spans="13:23">
      <c r="M40" s="24">
        <f>SUM(B35:AF35)</f>
        <v>22987</v>
      </c>
      <c r="N40" s="25">
        <f>SUM(B35:M35,U35,R35,S35,X35:AF35)</f>
        <v>21274</v>
      </c>
      <c r="O40" s="24">
        <f>N40-O39</f>
        <v>21106</v>
      </c>
      <c r="P40" s="24">
        <f>W40*O40</f>
        <v>6331.8</v>
      </c>
      <c r="Q40" s="24"/>
      <c r="R40" s="24">
        <f>SUM(N36:Q36,T36,V36)+W36</f>
        <v>1205</v>
      </c>
      <c r="S40" s="24"/>
      <c r="T40" s="24"/>
      <c r="U40" s="24">
        <f>SUM(P40,R40)</f>
        <v>7536.8</v>
      </c>
      <c r="V40" s="24"/>
      <c r="W40" s="34">
        <v>0.3</v>
      </c>
    </row>
    <row r="41" customFormat="1" ht="23" customHeight="1" spans="13:23">
      <c r="M41" s="24"/>
      <c r="N41" s="25"/>
      <c r="O41" s="24"/>
      <c r="P41" s="24">
        <f>W41*O40</f>
        <v>7387.1</v>
      </c>
      <c r="Q41" s="24"/>
      <c r="R41" s="24"/>
      <c r="S41" s="24"/>
      <c r="T41" s="24"/>
      <c r="U41" s="24">
        <f>SUM(P41,R40)</f>
        <v>8592.1</v>
      </c>
      <c r="V41" s="24"/>
      <c r="W41" s="34">
        <v>0.35</v>
      </c>
    </row>
    <row r="42" customFormat="1" ht="23" customHeight="1" spans="13:23">
      <c r="M42" s="24"/>
      <c r="N42" s="25"/>
      <c r="O42" s="24"/>
      <c r="P42" s="24">
        <f>W42*O40</f>
        <v>7809.22</v>
      </c>
      <c r="Q42" s="24"/>
      <c r="R42" s="24"/>
      <c r="S42" s="24"/>
      <c r="T42" s="24"/>
      <c r="U42" s="24">
        <f>SUM(P42,R40)</f>
        <v>9014.22</v>
      </c>
      <c r="V42" s="24"/>
      <c r="W42" s="34">
        <v>0.37</v>
      </c>
    </row>
    <row r="43" customFormat="1" ht="23" customHeight="1" spans="13:23">
      <c r="M43" s="24"/>
      <c r="N43" s="25"/>
      <c r="O43" s="24"/>
      <c r="P43" s="24">
        <f>W43*O40</f>
        <v>8231.34</v>
      </c>
      <c r="Q43" s="24"/>
      <c r="R43" s="24"/>
      <c r="S43" s="24"/>
      <c r="T43" s="24"/>
      <c r="U43" s="24">
        <f>SUM(P43,R40)</f>
        <v>9436.34</v>
      </c>
      <c r="V43" s="24"/>
      <c r="W43" s="34">
        <v>0.39</v>
      </c>
    </row>
    <row r="44" customFormat="1" ht="23" customHeight="1" spans="13:23">
      <c r="M44" s="24"/>
      <c r="N44" s="25"/>
      <c r="O44" s="24"/>
      <c r="P44" s="24">
        <f>W44*O40</f>
        <v>8653.46</v>
      </c>
      <c r="Q44" s="24"/>
      <c r="R44" s="24"/>
      <c r="S44" s="24"/>
      <c r="T44" s="24"/>
      <c r="U44" s="24">
        <f>SUM(P44,R40)</f>
        <v>9858.46</v>
      </c>
      <c r="V44" s="24"/>
      <c r="W44" s="34">
        <v>0.41</v>
      </c>
    </row>
    <row r="45" ht="23" customHeight="1"/>
  </sheetData>
  <mergeCells count="21">
    <mergeCell ref="B1:C1"/>
    <mergeCell ref="D1:E1"/>
    <mergeCell ref="F1:G1"/>
    <mergeCell ref="X1:AF1"/>
    <mergeCell ref="A1:A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</mergeCells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5"/>
  <sheetViews>
    <sheetView workbookViewId="0">
      <pane xSplit="2" ySplit="2" topLeftCell="G26" activePane="bottomRight" state="frozen"/>
      <selection/>
      <selection pane="topRight"/>
      <selection pane="bottomLeft"/>
      <selection pane="bottomRight" activeCell="V37" sqref="V37"/>
    </sheetView>
  </sheetViews>
  <sheetFormatPr defaultColWidth="9" defaultRowHeight="13.5"/>
  <cols>
    <col min="18" max="18" width="10.25" customWidth="1"/>
    <col min="19" max="19" width="10.875" customWidth="1"/>
    <col min="20" max="20" width="10.25" customWidth="1"/>
    <col min="21" max="21" width="10.125" customWidth="1"/>
    <col min="22" max="22" width="10.25" customWidth="1"/>
    <col min="23" max="23" width="10" customWidth="1"/>
    <col min="26" max="26" width="13.625" customWidth="1"/>
  </cols>
  <sheetData>
    <row r="1" s="41" customFormat="1" ht="23" customHeight="1" spans="1:32">
      <c r="A1" s="14" t="s">
        <v>0</v>
      </c>
      <c r="B1" s="1" t="s">
        <v>1</v>
      </c>
      <c r="C1" s="2"/>
      <c r="D1" s="3" t="s">
        <v>2</v>
      </c>
      <c r="E1" s="4"/>
      <c r="F1" s="5" t="s">
        <v>3</v>
      </c>
      <c r="G1" s="4"/>
      <c r="H1" s="6" t="s">
        <v>4</v>
      </c>
      <c r="I1" s="13" t="s">
        <v>5</v>
      </c>
      <c r="J1" s="14" t="s">
        <v>6</v>
      </c>
      <c r="K1" s="15" t="s">
        <v>7</v>
      </c>
      <c r="L1" s="16" t="s">
        <v>8</v>
      </c>
      <c r="M1" s="17" t="s">
        <v>9</v>
      </c>
      <c r="N1" s="2" t="s">
        <v>10</v>
      </c>
      <c r="O1" s="18" t="s">
        <v>11</v>
      </c>
      <c r="P1" s="14" t="s">
        <v>12</v>
      </c>
      <c r="Q1" s="17">
        <v>198</v>
      </c>
      <c r="R1" s="26" t="s">
        <v>13</v>
      </c>
      <c r="S1" s="17" t="s">
        <v>14</v>
      </c>
      <c r="T1" s="27" t="s">
        <v>28</v>
      </c>
      <c r="U1" s="28" t="s">
        <v>16</v>
      </c>
      <c r="V1" s="17" t="s">
        <v>17</v>
      </c>
      <c r="W1" s="29" t="s">
        <v>18</v>
      </c>
      <c r="X1" s="30" t="s">
        <v>19</v>
      </c>
      <c r="Y1" s="30"/>
      <c r="Z1" s="30"/>
      <c r="AA1" s="30"/>
      <c r="AB1" s="30"/>
      <c r="AC1" s="30"/>
      <c r="AD1" s="30"/>
      <c r="AE1" s="30"/>
      <c r="AF1" s="30"/>
    </row>
    <row r="2" s="41" customFormat="1" ht="23" customHeight="1" spans="1:32">
      <c r="A2" s="7"/>
      <c r="B2" s="7" t="s">
        <v>20</v>
      </c>
      <c r="C2" s="8" t="s">
        <v>21</v>
      </c>
      <c r="D2" s="8" t="s">
        <v>20</v>
      </c>
      <c r="E2" s="8" t="s">
        <v>21</v>
      </c>
      <c r="F2" s="8" t="s">
        <v>20</v>
      </c>
      <c r="G2" s="9" t="s">
        <v>21</v>
      </c>
      <c r="H2" s="10"/>
      <c r="I2" s="8"/>
      <c r="J2" s="19"/>
      <c r="K2" s="20"/>
      <c r="L2" s="21"/>
      <c r="M2" s="7"/>
      <c r="N2" s="8"/>
      <c r="O2" s="22"/>
      <c r="P2" s="19"/>
      <c r="Q2" s="19"/>
      <c r="R2" s="31"/>
      <c r="S2" s="19"/>
      <c r="T2" s="32"/>
      <c r="U2" s="33"/>
      <c r="V2" s="7"/>
      <c r="W2" s="29"/>
      <c r="X2" s="1" t="s">
        <v>1</v>
      </c>
      <c r="Y2" s="3" t="s">
        <v>2</v>
      </c>
      <c r="Z2" s="5" t="s">
        <v>3</v>
      </c>
      <c r="AA2" s="35" t="s">
        <v>4</v>
      </c>
      <c r="AB2" s="36" t="s">
        <v>5</v>
      </c>
      <c r="AC2" s="37" t="s">
        <v>6</v>
      </c>
      <c r="AD2" s="38" t="s">
        <v>7</v>
      </c>
      <c r="AE2" s="39" t="s">
        <v>8</v>
      </c>
      <c r="AF2" s="40" t="s">
        <v>9</v>
      </c>
    </row>
    <row r="3" ht="23" customHeight="1" spans="1:32">
      <c r="A3" s="42">
        <v>45292</v>
      </c>
      <c r="B3" s="43">
        <v>1</v>
      </c>
      <c r="C3" s="43"/>
      <c r="D3" s="43">
        <v>2</v>
      </c>
      <c r="E3" s="43"/>
      <c r="F3" s="43"/>
      <c r="G3" s="43"/>
      <c r="H3" s="43"/>
      <c r="I3" s="43">
        <v>5</v>
      </c>
      <c r="J3" s="43"/>
      <c r="K3" s="43">
        <v>1</v>
      </c>
      <c r="L3" s="43"/>
      <c r="M3" s="43"/>
      <c r="N3" s="43"/>
      <c r="O3" s="43"/>
      <c r="P3" s="43"/>
      <c r="Q3" s="43"/>
      <c r="R3" s="57"/>
      <c r="S3" s="43"/>
      <c r="T3" s="58"/>
      <c r="U3" s="59"/>
      <c r="V3" s="54"/>
      <c r="X3" s="43"/>
      <c r="Y3" s="43"/>
      <c r="Z3" s="43"/>
      <c r="AA3" s="43"/>
      <c r="AB3" s="43"/>
      <c r="AC3" s="43"/>
      <c r="AD3" s="43"/>
      <c r="AE3" s="43"/>
      <c r="AF3" s="43"/>
    </row>
    <row r="4" ht="23" customHeight="1" spans="1:32">
      <c r="A4" s="42">
        <v>45293</v>
      </c>
      <c r="B4" s="44">
        <v>1</v>
      </c>
      <c r="C4" s="44"/>
      <c r="D4" s="44">
        <v>1</v>
      </c>
      <c r="E4" s="44"/>
      <c r="F4" s="44"/>
      <c r="G4" s="44"/>
      <c r="H4" s="44"/>
      <c r="I4" s="44">
        <v>2</v>
      </c>
      <c r="J4" s="44"/>
      <c r="K4" s="44"/>
      <c r="L4" s="44"/>
      <c r="M4" s="44"/>
      <c r="N4" s="44"/>
      <c r="O4" s="44"/>
      <c r="P4" s="44"/>
      <c r="Q4" s="44"/>
      <c r="R4" s="60"/>
      <c r="S4" s="44"/>
      <c r="T4" s="58"/>
      <c r="U4" s="61"/>
      <c r="V4" s="56"/>
      <c r="X4" s="44"/>
      <c r="Y4" s="44"/>
      <c r="Z4" s="44"/>
      <c r="AA4" s="44"/>
      <c r="AB4" s="44"/>
      <c r="AC4" s="44"/>
      <c r="AD4" s="44"/>
      <c r="AE4" s="44"/>
      <c r="AF4" s="44"/>
    </row>
    <row r="5" ht="23" customHeight="1" spans="1:32">
      <c r="A5" s="42">
        <v>45294</v>
      </c>
      <c r="B5" s="44"/>
      <c r="C5" s="44"/>
      <c r="D5" s="44"/>
      <c r="E5" s="44"/>
      <c r="F5" s="44"/>
      <c r="G5" s="44"/>
      <c r="H5" s="45"/>
      <c r="I5" s="44"/>
      <c r="J5" s="44"/>
      <c r="K5" s="44">
        <v>3</v>
      </c>
      <c r="L5" s="44"/>
      <c r="M5" s="44"/>
      <c r="N5" s="44"/>
      <c r="O5" s="44"/>
      <c r="P5" s="44"/>
      <c r="Q5" s="44"/>
      <c r="R5" s="60"/>
      <c r="S5" s="44"/>
      <c r="T5" s="62"/>
      <c r="U5" s="61"/>
      <c r="V5" s="56"/>
      <c r="X5" s="44"/>
      <c r="Y5" s="44"/>
      <c r="Z5" s="44"/>
      <c r="AA5" s="45"/>
      <c r="AB5" s="44"/>
      <c r="AC5" s="44"/>
      <c r="AD5" s="44"/>
      <c r="AE5" s="44"/>
      <c r="AF5" s="44"/>
    </row>
    <row r="6" ht="23" customHeight="1" spans="1:32">
      <c r="A6" s="42">
        <v>45295</v>
      </c>
      <c r="B6" s="44">
        <v>1</v>
      </c>
      <c r="C6" s="44"/>
      <c r="D6" s="44"/>
      <c r="E6" s="44"/>
      <c r="F6" s="44"/>
      <c r="G6" s="44"/>
      <c r="H6" s="44"/>
      <c r="I6" s="44">
        <v>3</v>
      </c>
      <c r="J6" s="44"/>
      <c r="K6" s="44"/>
      <c r="L6" s="44"/>
      <c r="M6" s="44"/>
      <c r="N6" s="44"/>
      <c r="O6" s="44"/>
      <c r="P6" s="44"/>
      <c r="Q6" s="44"/>
      <c r="R6" s="60">
        <v>1</v>
      </c>
      <c r="S6" s="44"/>
      <c r="T6" s="63"/>
      <c r="U6" s="61"/>
      <c r="V6" s="56"/>
      <c r="X6" s="44"/>
      <c r="Y6" s="44"/>
      <c r="Z6" s="44"/>
      <c r="AA6" s="44"/>
      <c r="AB6" s="44"/>
      <c r="AC6" s="44"/>
      <c r="AD6" s="44"/>
      <c r="AE6" s="44"/>
      <c r="AF6" s="44"/>
    </row>
    <row r="7" ht="23" customHeight="1" spans="1:32">
      <c r="A7" s="42">
        <v>45296</v>
      </c>
      <c r="B7" s="44">
        <v>3</v>
      </c>
      <c r="C7" s="44"/>
      <c r="D7" s="44"/>
      <c r="E7" s="44"/>
      <c r="F7" s="44"/>
      <c r="G7" s="44"/>
      <c r="H7" s="44"/>
      <c r="I7" s="44">
        <v>3</v>
      </c>
      <c r="J7" s="44"/>
      <c r="K7" s="44">
        <v>1</v>
      </c>
      <c r="L7" s="44"/>
      <c r="M7" s="44"/>
      <c r="N7" s="44"/>
      <c r="O7" s="44"/>
      <c r="P7" s="44"/>
      <c r="Q7" s="44"/>
      <c r="R7" s="60"/>
      <c r="S7" s="44"/>
      <c r="T7" s="63"/>
      <c r="U7" s="61"/>
      <c r="V7" s="56"/>
      <c r="X7" s="44"/>
      <c r="Y7" s="44"/>
      <c r="Z7" s="44"/>
      <c r="AA7" s="44"/>
      <c r="AB7" s="44"/>
      <c r="AC7" s="44"/>
      <c r="AD7" s="44"/>
      <c r="AE7" s="44"/>
      <c r="AF7" s="44"/>
    </row>
    <row r="8" ht="23" customHeight="1" spans="1:32">
      <c r="A8" s="42">
        <v>45297</v>
      </c>
      <c r="B8" s="44">
        <v>5</v>
      </c>
      <c r="C8" s="44"/>
      <c r="D8" s="44"/>
      <c r="E8" s="44"/>
      <c r="F8" s="44"/>
      <c r="G8" s="44"/>
      <c r="H8" s="44"/>
      <c r="I8" s="44">
        <v>3</v>
      </c>
      <c r="J8" s="44"/>
      <c r="K8" s="44">
        <v>1</v>
      </c>
      <c r="L8" s="44"/>
      <c r="M8" s="44"/>
      <c r="N8" s="44"/>
      <c r="O8" s="44"/>
      <c r="P8" s="44"/>
      <c r="Q8" s="44"/>
      <c r="R8" s="60"/>
      <c r="S8" s="44"/>
      <c r="T8" s="64"/>
      <c r="U8" s="61"/>
      <c r="V8" s="56"/>
      <c r="X8" s="44"/>
      <c r="Y8" s="44"/>
      <c r="Z8" s="44"/>
      <c r="AA8" s="44"/>
      <c r="AB8" s="44"/>
      <c r="AC8" s="44"/>
      <c r="AD8" s="44"/>
      <c r="AE8" s="44"/>
      <c r="AF8" s="44"/>
    </row>
    <row r="9" ht="23" customHeight="1" spans="1:32">
      <c r="A9" s="42">
        <v>45298</v>
      </c>
      <c r="B9" s="44">
        <v>1.5</v>
      </c>
      <c r="C9" s="44"/>
      <c r="D9" s="44">
        <v>2</v>
      </c>
      <c r="E9" s="44"/>
      <c r="F9" s="44"/>
      <c r="G9" s="44"/>
      <c r="H9" s="44"/>
      <c r="I9" s="44">
        <v>2</v>
      </c>
      <c r="J9" s="44"/>
      <c r="K9" s="44">
        <v>1</v>
      </c>
      <c r="L9" s="44"/>
      <c r="M9" s="44"/>
      <c r="N9" s="44"/>
      <c r="O9" s="44"/>
      <c r="P9" s="44"/>
      <c r="Q9" s="44"/>
      <c r="R9" s="60"/>
      <c r="S9" s="44"/>
      <c r="T9" s="58"/>
      <c r="U9" s="65"/>
      <c r="V9" s="56"/>
      <c r="X9" s="44"/>
      <c r="Y9" s="44"/>
      <c r="Z9" s="44"/>
      <c r="AA9" s="44"/>
      <c r="AB9" s="44"/>
      <c r="AC9" s="44"/>
      <c r="AD9" s="44"/>
      <c r="AE9" s="44"/>
      <c r="AF9" s="44"/>
    </row>
    <row r="10" ht="23" customHeight="1" spans="1:32">
      <c r="A10" s="42">
        <v>45299</v>
      </c>
      <c r="B10" s="44">
        <v>3.5</v>
      </c>
      <c r="C10" s="44"/>
      <c r="D10" s="44"/>
      <c r="E10" s="44"/>
      <c r="F10" s="44"/>
      <c r="G10" s="44"/>
      <c r="H10" s="44"/>
      <c r="I10" s="44">
        <v>3</v>
      </c>
      <c r="J10" s="44"/>
      <c r="K10" s="44"/>
      <c r="L10" s="44"/>
      <c r="M10" s="44"/>
      <c r="N10" s="44"/>
      <c r="O10" s="44"/>
      <c r="P10" s="44"/>
      <c r="Q10" s="44"/>
      <c r="R10" s="60"/>
      <c r="S10" s="44"/>
      <c r="T10" s="62"/>
      <c r="U10" s="66"/>
      <c r="V10" s="67"/>
      <c r="X10" s="44"/>
      <c r="Y10" s="44"/>
      <c r="Z10" s="44"/>
      <c r="AA10" s="44"/>
      <c r="AB10" s="44"/>
      <c r="AC10" s="44"/>
      <c r="AD10" s="44"/>
      <c r="AE10" s="44"/>
      <c r="AF10" s="44"/>
    </row>
    <row r="11" ht="23" customHeight="1" spans="1:32">
      <c r="A11" s="42">
        <v>45300</v>
      </c>
      <c r="B11" s="44">
        <v>2.5</v>
      </c>
      <c r="C11" s="44"/>
      <c r="D11" s="44">
        <v>1</v>
      </c>
      <c r="E11" s="44"/>
      <c r="F11" s="44"/>
      <c r="G11" s="44"/>
      <c r="H11" s="44"/>
      <c r="I11" s="44">
        <v>3</v>
      </c>
      <c r="J11" s="44"/>
      <c r="K11" s="44"/>
      <c r="L11" s="44"/>
      <c r="M11" s="44"/>
      <c r="N11" s="44"/>
      <c r="O11" s="44"/>
      <c r="P11" s="44"/>
      <c r="Q11" s="44"/>
      <c r="R11" s="60"/>
      <c r="S11" s="44"/>
      <c r="T11" s="62"/>
      <c r="U11" s="66"/>
      <c r="V11" s="67"/>
      <c r="X11" s="44"/>
      <c r="Y11" s="44"/>
      <c r="Z11" s="44"/>
      <c r="AA11" s="44"/>
      <c r="AB11" s="44"/>
      <c r="AC11" s="44"/>
      <c r="AD11" s="44"/>
      <c r="AE11" s="44"/>
      <c r="AF11" s="44"/>
    </row>
    <row r="12" ht="23" customHeight="1" spans="1:32">
      <c r="A12" s="42">
        <v>45301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60"/>
      <c r="S12" s="44"/>
      <c r="T12" s="58"/>
      <c r="U12" s="68"/>
      <c r="V12" s="67"/>
      <c r="X12" s="44"/>
      <c r="Y12" s="44"/>
      <c r="Z12" s="44"/>
      <c r="AA12" s="44"/>
      <c r="AB12" s="44"/>
      <c r="AC12" s="44"/>
      <c r="AD12" s="44"/>
      <c r="AE12" s="44"/>
      <c r="AF12" s="44"/>
    </row>
    <row r="13" ht="23" customHeight="1" spans="1:32">
      <c r="A13" s="42">
        <v>45302</v>
      </c>
      <c r="B13" s="44">
        <v>2</v>
      </c>
      <c r="C13" s="44"/>
      <c r="D13" s="44">
        <v>2</v>
      </c>
      <c r="E13" s="44"/>
      <c r="F13" s="44"/>
      <c r="G13" s="44"/>
      <c r="H13" s="44"/>
      <c r="I13" s="44">
        <v>4</v>
      </c>
      <c r="J13" s="44"/>
      <c r="K13" s="44">
        <v>1</v>
      </c>
      <c r="L13" s="44"/>
      <c r="M13" s="44"/>
      <c r="N13" s="44"/>
      <c r="O13" s="44"/>
      <c r="P13" s="44"/>
      <c r="Q13" s="44"/>
      <c r="R13" s="60"/>
      <c r="S13" s="44"/>
      <c r="T13" s="62"/>
      <c r="U13" s="66"/>
      <c r="V13" s="67"/>
      <c r="X13" s="44"/>
      <c r="Y13" s="44"/>
      <c r="Z13" s="44"/>
      <c r="AA13" s="44"/>
      <c r="AB13" s="44"/>
      <c r="AC13" s="44"/>
      <c r="AD13" s="44"/>
      <c r="AE13" s="44"/>
      <c r="AF13" s="44"/>
    </row>
    <row r="14" ht="23" customHeight="1" spans="1:32">
      <c r="A14" s="42">
        <v>45303</v>
      </c>
      <c r="B14" s="44">
        <v>2</v>
      </c>
      <c r="C14" s="44"/>
      <c r="D14" s="44">
        <v>1</v>
      </c>
      <c r="E14" s="44"/>
      <c r="F14" s="44"/>
      <c r="G14" s="44"/>
      <c r="H14" s="44"/>
      <c r="I14" s="44">
        <v>3</v>
      </c>
      <c r="J14" s="44"/>
      <c r="K14" s="44"/>
      <c r="L14" s="44"/>
      <c r="M14" s="44"/>
      <c r="N14" s="44"/>
      <c r="O14" s="44"/>
      <c r="P14" s="44"/>
      <c r="Q14" s="44"/>
      <c r="R14" s="60"/>
      <c r="S14" s="44"/>
      <c r="T14" s="64">
        <v>1</v>
      </c>
      <c r="U14" s="59"/>
      <c r="V14" s="56"/>
      <c r="X14" s="44"/>
      <c r="Y14" s="44"/>
      <c r="Z14" s="44"/>
      <c r="AA14" s="44"/>
      <c r="AB14" s="44"/>
      <c r="AC14" s="44"/>
      <c r="AD14" s="44"/>
      <c r="AE14" s="44"/>
      <c r="AF14" s="44"/>
    </row>
    <row r="15" ht="23" customHeight="1" spans="1:32">
      <c r="A15" s="42">
        <v>45304</v>
      </c>
      <c r="B15" s="44">
        <v>0.5</v>
      </c>
      <c r="C15" s="44"/>
      <c r="D15" s="44"/>
      <c r="E15" s="44"/>
      <c r="F15" s="44"/>
      <c r="G15" s="44"/>
      <c r="H15" s="44"/>
      <c r="I15" s="44">
        <v>3</v>
      </c>
      <c r="J15" s="44"/>
      <c r="K15" s="44">
        <v>2</v>
      </c>
      <c r="L15" s="44"/>
      <c r="M15" s="44"/>
      <c r="N15" s="44"/>
      <c r="O15" s="44"/>
      <c r="P15" s="44"/>
      <c r="Q15" s="44"/>
      <c r="R15" s="60">
        <v>1</v>
      </c>
      <c r="S15" s="44"/>
      <c r="T15" s="62">
        <v>1</v>
      </c>
      <c r="U15" s="61"/>
      <c r="V15" s="56"/>
      <c r="X15" s="44"/>
      <c r="Y15" s="44"/>
      <c r="Z15" s="44"/>
      <c r="AA15" s="44"/>
      <c r="AB15" s="44"/>
      <c r="AC15" s="44"/>
      <c r="AD15" s="44"/>
      <c r="AE15" s="44"/>
      <c r="AF15" s="44"/>
    </row>
    <row r="16" ht="23" customHeight="1" spans="1:32">
      <c r="A16" s="42">
        <v>45305</v>
      </c>
      <c r="B16" s="44"/>
      <c r="C16" s="44"/>
      <c r="D16" s="44">
        <v>2</v>
      </c>
      <c r="E16" s="44"/>
      <c r="F16" s="44"/>
      <c r="G16" s="44"/>
      <c r="H16" s="44"/>
      <c r="I16" s="44">
        <v>2</v>
      </c>
      <c r="J16" s="44"/>
      <c r="K16" s="44">
        <v>1</v>
      </c>
      <c r="L16" s="44"/>
      <c r="M16" s="44"/>
      <c r="N16" s="44"/>
      <c r="O16" s="44"/>
      <c r="P16" s="44"/>
      <c r="Q16" s="44"/>
      <c r="R16" s="60"/>
      <c r="S16" s="44"/>
      <c r="T16" s="64">
        <v>1</v>
      </c>
      <c r="U16" s="61"/>
      <c r="V16" s="56"/>
      <c r="X16" s="44"/>
      <c r="Y16" s="44"/>
      <c r="Z16" s="44"/>
      <c r="AA16" s="44"/>
      <c r="AB16" s="44"/>
      <c r="AC16" s="44"/>
      <c r="AD16" s="44"/>
      <c r="AE16" s="44"/>
      <c r="AF16" s="44"/>
    </row>
    <row r="17" ht="23" customHeight="1" spans="1:32">
      <c r="A17" s="42">
        <v>45306</v>
      </c>
      <c r="B17" s="44"/>
      <c r="C17" s="44"/>
      <c r="D17" s="44">
        <v>2</v>
      </c>
      <c r="E17" s="44"/>
      <c r="F17" s="44"/>
      <c r="G17" s="44"/>
      <c r="H17" s="44"/>
      <c r="I17" s="44">
        <v>2</v>
      </c>
      <c r="J17" s="44"/>
      <c r="K17" s="44">
        <v>1</v>
      </c>
      <c r="L17" s="44"/>
      <c r="M17" s="44"/>
      <c r="N17" s="44"/>
      <c r="O17" s="44"/>
      <c r="P17" s="44"/>
      <c r="Q17" s="44"/>
      <c r="R17" s="60"/>
      <c r="S17" s="44"/>
      <c r="T17" s="62"/>
      <c r="U17" s="61"/>
      <c r="V17" s="56"/>
      <c r="X17" s="44"/>
      <c r="Y17" s="44"/>
      <c r="Z17" s="44"/>
      <c r="AA17" s="44"/>
      <c r="AB17" s="44"/>
      <c r="AC17" s="44"/>
      <c r="AD17" s="44"/>
      <c r="AE17" s="44"/>
      <c r="AF17" s="44"/>
    </row>
    <row r="18" ht="23" customHeight="1" spans="1:32">
      <c r="A18" s="42">
        <v>45307</v>
      </c>
      <c r="B18" s="44">
        <v>1</v>
      </c>
      <c r="C18" s="44"/>
      <c r="D18" s="44"/>
      <c r="E18" s="44"/>
      <c r="F18" s="44"/>
      <c r="G18" s="44"/>
      <c r="H18" s="44"/>
      <c r="I18" s="44">
        <v>3</v>
      </c>
      <c r="J18" s="44"/>
      <c r="K18" s="44"/>
      <c r="L18" s="44"/>
      <c r="M18" s="44"/>
      <c r="N18" s="44"/>
      <c r="O18" s="44"/>
      <c r="P18" s="44">
        <v>3</v>
      </c>
      <c r="Q18" s="44"/>
      <c r="R18" s="60">
        <v>1</v>
      </c>
      <c r="S18" s="44"/>
      <c r="T18" s="64"/>
      <c r="U18" s="61"/>
      <c r="V18" s="56"/>
      <c r="X18" s="44"/>
      <c r="Y18" s="44"/>
      <c r="Z18" s="44"/>
      <c r="AA18" s="44"/>
      <c r="AB18" s="44"/>
      <c r="AC18" s="44"/>
      <c r="AD18" s="44"/>
      <c r="AE18" s="44"/>
      <c r="AF18" s="44"/>
    </row>
    <row r="19" ht="23" customHeight="1" spans="1:32">
      <c r="A19" s="42">
        <v>45308</v>
      </c>
      <c r="B19" s="44">
        <v>3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>
        <v>2</v>
      </c>
      <c r="Q19" s="44"/>
      <c r="R19" s="60"/>
      <c r="S19" s="44"/>
      <c r="T19" s="62"/>
      <c r="U19" s="61"/>
      <c r="V19" s="56"/>
      <c r="X19" s="44"/>
      <c r="Y19" s="44"/>
      <c r="Z19" s="44"/>
      <c r="AA19" s="44"/>
      <c r="AB19" s="44"/>
      <c r="AC19" s="44"/>
      <c r="AD19" s="44"/>
      <c r="AE19" s="44"/>
      <c r="AF19" s="44"/>
    </row>
    <row r="20" ht="23" customHeight="1" spans="1:32">
      <c r="A20" s="42">
        <v>45309</v>
      </c>
      <c r="B20" s="44">
        <v>1</v>
      </c>
      <c r="C20" s="44"/>
      <c r="D20" s="44"/>
      <c r="E20" s="44"/>
      <c r="F20" s="44"/>
      <c r="G20" s="44"/>
      <c r="H20" s="44"/>
      <c r="I20" s="44"/>
      <c r="J20" s="44"/>
      <c r="K20" s="44">
        <v>1</v>
      </c>
      <c r="L20" s="44"/>
      <c r="M20" s="44"/>
      <c r="N20" s="44"/>
      <c r="O20" s="44"/>
      <c r="P20" s="44"/>
      <c r="Q20" s="44"/>
      <c r="R20" s="60"/>
      <c r="S20" s="44"/>
      <c r="T20" s="64">
        <v>1</v>
      </c>
      <c r="U20" s="61"/>
      <c r="V20" s="56"/>
      <c r="X20" s="44"/>
      <c r="Y20" s="44"/>
      <c r="Z20" s="44"/>
      <c r="AA20" s="44"/>
      <c r="AB20" s="44"/>
      <c r="AC20" s="44"/>
      <c r="AD20" s="44"/>
      <c r="AE20" s="44"/>
      <c r="AF20" s="44"/>
    </row>
    <row r="21" ht="23" customHeight="1" spans="1:32">
      <c r="A21" s="42">
        <v>45310</v>
      </c>
      <c r="B21" s="44"/>
      <c r="C21" s="44"/>
      <c r="D21" s="44">
        <v>2</v>
      </c>
      <c r="E21" s="44"/>
      <c r="F21" s="44"/>
      <c r="G21" s="44"/>
      <c r="H21" s="44"/>
      <c r="I21" s="44">
        <v>2</v>
      </c>
      <c r="J21" s="44"/>
      <c r="K21" s="44"/>
      <c r="L21" s="44"/>
      <c r="M21" s="44"/>
      <c r="N21" s="44"/>
      <c r="O21" s="44"/>
      <c r="P21" s="44"/>
      <c r="Q21" s="44"/>
      <c r="R21" s="60"/>
      <c r="S21" s="44"/>
      <c r="T21" s="62"/>
      <c r="U21" s="61"/>
      <c r="V21" s="56"/>
      <c r="X21" s="44"/>
      <c r="Y21" s="44"/>
      <c r="Z21" s="44"/>
      <c r="AA21" s="44"/>
      <c r="AB21" s="44"/>
      <c r="AC21" s="44"/>
      <c r="AD21" s="44"/>
      <c r="AE21" s="44"/>
      <c r="AF21" s="44"/>
    </row>
    <row r="22" ht="23" customHeight="1" spans="1:32">
      <c r="A22" s="42">
        <v>45311</v>
      </c>
      <c r="B22" s="44">
        <v>1</v>
      </c>
      <c r="C22" s="44"/>
      <c r="D22" s="44">
        <v>1.5</v>
      </c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60"/>
      <c r="S22" s="44"/>
      <c r="T22" s="64">
        <v>1</v>
      </c>
      <c r="U22" s="61"/>
      <c r="V22" s="56"/>
      <c r="X22" s="44"/>
      <c r="Y22" s="44"/>
      <c r="Z22" s="44"/>
      <c r="AA22" s="44"/>
      <c r="AB22" s="44"/>
      <c r="AC22" s="44"/>
      <c r="AD22" s="44"/>
      <c r="AE22" s="44"/>
      <c r="AF22" s="44"/>
    </row>
    <row r="23" ht="23" customHeight="1" spans="1:32">
      <c r="A23" s="42">
        <v>45312</v>
      </c>
      <c r="B23" s="44">
        <v>2</v>
      </c>
      <c r="C23" s="44"/>
      <c r="D23" s="44">
        <v>0.5</v>
      </c>
      <c r="E23" s="44"/>
      <c r="F23" s="44"/>
      <c r="G23" s="44"/>
      <c r="H23" s="44"/>
      <c r="I23" s="44">
        <v>5</v>
      </c>
      <c r="J23" s="44"/>
      <c r="K23" s="44"/>
      <c r="L23" s="44"/>
      <c r="M23" s="44"/>
      <c r="N23" s="44"/>
      <c r="O23" s="44"/>
      <c r="P23" s="44"/>
      <c r="Q23" s="44"/>
      <c r="R23" s="60"/>
      <c r="S23" s="44"/>
      <c r="T23" s="62">
        <v>1</v>
      </c>
      <c r="U23" s="61"/>
      <c r="V23" s="56"/>
      <c r="X23" s="44"/>
      <c r="Y23" s="44"/>
      <c r="Z23" s="44"/>
      <c r="AA23" s="44"/>
      <c r="AB23" s="44"/>
      <c r="AC23" s="44"/>
      <c r="AD23" s="44"/>
      <c r="AE23" s="44"/>
      <c r="AF23" s="44"/>
    </row>
    <row r="24" ht="23" customHeight="1" spans="1:32">
      <c r="A24" s="42">
        <v>45313</v>
      </c>
      <c r="B24" s="44"/>
      <c r="C24" s="44"/>
      <c r="D24" s="44">
        <v>0.5</v>
      </c>
      <c r="E24" s="44"/>
      <c r="F24" s="44"/>
      <c r="G24" s="44"/>
      <c r="H24" s="44"/>
      <c r="I24" s="44">
        <v>3</v>
      </c>
      <c r="J24" s="44"/>
      <c r="K24" s="44"/>
      <c r="L24" s="44"/>
      <c r="M24" s="44"/>
      <c r="N24" s="44"/>
      <c r="O24" s="44"/>
      <c r="P24" s="44"/>
      <c r="Q24" s="44"/>
      <c r="R24" s="60"/>
      <c r="S24" s="44"/>
      <c r="T24" s="64">
        <v>2</v>
      </c>
      <c r="U24" s="61"/>
      <c r="V24" s="56"/>
      <c r="X24" s="44"/>
      <c r="Y24" s="44"/>
      <c r="Z24" s="44"/>
      <c r="AA24" s="44"/>
      <c r="AB24" s="44"/>
      <c r="AC24" s="44"/>
      <c r="AD24" s="44"/>
      <c r="AE24" s="44"/>
      <c r="AF24" s="44"/>
    </row>
    <row r="25" ht="23" customHeight="1" spans="1:32">
      <c r="A25" s="42">
        <v>45314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60"/>
      <c r="S25" s="44"/>
      <c r="T25" s="62">
        <v>1</v>
      </c>
      <c r="U25" s="61"/>
      <c r="V25" s="56"/>
      <c r="X25" s="44"/>
      <c r="Y25" s="44"/>
      <c r="Z25" s="44"/>
      <c r="AA25" s="44"/>
      <c r="AB25" s="44"/>
      <c r="AC25" s="44"/>
      <c r="AD25" s="44"/>
      <c r="AE25" s="44"/>
      <c r="AF25" s="44"/>
    </row>
    <row r="26" ht="23" customHeight="1" spans="1:32">
      <c r="A26" s="42">
        <v>45315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60"/>
      <c r="S26" s="44"/>
      <c r="T26" s="64">
        <v>2</v>
      </c>
      <c r="U26" s="61"/>
      <c r="V26" s="56"/>
      <c r="X26" s="44"/>
      <c r="Y26" s="44"/>
      <c r="Z26" s="44"/>
      <c r="AA26" s="44"/>
      <c r="AB26" s="44"/>
      <c r="AC26" s="44"/>
      <c r="AD26" s="44"/>
      <c r="AE26" s="44"/>
      <c r="AF26" s="44"/>
    </row>
    <row r="27" ht="23" customHeight="1" spans="1:32">
      <c r="A27" s="42">
        <v>45316</v>
      </c>
      <c r="B27" s="44">
        <v>0.5</v>
      </c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60"/>
      <c r="S27" s="44"/>
      <c r="T27" s="62">
        <v>1</v>
      </c>
      <c r="U27" s="61"/>
      <c r="V27" s="56"/>
      <c r="X27" s="44"/>
      <c r="Y27" s="44"/>
      <c r="Z27" s="44"/>
      <c r="AA27" s="44"/>
      <c r="AB27" s="44"/>
      <c r="AC27" s="44"/>
      <c r="AD27" s="44"/>
      <c r="AE27" s="44"/>
      <c r="AF27" s="44"/>
    </row>
    <row r="28" ht="23" customHeight="1" spans="1:32">
      <c r="A28" s="42">
        <v>45317</v>
      </c>
      <c r="B28" s="44">
        <v>1</v>
      </c>
      <c r="C28" s="44"/>
      <c r="D28" s="44"/>
      <c r="E28" s="44"/>
      <c r="F28" s="44"/>
      <c r="G28" s="44"/>
      <c r="H28" s="44"/>
      <c r="I28" s="44">
        <v>2</v>
      </c>
      <c r="J28" s="44"/>
      <c r="K28" s="44">
        <v>1</v>
      </c>
      <c r="L28" s="44"/>
      <c r="M28" s="44"/>
      <c r="N28" s="44"/>
      <c r="O28" s="44"/>
      <c r="P28" s="44"/>
      <c r="Q28" s="44"/>
      <c r="R28" s="60"/>
      <c r="S28" s="44"/>
      <c r="T28" s="64">
        <v>2</v>
      </c>
      <c r="U28" s="61"/>
      <c r="V28" s="56"/>
      <c r="X28" s="44"/>
      <c r="Y28" s="44"/>
      <c r="Z28" s="44"/>
      <c r="AA28" s="44"/>
      <c r="AB28" s="44"/>
      <c r="AC28" s="44"/>
      <c r="AD28" s="44">
        <v>1</v>
      </c>
      <c r="AE28" s="44"/>
      <c r="AF28" s="44"/>
    </row>
    <row r="29" ht="23" customHeight="1" spans="1:32">
      <c r="A29" s="42">
        <v>45318</v>
      </c>
      <c r="B29" s="44"/>
      <c r="C29" s="44"/>
      <c r="D29" s="44">
        <v>1</v>
      </c>
      <c r="E29" s="44"/>
      <c r="F29" s="44"/>
      <c r="G29" s="44"/>
      <c r="H29" s="44"/>
      <c r="I29" s="44">
        <v>3</v>
      </c>
      <c r="J29" s="44"/>
      <c r="K29" s="44"/>
      <c r="L29" s="44"/>
      <c r="M29" s="44"/>
      <c r="N29" s="44"/>
      <c r="O29" s="44"/>
      <c r="P29" s="44"/>
      <c r="Q29" s="44"/>
      <c r="R29" s="60"/>
      <c r="S29" s="44"/>
      <c r="T29" s="62">
        <v>3</v>
      </c>
      <c r="U29" s="61"/>
      <c r="V29" s="56"/>
      <c r="X29" s="44"/>
      <c r="Y29" s="44"/>
      <c r="Z29" s="44"/>
      <c r="AA29" s="44"/>
      <c r="AB29" s="44"/>
      <c r="AC29" s="44"/>
      <c r="AD29" s="44"/>
      <c r="AE29" s="44"/>
      <c r="AF29" s="44"/>
    </row>
    <row r="30" ht="23" customHeight="1" spans="1:32">
      <c r="A30" s="42">
        <v>45319</v>
      </c>
      <c r="B30" s="44"/>
      <c r="C30" s="44"/>
      <c r="D30" s="44">
        <v>1</v>
      </c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>
        <v>1</v>
      </c>
      <c r="P30" s="44">
        <v>2</v>
      </c>
      <c r="Q30" s="44"/>
      <c r="R30" s="60"/>
      <c r="S30" s="44"/>
      <c r="T30" s="64">
        <v>1</v>
      </c>
      <c r="U30" s="61"/>
      <c r="V30" s="56"/>
      <c r="X30" s="44"/>
      <c r="Y30" s="44"/>
      <c r="Z30" s="44"/>
      <c r="AA30" s="44"/>
      <c r="AB30" s="44"/>
      <c r="AC30" s="44"/>
      <c r="AD30" s="44"/>
      <c r="AE30" s="44"/>
      <c r="AF30" s="44"/>
    </row>
    <row r="31" ht="23" customHeight="1" spans="1:32">
      <c r="A31" s="42">
        <v>45320</v>
      </c>
      <c r="B31" s="44">
        <v>3</v>
      </c>
      <c r="C31" s="44"/>
      <c r="D31" s="44"/>
      <c r="E31" s="44"/>
      <c r="F31" s="44"/>
      <c r="G31" s="44"/>
      <c r="H31" s="44"/>
      <c r="I31" s="44">
        <v>4</v>
      </c>
      <c r="J31" s="44"/>
      <c r="K31" s="44"/>
      <c r="L31" s="44"/>
      <c r="M31" s="44"/>
      <c r="N31" s="44"/>
      <c r="O31" s="44"/>
      <c r="P31" s="44"/>
      <c r="Q31" s="44"/>
      <c r="R31" s="60"/>
      <c r="S31" s="44"/>
      <c r="T31" s="62">
        <v>1</v>
      </c>
      <c r="U31" s="61"/>
      <c r="V31" s="56"/>
      <c r="X31" s="44"/>
      <c r="Y31" s="44"/>
      <c r="Z31" s="44"/>
      <c r="AA31" s="44"/>
      <c r="AB31" s="44"/>
      <c r="AC31" s="44"/>
      <c r="AD31" s="44"/>
      <c r="AE31" s="44"/>
      <c r="AF31" s="44"/>
    </row>
    <row r="32" ht="23" customHeight="1" spans="1:32">
      <c r="A32" s="42">
        <v>45321</v>
      </c>
      <c r="B32" s="44">
        <v>2.5</v>
      </c>
      <c r="C32" s="44"/>
      <c r="D32" s="44">
        <v>1</v>
      </c>
      <c r="E32" s="44"/>
      <c r="F32" s="44"/>
      <c r="G32" s="44"/>
      <c r="H32" s="44"/>
      <c r="I32" s="44">
        <v>2</v>
      </c>
      <c r="J32" s="44"/>
      <c r="K32" s="44"/>
      <c r="L32" s="44"/>
      <c r="M32" s="44"/>
      <c r="N32" s="44"/>
      <c r="O32" s="44"/>
      <c r="P32" s="44"/>
      <c r="Q32" s="44"/>
      <c r="R32" s="60"/>
      <c r="S32" s="44"/>
      <c r="T32" s="64">
        <v>1</v>
      </c>
      <c r="U32" s="61"/>
      <c r="V32" s="56"/>
      <c r="X32" s="44"/>
      <c r="Y32" s="44"/>
      <c r="Z32" s="44"/>
      <c r="AA32" s="44"/>
      <c r="AB32" s="44"/>
      <c r="AC32" s="44"/>
      <c r="AD32" s="44"/>
      <c r="AE32" s="44"/>
      <c r="AF32" s="44"/>
    </row>
    <row r="33" ht="23" customHeight="1" spans="1:32">
      <c r="A33" s="42">
        <v>45322</v>
      </c>
      <c r="B33" s="46">
        <v>0.5</v>
      </c>
      <c r="C33" s="46"/>
      <c r="D33" s="46">
        <v>1</v>
      </c>
      <c r="E33" s="46"/>
      <c r="F33" s="46"/>
      <c r="G33" s="46"/>
      <c r="H33" s="46"/>
      <c r="I33" s="46">
        <v>3</v>
      </c>
      <c r="J33" s="46"/>
      <c r="K33" s="46">
        <v>1</v>
      </c>
      <c r="L33" s="46"/>
      <c r="M33" s="46"/>
      <c r="N33" s="44"/>
      <c r="O33" s="44"/>
      <c r="P33" s="44"/>
      <c r="Q33" s="44"/>
      <c r="R33" s="60"/>
      <c r="S33" s="44"/>
      <c r="T33" s="62">
        <v>2</v>
      </c>
      <c r="U33" s="61"/>
      <c r="V33" s="56"/>
      <c r="X33" s="46"/>
      <c r="Y33" s="46"/>
      <c r="Z33" s="46"/>
      <c r="AA33" s="46"/>
      <c r="AB33" s="46"/>
      <c r="AC33" s="46"/>
      <c r="AD33" s="46"/>
      <c r="AE33" s="46"/>
      <c r="AF33" s="46"/>
    </row>
    <row r="34" ht="23" customHeight="1" spans="1:32">
      <c r="A34" s="47" t="s">
        <v>22</v>
      </c>
      <c r="B34" s="48">
        <f t="shared" ref="B34:V34" si="0">SUM(B3:B33)</f>
        <v>38.5</v>
      </c>
      <c r="C34" s="49">
        <f t="shared" si="0"/>
        <v>0</v>
      </c>
      <c r="D34" s="50">
        <f t="shared" si="0"/>
        <v>21.5</v>
      </c>
      <c r="E34" s="48">
        <f t="shared" si="0"/>
        <v>0</v>
      </c>
      <c r="F34" s="48">
        <f t="shared" si="0"/>
        <v>0</v>
      </c>
      <c r="G34" s="48">
        <f t="shared" si="0"/>
        <v>0</v>
      </c>
      <c r="H34" s="49">
        <f t="shared" si="0"/>
        <v>0</v>
      </c>
      <c r="I34" s="50">
        <f t="shared" si="0"/>
        <v>65</v>
      </c>
      <c r="J34" s="48">
        <f t="shared" si="0"/>
        <v>0</v>
      </c>
      <c r="K34" s="48">
        <f t="shared" si="0"/>
        <v>15</v>
      </c>
      <c r="L34" s="49">
        <f t="shared" si="0"/>
        <v>0</v>
      </c>
      <c r="M34" s="52">
        <f t="shared" si="0"/>
        <v>0</v>
      </c>
      <c r="N34" s="52">
        <f t="shared" si="0"/>
        <v>0</v>
      </c>
      <c r="O34" s="52">
        <f t="shared" si="0"/>
        <v>1</v>
      </c>
      <c r="P34" s="52">
        <f t="shared" si="0"/>
        <v>7</v>
      </c>
      <c r="Q34" s="52">
        <f t="shared" si="0"/>
        <v>0</v>
      </c>
      <c r="R34" s="52">
        <f t="shared" si="0"/>
        <v>3</v>
      </c>
      <c r="S34" s="52">
        <f t="shared" si="0"/>
        <v>0</v>
      </c>
      <c r="T34" s="52">
        <f t="shared" si="0"/>
        <v>22</v>
      </c>
      <c r="U34" s="52">
        <f t="shared" si="0"/>
        <v>0</v>
      </c>
      <c r="V34" s="52">
        <f t="shared" si="0"/>
        <v>0</v>
      </c>
      <c r="X34" s="48">
        <f t="shared" ref="X34:AF34" si="1">SUM(X3:X33)</f>
        <v>0</v>
      </c>
      <c r="Y34" s="50">
        <f t="shared" si="1"/>
        <v>0</v>
      </c>
      <c r="Z34" s="48">
        <f t="shared" si="1"/>
        <v>0</v>
      </c>
      <c r="AA34" s="49">
        <f t="shared" si="1"/>
        <v>0</v>
      </c>
      <c r="AB34" s="50">
        <f t="shared" si="1"/>
        <v>0</v>
      </c>
      <c r="AC34" s="48">
        <f t="shared" si="1"/>
        <v>0</v>
      </c>
      <c r="AD34" s="48">
        <f t="shared" si="1"/>
        <v>1</v>
      </c>
      <c r="AE34" s="49">
        <f t="shared" si="1"/>
        <v>0</v>
      </c>
      <c r="AF34" s="49">
        <f t="shared" si="1"/>
        <v>0</v>
      </c>
    </row>
    <row r="35" ht="23" customHeight="1" spans="1:32">
      <c r="A35" s="23"/>
      <c r="B35" s="51">
        <f>B34*168</f>
        <v>6468</v>
      </c>
      <c r="C35" s="51">
        <f>C34*128</f>
        <v>0</v>
      </c>
      <c r="D35" s="51">
        <f>D34*228</f>
        <v>4902</v>
      </c>
      <c r="E35" s="51">
        <f>E34*168</f>
        <v>0</v>
      </c>
      <c r="F35" s="51">
        <f>F34*78</f>
        <v>0</v>
      </c>
      <c r="G35" s="51">
        <f>G34*68</f>
        <v>0</v>
      </c>
      <c r="H35" s="51">
        <f>H34*338</f>
        <v>0</v>
      </c>
      <c r="I35" s="51">
        <f>I34*50</f>
        <v>3250</v>
      </c>
      <c r="J35" s="51">
        <f>J34*48</f>
        <v>0</v>
      </c>
      <c r="K35" s="51">
        <f>K34*95</f>
        <v>1425</v>
      </c>
      <c r="L35" s="51">
        <f>L34*140</f>
        <v>0</v>
      </c>
      <c r="M35" s="51">
        <f>M34*572</f>
        <v>0</v>
      </c>
      <c r="N35" s="51">
        <f>N34*160</f>
        <v>0</v>
      </c>
      <c r="O35" s="51">
        <f>O34*120</f>
        <v>120</v>
      </c>
      <c r="P35" s="51">
        <f>P34*50</f>
        <v>350</v>
      </c>
      <c r="Q35" s="51">
        <f>Q34*160</f>
        <v>0</v>
      </c>
      <c r="R35" s="23">
        <f>R34*130</f>
        <v>390</v>
      </c>
      <c r="S35" s="23">
        <f>S34*205</f>
        <v>0</v>
      </c>
      <c r="T35" s="23">
        <f>T34*109</f>
        <v>2398</v>
      </c>
      <c r="U35" s="23">
        <f>U34*150</f>
        <v>0</v>
      </c>
      <c r="V35" s="23"/>
      <c r="W35" s="23"/>
      <c r="X35" s="51">
        <f>X34*159</f>
        <v>0</v>
      </c>
      <c r="Y35" s="51">
        <f>Y34*210</f>
        <v>0</v>
      </c>
      <c r="Z35" s="51">
        <f>Z34*71</f>
        <v>0</v>
      </c>
      <c r="AA35" s="51">
        <f>AA34*311.5</f>
        <v>0</v>
      </c>
      <c r="AB35" s="51">
        <f>AB34*50</f>
        <v>0</v>
      </c>
      <c r="AC35" s="51">
        <f>AC34*48</f>
        <v>0</v>
      </c>
      <c r="AD35" s="51">
        <f>AD34*86</f>
        <v>86</v>
      </c>
      <c r="AE35" s="51">
        <f>AE34*129</f>
        <v>0</v>
      </c>
      <c r="AF35">
        <f>AF34*507</f>
        <v>0</v>
      </c>
    </row>
    <row r="36" customFormat="1" ht="23" customHeight="1" spans="14:22">
      <c r="N36" s="24">
        <f>N34*53</f>
        <v>0</v>
      </c>
      <c r="O36" s="24">
        <f>O34*48</f>
        <v>48</v>
      </c>
      <c r="P36" s="24">
        <f>P34*15</f>
        <v>105</v>
      </c>
      <c r="Q36" s="24">
        <f>Q34*65</f>
        <v>0</v>
      </c>
      <c r="R36" s="24"/>
      <c r="T36" s="24">
        <f>T34*60</f>
        <v>1320</v>
      </c>
      <c r="V36">
        <f>V34*0.02</f>
        <v>0</v>
      </c>
    </row>
    <row r="37" ht="23" customHeight="1"/>
    <row r="38" ht="23" customHeight="1"/>
    <row r="39" customFormat="1" ht="23" customHeight="1" spans="13:23">
      <c r="M39" s="24" t="s">
        <v>23</v>
      </c>
      <c r="N39" s="25" t="s">
        <v>24</v>
      </c>
      <c r="O39" s="24">
        <v>168</v>
      </c>
      <c r="P39" s="24" t="s">
        <v>25</v>
      </c>
      <c r="Q39" s="24"/>
      <c r="R39" s="24" t="s">
        <v>26</v>
      </c>
      <c r="S39" s="24"/>
      <c r="T39" s="24"/>
      <c r="U39" s="24" t="s">
        <v>27</v>
      </c>
      <c r="V39" s="24"/>
      <c r="W39" s="24"/>
    </row>
    <row r="40" customFormat="1" ht="23" customHeight="1" spans="13:23">
      <c r="M40" s="24">
        <f>SUM(B35:AF35)</f>
        <v>19389</v>
      </c>
      <c r="N40" s="25">
        <f>SUM(B35:M35,U35,R35,S35,X35:AF35)</f>
        <v>16521</v>
      </c>
      <c r="O40" s="24">
        <f>N40-O39</f>
        <v>16353</v>
      </c>
      <c r="P40" s="24">
        <f>W40*O40</f>
        <v>4905.9</v>
      </c>
      <c r="Q40" s="24"/>
      <c r="R40" s="24">
        <f>SUM(N36:Q36,T36,V36)</f>
        <v>1473</v>
      </c>
      <c r="S40" s="24"/>
      <c r="T40" s="24"/>
      <c r="U40" s="24">
        <f>SUM(P40,R40)</f>
        <v>6378.9</v>
      </c>
      <c r="V40" s="24"/>
      <c r="W40" s="34">
        <v>0.3</v>
      </c>
    </row>
    <row r="41" customFormat="1" ht="23" customHeight="1" spans="13:23">
      <c r="M41" s="24"/>
      <c r="N41" s="25"/>
      <c r="O41" s="24"/>
      <c r="P41" s="24">
        <f>W41*O40</f>
        <v>5723.55</v>
      </c>
      <c r="Q41" s="24"/>
      <c r="R41" s="24"/>
      <c r="S41" s="24"/>
      <c r="T41" s="24"/>
      <c r="U41" s="24">
        <f>SUM(P41,R40)</f>
        <v>7196.55</v>
      </c>
      <c r="V41" s="24"/>
      <c r="W41" s="34">
        <v>0.35</v>
      </c>
    </row>
    <row r="42" customFormat="1" ht="23" customHeight="1" spans="13:23">
      <c r="M42" s="24"/>
      <c r="N42" s="25"/>
      <c r="O42" s="24"/>
      <c r="P42" s="24">
        <f>W42*O40</f>
        <v>6050.61</v>
      </c>
      <c r="Q42" s="24"/>
      <c r="R42" s="24"/>
      <c r="S42" s="24"/>
      <c r="T42" s="24"/>
      <c r="U42" s="24">
        <f>SUM(P42,R40)</f>
        <v>7523.61</v>
      </c>
      <c r="V42" s="24"/>
      <c r="W42" s="34">
        <v>0.37</v>
      </c>
    </row>
    <row r="43" customFormat="1" ht="23" customHeight="1" spans="13:23">
      <c r="M43" s="24"/>
      <c r="N43" s="25"/>
      <c r="O43" s="24"/>
      <c r="P43" s="24">
        <f>W43*O40</f>
        <v>6377.67</v>
      </c>
      <c r="Q43" s="24"/>
      <c r="R43" s="24"/>
      <c r="S43" s="24"/>
      <c r="T43" s="24"/>
      <c r="U43" s="24">
        <f>SUM(P43,R40)</f>
        <v>7850.67</v>
      </c>
      <c r="V43" s="24"/>
      <c r="W43" s="34">
        <v>0.39</v>
      </c>
    </row>
    <row r="44" customFormat="1" ht="23" customHeight="1" spans="13:23">
      <c r="M44" s="24"/>
      <c r="N44" s="25"/>
      <c r="O44" s="24"/>
      <c r="P44" s="24">
        <f>W44*O40</f>
        <v>6704.73</v>
      </c>
      <c r="Q44" s="24"/>
      <c r="R44" s="24"/>
      <c r="S44" s="24"/>
      <c r="T44" s="24"/>
      <c r="U44" s="24">
        <f>SUM(P44,R40)</f>
        <v>8177.73</v>
      </c>
      <c r="V44" s="24"/>
      <c r="W44" s="34">
        <v>0.41</v>
      </c>
    </row>
    <row r="45" ht="23" customHeight="1"/>
  </sheetData>
  <mergeCells count="21">
    <mergeCell ref="B1:C1"/>
    <mergeCell ref="D1:E1"/>
    <mergeCell ref="F1:G1"/>
    <mergeCell ref="X1:AF1"/>
    <mergeCell ref="A1:A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</mergeCells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5"/>
  <sheetViews>
    <sheetView workbookViewId="0">
      <pane xSplit="2" ySplit="2" topLeftCell="H3" activePane="bottomRight" state="frozen"/>
      <selection/>
      <selection pane="topRight"/>
      <selection pane="bottomLeft"/>
      <selection pane="bottomRight" activeCell="A5" sqref="$A5:$XFD5"/>
    </sheetView>
  </sheetViews>
  <sheetFormatPr defaultColWidth="9" defaultRowHeight="13.5"/>
  <cols>
    <col min="18" max="18" width="10.25" customWidth="1"/>
    <col min="19" max="19" width="10.875" customWidth="1"/>
    <col min="20" max="20" width="10.25" customWidth="1"/>
    <col min="21" max="21" width="10.125" customWidth="1"/>
    <col min="22" max="22" width="10.25" customWidth="1"/>
    <col min="23" max="23" width="10" customWidth="1"/>
    <col min="26" max="26" width="13.625" customWidth="1"/>
  </cols>
  <sheetData>
    <row r="1" s="41" customFormat="1" ht="23" customHeight="1" spans="1:32">
      <c r="A1" s="14" t="s">
        <v>0</v>
      </c>
      <c r="B1" s="1" t="s">
        <v>1</v>
      </c>
      <c r="C1" s="2"/>
      <c r="D1" s="3" t="s">
        <v>2</v>
      </c>
      <c r="E1" s="4"/>
      <c r="F1" s="5" t="s">
        <v>3</v>
      </c>
      <c r="G1" s="4"/>
      <c r="H1" s="6" t="s">
        <v>4</v>
      </c>
      <c r="I1" s="13" t="s">
        <v>5</v>
      </c>
      <c r="J1" s="14" t="s">
        <v>6</v>
      </c>
      <c r="K1" s="15" t="s">
        <v>7</v>
      </c>
      <c r="L1" s="16" t="s">
        <v>8</v>
      </c>
      <c r="M1" s="17" t="s">
        <v>9</v>
      </c>
      <c r="N1" s="2" t="s">
        <v>10</v>
      </c>
      <c r="O1" s="18" t="s">
        <v>11</v>
      </c>
      <c r="P1" s="14" t="s">
        <v>12</v>
      </c>
      <c r="Q1" s="17">
        <v>198</v>
      </c>
      <c r="R1" s="26" t="s">
        <v>13</v>
      </c>
      <c r="S1" s="17" t="s">
        <v>14</v>
      </c>
      <c r="T1" s="27" t="s">
        <v>28</v>
      </c>
      <c r="U1" s="28" t="s">
        <v>16</v>
      </c>
      <c r="V1" s="17" t="s">
        <v>17</v>
      </c>
      <c r="W1" s="29" t="s">
        <v>18</v>
      </c>
      <c r="X1" s="30" t="s">
        <v>19</v>
      </c>
      <c r="Y1" s="30"/>
      <c r="Z1" s="30"/>
      <c r="AA1" s="30"/>
      <c r="AB1" s="30"/>
      <c r="AC1" s="30"/>
      <c r="AD1" s="30"/>
      <c r="AE1" s="30"/>
      <c r="AF1" s="30"/>
    </row>
    <row r="2" s="41" customFormat="1" ht="23" customHeight="1" spans="1:32">
      <c r="A2" s="7"/>
      <c r="B2" s="7" t="s">
        <v>20</v>
      </c>
      <c r="C2" s="8" t="s">
        <v>21</v>
      </c>
      <c r="D2" s="8" t="s">
        <v>20</v>
      </c>
      <c r="E2" s="8" t="s">
        <v>21</v>
      </c>
      <c r="F2" s="8" t="s">
        <v>20</v>
      </c>
      <c r="G2" s="9" t="s">
        <v>21</v>
      </c>
      <c r="H2" s="10"/>
      <c r="I2" s="8"/>
      <c r="J2" s="19"/>
      <c r="K2" s="20"/>
      <c r="L2" s="21"/>
      <c r="M2" s="7"/>
      <c r="N2" s="8"/>
      <c r="O2" s="22"/>
      <c r="P2" s="19"/>
      <c r="Q2" s="19"/>
      <c r="R2" s="31"/>
      <c r="S2" s="19"/>
      <c r="T2" s="32"/>
      <c r="U2" s="33"/>
      <c r="V2" s="7"/>
      <c r="W2" s="29"/>
      <c r="X2" s="1" t="s">
        <v>1</v>
      </c>
      <c r="Y2" s="3" t="s">
        <v>2</v>
      </c>
      <c r="Z2" s="5" t="s">
        <v>3</v>
      </c>
      <c r="AA2" s="35" t="s">
        <v>4</v>
      </c>
      <c r="AB2" s="36" t="s">
        <v>5</v>
      </c>
      <c r="AC2" s="37" t="s">
        <v>6</v>
      </c>
      <c r="AD2" s="38" t="s">
        <v>7</v>
      </c>
      <c r="AE2" s="39" t="s">
        <v>8</v>
      </c>
      <c r="AF2" s="40" t="s">
        <v>9</v>
      </c>
    </row>
    <row r="3" ht="23" customHeight="1" spans="1:32">
      <c r="A3" s="42">
        <v>45292</v>
      </c>
      <c r="B3" s="43">
        <v>2.5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57"/>
      <c r="S3" s="43"/>
      <c r="T3" s="58"/>
      <c r="U3" s="59"/>
      <c r="V3" s="54"/>
      <c r="X3" s="43"/>
      <c r="Y3" s="43"/>
      <c r="Z3" s="43"/>
      <c r="AA3" s="43"/>
      <c r="AB3" s="43"/>
      <c r="AC3" s="43"/>
      <c r="AD3" s="43"/>
      <c r="AE3" s="43"/>
      <c r="AF3" s="43"/>
    </row>
    <row r="4" ht="23" customHeight="1" spans="1:32">
      <c r="A4" s="42">
        <v>45293</v>
      </c>
      <c r="B4" s="44">
        <v>4</v>
      </c>
      <c r="C4" s="44"/>
      <c r="D4" s="44"/>
      <c r="E4" s="44"/>
      <c r="F4" s="44"/>
      <c r="G4" s="44"/>
      <c r="H4" s="44"/>
      <c r="I4" s="44">
        <v>5</v>
      </c>
      <c r="J4" s="44"/>
      <c r="K4" s="44"/>
      <c r="L4" s="44"/>
      <c r="M4" s="44"/>
      <c r="N4" s="44"/>
      <c r="O4" s="44"/>
      <c r="P4" s="44"/>
      <c r="Q4" s="44"/>
      <c r="R4" s="60"/>
      <c r="S4" s="44"/>
      <c r="T4" s="58"/>
      <c r="U4" s="61"/>
      <c r="V4" s="56"/>
      <c r="X4" s="44"/>
      <c r="Y4" s="44"/>
      <c r="Z4" s="44"/>
      <c r="AA4" s="44"/>
      <c r="AB4" s="44"/>
      <c r="AC4" s="44"/>
      <c r="AD4" s="44"/>
      <c r="AE4" s="44"/>
      <c r="AF4" s="44"/>
    </row>
    <row r="5" ht="23" customHeight="1" spans="1:32">
      <c r="A5" s="42">
        <v>45294</v>
      </c>
      <c r="B5" s="44">
        <v>1</v>
      </c>
      <c r="C5" s="44"/>
      <c r="D5" s="44"/>
      <c r="E5" s="44"/>
      <c r="F5" s="44"/>
      <c r="G5" s="44"/>
      <c r="H5" s="45"/>
      <c r="I5" s="44">
        <v>3</v>
      </c>
      <c r="J5" s="44"/>
      <c r="K5" s="44">
        <v>2</v>
      </c>
      <c r="L5" s="44"/>
      <c r="M5" s="44"/>
      <c r="N5" s="44"/>
      <c r="O5" s="44"/>
      <c r="P5" s="44"/>
      <c r="Q5" s="44"/>
      <c r="R5" s="60"/>
      <c r="S5" s="44"/>
      <c r="T5" s="62"/>
      <c r="U5" s="61"/>
      <c r="V5" s="56">
        <v>2000</v>
      </c>
      <c r="X5" s="44"/>
      <c r="Y5" s="44"/>
      <c r="Z5" s="44"/>
      <c r="AA5" s="45"/>
      <c r="AB5" s="44"/>
      <c r="AC5" s="44"/>
      <c r="AD5" s="44"/>
      <c r="AE5" s="44"/>
      <c r="AF5" s="44"/>
    </row>
    <row r="6" ht="23" customHeight="1" spans="1:32">
      <c r="A6" s="42">
        <v>45295</v>
      </c>
      <c r="B6" s="44">
        <v>1</v>
      </c>
      <c r="C6" s="44"/>
      <c r="D6" s="44"/>
      <c r="E6" s="44"/>
      <c r="F6" s="44"/>
      <c r="G6" s="44"/>
      <c r="H6" s="44"/>
      <c r="I6" s="44"/>
      <c r="J6" s="44"/>
      <c r="K6" s="44">
        <v>2</v>
      </c>
      <c r="L6" s="44"/>
      <c r="M6" s="44"/>
      <c r="N6" s="44"/>
      <c r="O6" s="44">
        <v>1</v>
      </c>
      <c r="P6" s="44"/>
      <c r="Q6" s="44"/>
      <c r="R6" s="60"/>
      <c r="S6" s="44"/>
      <c r="T6" s="63"/>
      <c r="U6" s="61"/>
      <c r="V6" s="56"/>
      <c r="X6" s="44"/>
      <c r="Y6" s="44"/>
      <c r="Z6" s="44"/>
      <c r="AA6" s="44"/>
      <c r="AB6" s="44"/>
      <c r="AC6" s="44"/>
      <c r="AD6" s="44"/>
      <c r="AE6" s="44"/>
      <c r="AF6" s="44"/>
    </row>
    <row r="7" ht="23" customHeight="1" spans="1:32">
      <c r="A7" s="42">
        <v>45296</v>
      </c>
      <c r="B7" s="44">
        <v>4</v>
      </c>
      <c r="C7" s="44"/>
      <c r="D7" s="44"/>
      <c r="E7" s="44"/>
      <c r="F7" s="44"/>
      <c r="G7" s="44"/>
      <c r="H7" s="44"/>
      <c r="I7" s="44">
        <v>2</v>
      </c>
      <c r="J7" s="44"/>
      <c r="K7" s="44"/>
      <c r="L7" s="44"/>
      <c r="M7" s="44"/>
      <c r="N7" s="44"/>
      <c r="O7" s="44"/>
      <c r="P7" s="44"/>
      <c r="Q7" s="44"/>
      <c r="R7" s="60"/>
      <c r="S7" s="44"/>
      <c r="T7" s="63"/>
      <c r="U7" s="61"/>
      <c r="V7" s="56"/>
      <c r="X7" s="44"/>
      <c r="Y7" s="44"/>
      <c r="Z7" s="44"/>
      <c r="AA7" s="44"/>
      <c r="AB7" s="44"/>
      <c r="AC7" s="44"/>
      <c r="AD7" s="44"/>
      <c r="AE7" s="44"/>
      <c r="AF7" s="44"/>
    </row>
    <row r="8" ht="23" customHeight="1" spans="1:32">
      <c r="A8" s="42">
        <v>45297</v>
      </c>
      <c r="B8" s="44">
        <v>4.5</v>
      </c>
      <c r="C8" s="44"/>
      <c r="D8" s="44"/>
      <c r="E8" s="44"/>
      <c r="F8" s="44"/>
      <c r="G8" s="44"/>
      <c r="H8" s="44"/>
      <c r="I8" s="44">
        <v>9</v>
      </c>
      <c r="J8" s="44"/>
      <c r="K8" s="44">
        <v>1</v>
      </c>
      <c r="L8" s="44"/>
      <c r="M8" s="44"/>
      <c r="N8" s="44"/>
      <c r="O8" s="44"/>
      <c r="P8" s="44"/>
      <c r="Q8" s="44"/>
      <c r="R8" s="60"/>
      <c r="S8" s="44"/>
      <c r="T8" s="64"/>
      <c r="U8" s="61"/>
      <c r="V8" s="56"/>
      <c r="X8" s="44"/>
      <c r="Y8" s="44"/>
      <c r="Z8" s="44"/>
      <c r="AA8" s="44"/>
      <c r="AB8" s="44"/>
      <c r="AC8" s="44"/>
      <c r="AD8" s="44"/>
      <c r="AE8" s="44"/>
      <c r="AF8" s="44"/>
    </row>
    <row r="9" ht="23" customHeight="1" spans="1:32">
      <c r="A9" s="42">
        <v>45298</v>
      </c>
      <c r="B9" s="44"/>
      <c r="C9" s="44"/>
      <c r="D9" s="44"/>
      <c r="E9" s="44"/>
      <c r="F9" s="44"/>
      <c r="G9" s="44"/>
      <c r="H9" s="44"/>
      <c r="I9" s="44"/>
      <c r="J9" s="44"/>
      <c r="K9" s="44">
        <v>2</v>
      </c>
      <c r="L9" s="44"/>
      <c r="M9" s="44"/>
      <c r="N9" s="44"/>
      <c r="O9" s="44">
        <v>1</v>
      </c>
      <c r="P9" s="44"/>
      <c r="Q9" s="44"/>
      <c r="R9" s="60"/>
      <c r="S9" s="44"/>
      <c r="T9" s="58"/>
      <c r="U9" s="65"/>
      <c r="V9" s="56"/>
      <c r="X9" s="44"/>
      <c r="Y9" s="44"/>
      <c r="Z9" s="44"/>
      <c r="AA9" s="44"/>
      <c r="AB9" s="44"/>
      <c r="AC9" s="44"/>
      <c r="AD9" s="44"/>
      <c r="AE9" s="44"/>
      <c r="AF9" s="44"/>
    </row>
    <row r="10" ht="23" customHeight="1" spans="1:32">
      <c r="A10" s="42">
        <v>45299</v>
      </c>
      <c r="B10" s="44">
        <v>4</v>
      </c>
      <c r="C10" s="44"/>
      <c r="D10" s="44"/>
      <c r="E10" s="44"/>
      <c r="F10" s="44"/>
      <c r="G10" s="44"/>
      <c r="H10" s="44"/>
      <c r="I10" s="44">
        <v>2</v>
      </c>
      <c r="J10" s="44"/>
      <c r="K10" s="44">
        <v>2</v>
      </c>
      <c r="L10" s="44"/>
      <c r="M10" s="44"/>
      <c r="N10" s="44"/>
      <c r="O10" s="44"/>
      <c r="P10" s="44"/>
      <c r="Q10" s="44"/>
      <c r="R10" s="60"/>
      <c r="S10" s="44"/>
      <c r="T10" s="62"/>
      <c r="U10" s="66"/>
      <c r="V10" s="67"/>
      <c r="X10" s="44"/>
      <c r="Y10" s="44"/>
      <c r="Z10" s="44"/>
      <c r="AA10" s="44"/>
      <c r="AB10" s="44"/>
      <c r="AC10" s="44"/>
      <c r="AD10" s="44"/>
      <c r="AE10" s="44"/>
      <c r="AF10" s="44"/>
    </row>
    <row r="11" ht="23" customHeight="1" spans="1:32">
      <c r="A11" s="42">
        <v>45300</v>
      </c>
      <c r="B11" s="44">
        <v>1.5</v>
      </c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>
        <v>2</v>
      </c>
      <c r="Q11" s="44"/>
      <c r="R11" s="60"/>
      <c r="S11" s="44"/>
      <c r="T11" s="62"/>
      <c r="U11" s="66"/>
      <c r="V11" s="67"/>
      <c r="X11" s="44"/>
      <c r="Y11" s="44"/>
      <c r="Z11" s="44"/>
      <c r="AA11" s="44"/>
      <c r="AB11" s="44"/>
      <c r="AC11" s="44"/>
      <c r="AD11" s="44"/>
      <c r="AE11" s="44"/>
      <c r="AF11" s="44"/>
    </row>
    <row r="12" ht="23" customHeight="1" spans="1:32">
      <c r="A12" s="42">
        <v>45301</v>
      </c>
      <c r="B12" s="44">
        <v>4.5</v>
      </c>
      <c r="C12" s="44"/>
      <c r="D12" s="44"/>
      <c r="E12" s="44"/>
      <c r="F12" s="44"/>
      <c r="G12" s="44"/>
      <c r="H12" s="44"/>
      <c r="I12" s="44">
        <v>3</v>
      </c>
      <c r="J12" s="44"/>
      <c r="K12" s="44">
        <v>1</v>
      </c>
      <c r="L12" s="44"/>
      <c r="M12" s="44"/>
      <c r="N12" s="44"/>
      <c r="O12" s="44"/>
      <c r="P12" s="44"/>
      <c r="Q12" s="44"/>
      <c r="R12" s="60"/>
      <c r="S12" s="44"/>
      <c r="T12" s="58"/>
      <c r="U12" s="68"/>
      <c r="V12" s="67"/>
      <c r="X12" s="44"/>
      <c r="Y12" s="44"/>
      <c r="Z12" s="44"/>
      <c r="AA12" s="44"/>
      <c r="AB12" s="44"/>
      <c r="AC12" s="44"/>
      <c r="AD12" s="44"/>
      <c r="AE12" s="44"/>
      <c r="AF12" s="44"/>
    </row>
    <row r="13" ht="23" customHeight="1" spans="1:32">
      <c r="A13" s="42">
        <v>45302</v>
      </c>
      <c r="B13" s="44">
        <v>1</v>
      </c>
      <c r="C13" s="44"/>
      <c r="D13" s="44"/>
      <c r="E13" s="44"/>
      <c r="F13" s="44"/>
      <c r="G13" s="44"/>
      <c r="H13" s="44"/>
      <c r="I13" s="44">
        <v>2</v>
      </c>
      <c r="J13" s="44"/>
      <c r="K13" s="44">
        <v>2</v>
      </c>
      <c r="L13" s="44"/>
      <c r="M13" s="44"/>
      <c r="N13" s="44"/>
      <c r="O13" s="44"/>
      <c r="P13" s="44"/>
      <c r="Q13" s="44"/>
      <c r="R13" s="60"/>
      <c r="S13" s="44"/>
      <c r="T13" s="62">
        <v>1</v>
      </c>
      <c r="U13" s="66"/>
      <c r="V13" s="67"/>
      <c r="X13" s="44"/>
      <c r="Y13" s="44"/>
      <c r="Z13" s="44"/>
      <c r="AA13" s="44"/>
      <c r="AB13" s="44"/>
      <c r="AC13" s="44"/>
      <c r="AD13" s="44"/>
      <c r="AE13" s="44"/>
      <c r="AF13" s="44"/>
    </row>
    <row r="14" ht="23" customHeight="1" spans="1:32">
      <c r="A14" s="42">
        <v>45303</v>
      </c>
      <c r="B14" s="44">
        <v>2</v>
      </c>
      <c r="C14" s="44"/>
      <c r="D14" s="44"/>
      <c r="E14" s="44"/>
      <c r="F14" s="44"/>
      <c r="G14" s="44"/>
      <c r="H14" s="44"/>
      <c r="I14" s="44"/>
      <c r="J14" s="44"/>
      <c r="K14" s="44">
        <v>1</v>
      </c>
      <c r="L14" s="44"/>
      <c r="M14" s="44"/>
      <c r="N14" s="44"/>
      <c r="O14" s="44"/>
      <c r="P14" s="44"/>
      <c r="Q14" s="44"/>
      <c r="R14" s="60"/>
      <c r="S14" s="44"/>
      <c r="T14" s="64"/>
      <c r="U14" s="59"/>
      <c r="V14" s="56"/>
      <c r="X14" s="44"/>
      <c r="Y14" s="44"/>
      <c r="Z14" s="44"/>
      <c r="AA14" s="44"/>
      <c r="AB14" s="44"/>
      <c r="AC14" s="44"/>
      <c r="AD14" s="44"/>
      <c r="AE14" s="44"/>
      <c r="AF14" s="44"/>
    </row>
    <row r="15" ht="23" customHeight="1" spans="1:32">
      <c r="A15" s="42">
        <v>45304</v>
      </c>
      <c r="B15" s="44">
        <v>2.5</v>
      </c>
      <c r="C15" s="44"/>
      <c r="D15" s="44"/>
      <c r="E15" s="44"/>
      <c r="F15" s="44"/>
      <c r="G15" s="44"/>
      <c r="H15" s="44"/>
      <c r="I15" s="44">
        <v>8</v>
      </c>
      <c r="J15" s="44"/>
      <c r="K15" s="44">
        <v>1</v>
      </c>
      <c r="L15" s="44"/>
      <c r="M15" s="44"/>
      <c r="N15" s="44"/>
      <c r="O15" s="44"/>
      <c r="P15" s="44"/>
      <c r="Q15" s="44"/>
      <c r="R15" s="60"/>
      <c r="S15" s="44"/>
      <c r="T15" s="62">
        <v>1</v>
      </c>
      <c r="U15" s="61"/>
      <c r="V15" s="56"/>
      <c r="X15" s="44"/>
      <c r="Y15" s="44"/>
      <c r="Z15" s="44"/>
      <c r="AA15" s="44"/>
      <c r="AB15" s="44"/>
      <c r="AC15" s="44"/>
      <c r="AD15" s="44">
        <v>1</v>
      </c>
      <c r="AE15" s="44"/>
      <c r="AF15" s="44"/>
    </row>
    <row r="16" ht="23" customHeight="1" spans="1:32">
      <c r="A16" s="42">
        <v>45305</v>
      </c>
      <c r="B16" s="44">
        <v>1</v>
      </c>
      <c r="C16" s="44"/>
      <c r="D16" s="44"/>
      <c r="E16" s="44"/>
      <c r="F16" s="44"/>
      <c r="G16" s="44"/>
      <c r="H16" s="44"/>
      <c r="I16" s="44">
        <v>10</v>
      </c>
      <c r="J16" s="44">
        <v>1</v>
      </c>
      <c r="K16" s="44"/>
      <c r="L16" s="44"/>
      <c r="M16" s="44"/>
      <c r="N16" s="44"/>
      <c r="O16" s="44"/>
      <c r="P16" s="44">
        <v>1</v>
      </c>
      <c r="Q16" s="44"/>
      <c r="R16" s="60">
        <v>1</v>
      </c>
      <c r="S16" s="44"/>
      <c r="T16" s="64">
        <v>1</v>
      </c>
      <c r="U16" s="61"/>
      <c r="V16" s="56"/>
      <c r="X16" s="44"/>
      <c r="Y16" s="44"/>
      <c r="Z16" s="44"/>
      <c r="AA16" s="44"/>
      <c r="AB16" s="44"/>
      <c r="AC16" s="44"/>
      <c r="AD16" s="44"/>
      <c r="AE16" s="44"/>
      <c r="AF16" s="44"/>
    </row>
    <row r="17" ht="23" customHeight="1" spans="1:32">
      <c r="A17" s="42">
        <v>45306</v>
      </c>
      <c r="B17" s="44">
        <v>1</v>
      </c>
      <c r="C17" s="44"/>
      <c r="D17" s="44"/>
      <c r="E17" s="44"/>
      <c r="F17" s="44"/>
      <c r="G17" s="44"/>
      <c r="H17" s="44"/>
      <c r="I17" s="44">
        <v>5</v>
      </c>
      <c r="J17" s="44">
        <v>1</v>
      </c>
      <c r="K17" s="44"/>
      <c r="L17" s="44"/>
      <c r="M17" s="44"/>
      <c r="N17" s="44"/>
      <c r="O17" s="44"/>
      <c r="P17" s="44"/>
      <c r="Q17" s="44"/>
      <c r="R17" s="60"/>
      <c r="S17" s="44"/>
      <c r="T17" s="62">
        <v>1</v>
      </c>
      <c r="U17" s="61"/>
      <c r="V17" s="56"/>
      <c r="X17" s="44"/>
      <c r="Y17" s="44"/>
      <c r="Z17" s="44"/>
      <c r="AA17" s="44"/>
      <c r="AB17" s="44"/>
      <c r="AC17" s="44"/>
      <c r="AD17" s="44"/>
      <c r="AE17" s="44"/>
      <c r="AF17" s="44"/>
    </row>
    <row r="18" ht="23" customHeight="1" spans="1:32">
      <c r="A18" s="42">
        <v>45307</v>
      </c>
      <c r="B18" s="44">
        <v>0.5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60"/>
      <c r="S18" s="44"/>
      <c r="T18" s="64">
        <v>1</v>
      </c>
      <c r="U18" s="61"/>
      <c r="V18" s="56"/>
      <c r="X18" s="44"/>
      <c r="Y18" s="44"/>
      <c r="Z18" s="44"/>
      <c r="AA18" s="44"/>
      <c r="AB18" s="44"/>
      <c r="AC18" s="44"/>
      <c r="AD18" s="44"/>
      <c r="AE18" s="44"/>
      <c r="AF18" s="44"/>
    </row>
    <row r="19" ht="23" customHeight="1" spans="1:32">
      <c r="A19" s="42">
        <v>45308</v>
      </c>
      <c r="B19" s="44">
        <v>2</v>
      </c>
      <c r="C19" s="44"/>
      <c r="D19" s="44"/>
      <c r="E19" s="44"/>
      <c r="F19" s="44"/>
      <c r="G19" s="44"/>
      <c r="H19" s="44"/>
      <c r="I19" s="44">
        <v>3</v>
      </c>
      <c r="J19" s="44"/>
      <c r="K19" s="44"/>
      <c r="L19" s="44"/>
      <c r="M19" s="44"/>
      <c r="N19" s="44"/>
      <c r="O19" s="44"/>
      <c r="P19" s="44"/>
      <c r="Q19" s="44"/>
      <c r="R19" s="60"/>
      <c r="S19" s="44"/>
      <c r="T19" s="62"/>
      <c r="U19" s="61"/>
      <c r="V19" s="56"/>
      <c r="X19" s="44">
        <v>2</v>
      </c>
      <c r="Y19" s="44"/>
      <c r="Z19" s="44"/>
      <c r="AA19" s="44"/>
      <c r="AB19" s="44"/>
      <c r="AC19" s="44"/>
      <c r="AD19" s="44"/>
      <c r="AE19" s="44"/>
      <c r="AF19" s="44"/>
    </row>
    <row r="20" ht="23" customHeight="1" spans="1:32">
      <c r="A20" s="42">
        <v>45309</v>
      </c>
      <c r="B20" s="44">
        <v>2</v>
      </c>
      <c r="C20" s="44"/>
      <c r="D20" s="44"/>
      <c r="E20" s="44"/>
      <c r="F20" s="44"/>
      <c r="G20" s="44"/>
      <c r="H20" s="44"/>
      <c r="I20" s="44">
        <v>6</v>
      </c>
      <c r="J20" s="44"/>
      <c r="K20" s="44">
        <v>1</v>
      </c>
      <c r="L20" s="44"/>
      <c r="M20" s="44"/>
      <c r="N20" s="44"/>
      <c r="O20" s="44"/>
      <c r="P20" s="44"/>
      <c r="Q20" s="44"/>
      <c r="R20" s="60"/>
      <c r="S20" s="44"/>
      <c r="T20" s="64">
        <v>1</v>
      </c>
      <c r="U20" s="61"/>
      <c r="V20" s="56"/>
      <c r="X20" s="44"/>
      <c r="Y20" s="44"/>
      <c r="Z20" s="44"/>
      <c r="AA20" s="44"/>
      <c r="AB20" s="44"/>
      <c r="AC20" s="44"/>
      <c r="AD20" s="44"/>
      <c r="AE20" s="44"/>
      <c r="AF20" s="44"/>
    </row>
    <row r="21" ht="23" customHeight="1" spans="1:32">
      <c r="A21" s="42">
        <v>45310</v>
      </c>
      <c r="B21" s="44">
        <v>2</v>
      </c>
      <c r="C21" s="44"/>
      <c r="D21" s="44"/>
      <c r="E21" s="44"/>
      <c r="F21" s="44"/>
      <c r="G21" s="44"/>
      <c r="H21" s="44"/>
      <c r="I21" s="44">
        <v>3</v>
      </c>
      <c r="J21" s="44"/>
      <c r="K21" s="44"/>
      <c r="L21" s="44"/>
      <c r="M21" s="44"/>
      <c r="N21" s="44"/>
      <c r="O21" s="44"/>
      <c r="P21" s="44"/>
      <c r="Q21" s="44"/>
      <c r="R21" s="60">
        <v>1</v>
      </c>
      <c r="S21" s="44"/>
      <c r="T21" s="62"/>
      <c r="U21" s="61"/>
      <c r="V21" s="56"/>
      <c r="X21" s="44"/>
      <c r="Y21" s="44"/>
      <c r="Z21" s="44"/>
      <c r="AA21" s="44"/>
      <c r="AB21" s="44"/>
      <c r="AC21" s="44"/>
      <c r="AD21" s="44"/>
      <c r="AE21" s="44"/>
      <c r="AF21" s="44"/>
    </row>
    <row r="22" ht="23" customHeight="1" spans="1:32">
      <c r="A22" s="42">
        <v>45311</v>
      </c>
      <c r="B22" s="44"/>
      <c r="C22" s="44"/>
      <c r="D22" s="44"/>
      <c r="E22" s="44"/>
      <c r="F22" s="44"/>
      <c r="G22" s="44"/>
      <c r="H22" s="44"/>
      <c r="I22" s="44"/>
      <c r="J22" s="44">
        <v>1</v>
      </c>
      <c r="K22" s="44"/>
      <c r="L22" s="44"/>
      <c r="M22" s="44"/>
      <c r="N22" s="44"/>
      <c r="O22" s="44"/>
      <c r="P22" s="44">
        <v>2</v>
      </c>
      <c r="Q22" s="44"/>
      <c r="R22" s="60"/>
      <c r="S22" s="44"/>
      <c r="T22" s="64">
        <v>3</v>
      </c>
      <c r="U22" s="61"/>
      <c r="V22" s="56"/>
      <c r="X22" s="44"/>
      <c r="Y22" s="44"/>
      <c r="Z22" s="44"/>
      <c r="AA22" s="44"/>
      <c r="AB22" s="44"/>
      <c r="AC22" s="44"/>
      <c r="AD22" s="44"/>
      <c r="AE22" s="44"/>
      <c r="AF22" s="44"/>
    </row>
    <row r="23" ht="23" customHeight="1" spans="1:32">
      <c r="A23" s="42">
        <v>45312</v>
      </c>
      <c r="B23" s="44">
        <v>1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60"/>
      <c r="S23" s="44"/>
      <c r="T23" s="62">
        <v>1</v>
      </c>
      <c r="U23" s="61"/>
      <c r="V23" s="56"/>
      <c r="X23" s="44"/>
      <c r="Y23" s="44"/>
      <c r="Z23" s="44"/>
      <c r="AA23" s="44"/>
      <c r="AB23" s="44"/>
      <c r="AC23" s="44"/>
      <c r="AD23" s="44"/>
      <c r="AE23" s="44"/>
      <c r="AF23" s="44"/>
    </row>
    <row r="24" ht="23" customHeight="1" spans="1:32">
      <c r="A24" s="42">
        <v>45313</v>
      </c>
      <c r="B24" s="44">
        <v>1</v>
      </c>
      <c r="C24" s="44"/>
      <c r="D24" s="44"/>
      <c r="E24" s="44"/>
      <c r="F24" s="44"/>
      <c r="G24" s="44"/>
      <c r="H24" s="44"/>
      <c r="I24" s="44">
        <v>2</v>
      </c>
      <c r="J24" s="44"/>
      <c r="K24" s="44"/>
      <c r="L24" s="44"/>
      <c r="M24" s="44"/>
      <c r="N24" s="44"/>
      <c r="O24" s="44"/>
      <c r="P24" s="44"/>
      <c r="Q24" s="44"/>
      <c r="R24" s="60"/>
      <c r="S24" s="44"/>
      <c r="T24" s="64">
        <v>1</v>
      </c>
      <c r="U24" s="61"/>
      <c r="V24" s="56"/>
      <c r="X24" s="44"/>
      <c r="Y24" s="44"/>
      <c r="Z24" s="44"/>
      <c r="AA24" s="44"/>
      <c r="AB24" s="44"/>
      <c r="AC24" s="44"/>
      <c r="AD24" s="44"/>
      <c r="AE24" s="44"/>
      <c r="AF24" s="44"/>
    </row>
    <row r="25" ht="23" customHeight="1" spans="1:32">
      <c r="A25" s="42">
        <v>45314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60"/>
      <c r="S25" s="44"/>
      <c r="T25" s="62"/>
      <c r="U25" s="61"/>
      <c r="V25" s="56"/>
      <c r="X25" s="44"/>
      <c r="Y25" s="44"/>
      <c r="Z25" s="44"/>
      <c r="AA25" s="44"/>
      <c r="AB25" s="44"/>
      <c r="AC25" s="44"/>
      <c r="AD25" s="44"/>
      <c r="AE25" s="44"/>
      <c r="AF25" s="44"/>
    </row>
    <row r="26" ht="23" customHeight="1" spans="1:32">
      <c r="A26" s="42">
        <v>45315</v>
      </c>
      <c r="B26" s="44">
        <v>1</v>
      </c>
      <c r="C26" s="44"/>
      <c r="D26" s="44"/>
      <c r="E26" s="44"/>
      <c r="F26" s="44"/>
      <c r="G26" s="44"/>
      <c r="H26" s="44"/>
      <c r="I26" s="44">
        <v>5</v>
      </c>
      <c r="J26" s="44"/>
      <c r="K26" s="44"/>
      <c r="L26" s="44"/>
      <c r="M26" s="44"/>
      <c r="N26" s="44"/>
      <c r="O26" s="44"/>
      <c r="P26" s="44"/>
      <c r="Q26" s="44"/>
      <c r="R26" s="60"/>
      <c r="S26" s="44"/>
      <c r="T26" s="64">
        <v>1</v>
      </c>
      <c r="U26" s="61"/>
      <c r="V26" s="56"/>
      <c r="X26" s="44"/>
      <c r="Y26" s="44"/>
      <c r="Z26" s="44"/>
      <c r="AA26" s="44"/>
      <c r="AB26" s="44"/>
      <c r="AC26" s="44"/>
      <c r="AD26" s="44"/>
      <c r="AE26" s="44"/>
      <c r="AF26" s="44"/>
    </row>
    <row r="27" ht="23" customHeight="1" spans="1:32">
      <c r="A27" s="42">
        <v>45316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60"/>
      <c r="S27" s="44"/>
      <c r="T27" s="62"/>
      <c r="U27" s="61"/>
      <c r="V27" s="56"/>
      <c r="X27" s="44"/>
      <c r="Y27" s="44"/>
      <c r="Z27" s="44"/>
      <c r="AA27" s="44"/>
      <c r="AB27" s="44"/>
      <c r="AC27" s="44"/>
      <c r="AD27" s="44"/>
      <c r="AE27" s="44"/>
      <c r="AF27" s="44"/>
    </row>
    <row r="28" ht="23" customHeight="1" spans="1:32">
      <c r="A28" s="42">
        <v>45317</v>
      </c>
      <c r="B28" s="44">
        <v>2</v>
      </c>
      <c r="C28" s="44"/>
      <c r="D28" s="44">
        <v>1</v>
      </c>
      <c r="E28" s="44"/>
      <c r="F28" s="44"/>
      <c r="G28" s="44"/>
      <c r="H28" s="44"/>
      <c r="I28" s="44">
        <v>3</v>
      </c>
      <c r="J28" s="44"/>
      <c r="K28" s="44"/>
      <c r="L28" s="44"/>
      <c r="M28" s="44"/>
      <c r="N28" s="44"/>
      <c r="O28" s="44"/>
      <c r="P28" s="44"/>
      <c r="Q28" s="44"/>
      <c r="R28" s="60"/>
      <c r="S28" s="44"/>
      <c r="T28" s="64">
        <v>2</v>
      </c>
      <c r="U28" s="61"/>
      <c r="V28" s="56"/>
      <c r="X28" s="44"/>
      <c r="Y28" s="44"/>
      <c r="Z28" s="44"/>
      <c r="AA28" s="44"/>
      <c r="AB28" s="44"/>
      <c r="AC28" s="44"/>
      <c r="AD28" s="44"/>
      <c r="AE28" s="44"/>
      <c r="AF28" s="44"/>
    </row>
    <row r="29" ht="23" customHeight="1" spans="1:32">
      <c r="A29" s="42">
        <v>45318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60"/>
      <c r="S29" s="44"/>
      <c r="T29" s="62">
        <v>1</v>
      </c>
      <c r="U29" s="61"/>
      <c r="V29" s="56"/>
      <c r="X29" s="44"/>
      <c r="Y29" s="44"/>
      <c r="Z29" s="44"/>
      <c r="AA29" s="44"/>
      <c r="AB29" s="44"/>
      <c r="AC29" s="44"/>
      <c r="AD29" s="44"/>
      <c r="AE29" s="44"/>
      <c r="AF29" s="44"/>
    </row>
    <row r="30" ht="23" customHeight="1" spans="1:32">
      <c r="A30" s="42">
        <v>45319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60"/>
      <c r="S30" s="44"/>
      <c r="T30" s="64"/>
      <c r="U30" s="61"/>
      <c r="V30" s="56"/>
      <c r="X30" s="44"/>
      <c r="Y30" s="44"/>
      <c r="Z30" s="44"/>
      <c r="AA30" s="44"/>
      <c r="AB30" s="44"/>
      <c r="AC30" s="44"/>
      <c r="AD30" s="44"/>
      <c r="AE30" s="44"/>
      <c r="AF30" s="44"/>
    </row>
    <row r="31" ht="23" customHeight="1" spans="1:32">
      <c r="A31" s="42">
        <v>45320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60"/>
      <c r="S31" s="44"/>
      <c r="T31" s="62"/>
      <c r="U31" s="61"/>
      <c r="V31" s="56"/>
      <c r="X31" s="44"/>
      <c r="Y31" s="44"/>
      <c r="Z31" s="44"/>
      <c r="AA31" s="44"/>
      <c r="AB31" s="44"/>
      <c r="AC31" s="44"/>
      <c r="AD31" s="44"/>
      <c r="AE31" s="44"/>
      <c r="AF31" s="44"/>
    </row>
    <row r="32" ht="23" customHeight="1" spans="1:32">
      <c r="A32" s="42">
        <v>45321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60"/>
      <c r="S32" s="44"/>
      <c r="T32" s="64"/>
      <c r="U32" s="61"/>
      <c r="V32" s="56"/>
      <c r="X32" s="44"/>
      <c r="Y32" s="44"/>
      <c r="Z32" s="44"/>
      <c r="AA32" s="44"/>
      <c r="AB32" s="44"/>
      <c r="AC32" s="44"/>
      <c r="AD32" s="44"/>
      <c r="AE32" s="44"/>
      <c r="AF32" s="44"/>
    </row>
    <row r="33" ht="23" customHeight="1" spans="1:32">
      <c r="A33" s="42">
        <v>45322</v>
      </c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4"/>
      <c r="O33" s="44"/>
      <c r="P33" s="44"/>
      <c r="Q33" s="44"/>
      <c r="R33" s="60"/>
      <c r="S33" s="44"/>
      <c r="T33" s="62"/>
      <c r="U33" s="61"/>
      <c r="V33" s="56"/>
      <c r="X33" s="46"/>
      <c r="Y33" s="46"/>
      <c r="Z33" s="46"/>
      <c r="AA33" s="46"/>
      <c r="AB33" s="46"/>
      <c r="AC33" s="46"/>
      <c r="AD33" s="46"/>
      <c r="AE33" s="46"/>
      <c r="AF33" s="46"/>
    </row>
    <row r="34" ht="23" customHeight="1" spans="1:32">
      <c r="A34" s="47" t="s">
        <v>22</v>
      </c>
      <c r="B34" s="48">
        <f t="shared" ref="B34:V34" si="0">SUM(B3:B33)</f>
        <v>46</v>
      </c>
      <c r="C34" s="49">
        <f t="shared" si="0"/>
        <v>0</v>
      </c>
      <c r="D34" s="50">
        <f t="shared" si="0"/>
        <v>1</v>
      </c>
      <c r="E34" s="48">
        <f t="shared" si="0"/>
        <v>0</v>
      </c>
      <c r="F34" s="48">
        <f t="shared" si="0"/>
        <v>0</v>
      </c>
      <c r="G34" s="48">
        <f t="shared" si="0"/>
        <v>0</v>
      </c>
      <c r="H34" s="49">
        <f t="shared" si="0"/>
        <v>0</v>
      </c>
      <c r="I34" s="50">
        <f t="shared" si="0"/>
        <v>71</v>
      </c>
      <c r="J34" s="48">
        <f t="shared" si="0"/>
        <v>3</v>
      </c>
      <c r="K34" s="48">
        <f t="shared" si="0"/>
        <v>15</v>
      </c>
      <c r="L34" s="49">
        <f t="shared" si="0"/>
        <v>0</v>
      </c>
      <c r="M34" s="52">
        <f t="shared" si="0"/>
        <v>0</v>
      </c>
      <c r="N34" s="52">
        <f t="shared" si="0"/>
        <v>0</v>
      </c>
      <c r="O34" s="52">
        <f t="shared" si="0"/>
        <v>2</v>
      </c>
      <c r="P34" s="52">
        <f t="shared" si="0"/>
        <v>5</v>
      </c>
      <c r="Q34" s="52">
        <f t="shared" si="0"/>
        <v>0</v>
      </c>
      <c r="R34" s="52">
        <f t="shared" si="0"/>
        <v>2</v>
      </c>
      <c r="S34" s="52">
        <f t="shared" si="0"/>
        <v>0</v>
      </c>
      <c r="T34" s="52">
        <f t="shared" si="0"/>
        <v>15</v>
      </c>
      <c r="U34" s="52">
        <f t="shared" si="0"/>
        <v>0</v>
      </c>
      <c r="V34" s="52">
        <f t="shared" si="0"/>
        <v>2000</v>
      </c>
      <c r="X34" s="48">
        <f t="shared" ref="X34:AF34" si="1">SUM(X3:X33)</f>
        <v>2</v>
      </c>
      <c r="Y34" s="50">
        <f t="shared" si="1"/>
        <v>0</v>
      </c>
      <c r="Z34" s="48">
        <f t="shared" si="1"/>
        <v>0</v>
      </c>
      <c r="AA34" s="49">
        <f t="shared" si="1"/>
        <v>0</v>
      </c>
      <c r="AB34" s="50">
        <f t="shared" si="1"/>
        <v>0</v>
      </c>
      <c r="AC34" s="48">
        <f t="shared" si="1"/>
        <v>0</v>
      </c>
      <c r="AD34" s="48">
        <f t="shared" si="1"/>
        <v>1</v>
      </c>
      <c r="AE34" s="49">
        <f t="shared" si="1"/>
        <v>0</v>
      </c>
      <c r="AF34" s="49">
        <f t="shared" si="1"/>
        <v>0</v>
      </c>
    </row>
    <row r="35" ht="23" customHeight="1" spans="1:32">
      <c r="A35" s="23"/>
      <c r="B35" s="51">
        <f>B34*168</f>
        <v>7728</v>
      </c>
      <c r="C35" s="51">
        <f>C34*128</f>
        <v>0</v>
      </c>
      <c r="D35" s="51">
        <f>D34*228</f>
        <v>228</v>
      </c>
      <c r="E35" s="51">
        <f>E34*168</f>
        <v>0</v>
      </c>
      <c r="F35" s="51">
        <f>F34*78</f>
        <v>0</v>
      </c>
      <c r="G35" s="51">
        <f>G34*68</f>
        <v>0</v>
      </c>
      <c r="H35" s="51">
        <f>H34*338</f>
        <v>0</v>
      </c>
      <c r="I35" s="51">
        <f>I34*50</f>
        <v>3550</v>
      </c>
      <c r="J35" s="51">
        <f>J34*48</f>
        <v>144</v>
      </c>
      <c r="K35" s="51">
        <f>K34*95</f>
        <v>1425</v>
      </c>
      <c r="L35" s="51">
        <f>L34*140</f>
        <v>0</v>
      </c>
      <c r="M35" s="51">
        <f>M34*572</f>
        <v>0</v>
      </c>
      <c r="N35" s="51">
        <f>N34*160</f>
        <v>0</v>
      </c>
      <c r="O35" s="51">
        <f>O34*120</f>
        <v>240</v>
      </c>
      <c r="P35" s="51">
        <f>P34*50</f>
        <v>250</v>
      </c>
      <c r="Q35" s="51">
        <f>Q34*160</f>
        <v>0</v>
      </c>
      <c r="R35" s="23">
        <f>R34*130</f>
        <v>260</v>
      </c>
      <c r="S35" s="23">
        <f>S34*205</f>
        <v>0</v>
      </c>
      <c r="T35" s="23">
        <f>T34*109</f>
        <v>1635</v>
      </c>
      <c r="U35" s="23">
        <f>U34*150</f>
        <v>0</v>
      </c>
      <c r="V35" s="23"/>
      <c r="W35" s="23"/>
      <c r="X35" s="51">
        <f>X34*159</f>
        <v>318</v>
      </c>
      <c r="Y35" s="51">
        <f>Y34*210</f>
        <v>0</v>
      </c>
      <c r="Z35" s="51">
        <f>Z34*71</f>
        <v>0</v>
      </c>
      <c r="AA35" s="51">
        <f>AA34*311.5</f>
        <v>0</v>
      </c>
      <c r="AB35" s="51">
        <f>AB34*50</f>
        <v>0</v>
      </c>
      <c r="AC35" s="51">
        <f>AC34*48</f>
        <v>0</v>
      </c>
      <c r="AD35" s="51">
        <f>AD34*86</f>
        <v>86</v>
      </c>
      <c r="AE35" s="51">
        <f>AE34*129</f>
        <v>0</v>
      </c>
      <c r="AF35">
        <f>AF34*507</f>
        <v>0</v>
      </c>
    </row>
    <row r="36" customFormat="1" ht="23" customHeight="1" spans="14:22">
      <c r="N36" s="24">
        <f>N34*53</f>
        <v>0</v>
      </c>
      <c r="O36" s="24">
        <f>O34*48</f>
        <v>96</v>
      </c>
      <c r="P36" s="24">
        <f>P34*15</f>
        <v>75</v>
      </c>
      <c r="Q36" s="24">
        <f>Q34*65</f>
        <v>0</v>
      </c>
      <c r="R36" s="24"/>
      <c r="T36" s="24">
        <f>T34*60</f>
        <v>900</v>
      </c>
      <c r="V36">
        <f>V34*0.02</f>
        <v>40</v>
      </c>
    </row>
    <row r="37" ht="23" customHeight="1"/>
    <row r="38" ht="23" customHeight="1"/>
    <row r="39" customFormat="1" ht="23" customHeight="1" spans="13:23">
      <c r="M39" s="24" t="s">
        <v>23</v>
      </c>
      <c r="N39" s="25" t="s">
        <v>24</v>
      </c>
      <c r="O39" s="24">
        <v>168</v>
      </c>
      <c r="P39" s="24" t="s">
        <v>25</v>
      </c>
      <c r="Q39" s="24"/>
      <c r="R39" s="24" t="s">
        <v>26</v>
      </c>
      <c r="S39" s="24"/>
      <c r="T39" s="24"/>
      <c r="U39" s="24" t="s">
        <v>27</v>
      </c>
      <c r="V39" s="24"/>
      <c r="W39" s="24"/>
    </row>
    <row r="40" customFormat="1" ht="23" customHeight="1" spans="13:23">
      <c r="M40" s="24">
        <f>SUM(B35:AF35)</f>
        <v>15864</v>
      </c>
      <c r="N40" s="25">
        <f>SUM(B35:M35,U35,R35,S35,X35:AF35)</f>
        <v>13739</v>
      </c>
      <c r="O40" s="24">
        <f>N40-O39</f>
        <v>13571</v>
      </c>
      <c r="P40" s="24">
        <f>W40*O40</f>
        <v>4071.3</v>
      </c>
      <c r="Q40" s="24"/>
      <c r="R40" s="24">
        <f>SUM(N36:Q36,T36,V36)</f>
        <v>1111</v>
      </c>
      <c r="S40" s="24"/>
      <c r="T40" s="24"/>
      <c r="U40" s="24">
        <f>SUM(P40,R40)</f>
        <v>5182.3</v>
      </c>
      <c r="V40" s="24"/>
      <c r="W40" s="34">
        <v>0.3</v>
      </c>
    </row>
    <row r="41" customFormat="1" ht="23" customHeight="1" spans="13:23">
      <c r="M41" s="24"/>
      <c r="N41" s="25"/>
      <c r="O41" s="24"/>
      <c r="P41" s="24">
        <f>W41*O40</f>
        <v>4749.85</v>
      </c>
      <c r="Q41" s="24"/>
      <c r="R41" s="24"/>
      <c r="S41" s="24"/>
      <c r="T41" s="24"/>
      <c r="U41" s="24">
        <f>SUM(P41,R40)</f>
        <v>5860.85</v>
      </c>
      <c r="V41" s="24"/>
      <c r="W41" s="34">
        <v>0.35</v>
      </c>
    </row>
    <row r="42" customFormat="1" ht="23" customHeight="1" spans="13:23">
      <c r="M42" s="24"/>
      <c r="N42" s="25"/>
      <c r="O42" s="24"/>
      <c r="P42" s="24">
        <f>W42*O40</f>
        <v>5021.27</v>
      </c>
      <c r="Q42" s="24"/>
      <c r="R42" s="24"/>
      <c r="S42" s="24"/>
      <c r="T42" s="24"/>
      <c r="U42" s="24">
        <f>SUM(P42,R40)</f>
        <v>6132.27</v>
      </c>
      <c r="V42" s="24"/>
      <c r="W42" s="34">
        <v>0.37</v>
      </c>
    </row>
    <row r="43" customFormat="1" ht="23" customHeight="1" spans="13:23">
      <c r="M43" s="24"/>
      <c r="N43" s="25"/>
      <c r="O43" s="24"/>
      <c r="P43" s="24">
        <f>W43*O40</f>
        <v>5292.69</v>
      </c>
      <c r="Q43" s="24"/>
      <c r="R43" s="24"/>
      <c r="S43" s="24"/>
      <c r="T43" s="24"/>
      <c r="U43" s="24">
        <f>SUM(P43,R40)</f>
        <v>6403.69</v>
      </c>
      <c r="V43" s="24"/>
      <c r="W43" s="34">
        <v>0.39</v>
      </c>
    </row>
    <row r="44" customFormat="1" ht="23" customHeight="1" spans="13:23">
      <c r="M44" s="24"/>
      <c r="N44" s="25"/>
      <c r="O44" s="24"/>
      <c r="P44" s="24">
        <f>W44*O40</f>
        <v>5564.11</v>
      </c>
      <c r="Q44" s="24"/>
      <c r="R44" s="24"/>
      <c r="S44" s="24"/>
      <c r="T44" s="24"/>
      <c r="U44" s="24">
        <f>SUM(P44,R40)</f>
        <v>6675.11</v>
      </c>
      <c r="V44" s="24"/>
      <c r="W44" s="34">
        <v>0.41</v>
      </c>
    </row>
    <row r="45" ht="23" customHeight="1"/>
  </sheetData>
  <mergeCells count="21">
    <mergeCell ref="B1:C1"/>
    <mergeCell ref="D1:E1"/>
    <mergeCell ref="F1:G1"/>
    <mergeCell ref="X1:AF1"/>
    <mergeCell ref="A1:A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</mergeCells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5"/>
  <sheetViews>
    <sheetView workbookViewId="0">
      <pane xSplit="2" ySplit="2" topLeftCell="C20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3.5"/>
  <cols>
    <col min="18" max="18" width="10.25" customWidth="1"/>
    <col min="19" max="19" width="10.875" customWidth="1"/>
    <col min="20" max="20" width="10.25" customWidth="1"/>
    <col min="21" max="21" width="10.125" customWidth="1"/>
    <col min="22" max="22" width="10.25" customWidth="1"/>
    <col min="23" max="23" width="10" customWidth="1"/>
    <col min="26" max="26" width="13.625" customWidth="1"/>
  </cols>
  <sheetData>
    <row r="1" s="41" customFormat="1" ht="23" customHeight="1" spans="1:32">
      <c r="A1" s="14" t="s">
        <v>0</v>
      </c>
      <c r="B1" s="1" t="s">
        <v>1</v>
      </c>
      <c r="C1" s="2"/>
      <c r="D1" s="3" t="s">
        <v>2</v>
      </c>
      <c r="E1" s="4"/>
      <c r="F1" s="5" t="s">
        <v>3</v>
      </c>
      <c r="G1" s="4"/>
      <c r="H1" s="6" t="s">
        <v>4</v>
      </c>
      <c r="I1" s="13" t="s">
        <v>5</v>
      </c>
      <c r="J1" s="14" t="s">
        <v>6</v>
      </c>
      <c r="K1" s="15" t="s">
        <v>7</v>
      </c>
      <c r="L1" s="16" t="s">
        <v>8</v>
      </c>
      <c r="M1" s="17" t="s">
        <v>9</v>
      </c>
      <c r="N1" s="2" t="s">
        <v>10</v>
      </c>
      <c r="O1" s="18" t="s">
        <v>11</v>
      </c>
      <c r="P1" s="14" t="s">
        <v>12</v>
      </c>
      <c r="Q1" s="17">
        <v>198</v>
      </c>
      <c r="R1" s="26" t="s">
        <v>13</v>
      </c>
      <c r="S1" s="17" t="s">
        <v>14</v>
      </c>
      <c r="T1" s="27" t="s">
        <v>28</v>
      </c>
      <c r="U1" s="28" t="s">
        <v>16</v>
      </c>
      <c r="V1" s="17" t="s">
        <v>17</v>
      </c>
      <c r="W1" s="29" t="s">
        <v>18</v>
      </c>
      <c r="X1" s="30" t="s">
        <v>19</v>
      </c>
      <c r="Y1" s="30"/>
      <c r="Z1" s="30"/>
      <c r="AA1" s="30"/>
      <c r="AB1" s="30"/>
      <c r="AC1" s="30"/>
      <c r="AD1" s="30"/>
      <c r="AE1" s="30"/>
      <c r="AF1" s="30"/>
    </row>
    <row r="2" s="41" customFormat="1" ht="23" customHeight="1" spans="1:32">
      <c r="A2" s="7"/>
      <c r="B2" s="7" t="s">
        <v>20</v>
      </c>
      <c r="C2" s="8" t="s">
        <v>21</v>
      </c>
      <c r="D2" s="8" t="s">
        <v>20</v>
      </c>
      <c r="E2" s="8" t="s">
        <v>21</v>
      </c>
      <c r="F2" s="8" t="s">
        <v>20</v>
      </c>
      <c r="G2" s="9" t="s">
        <v>21</v>
      </c>
      <c r="H2" s="10"/>
      <c r="I2" s="8"/>
      <c r="J2" s="19"/>
      <c r="K2" s="20"/>
      <c r="L2" s="21"/>
      <c r="M2" s="7"/>
      <c r="N2" s="8"/>
      <c r="O2" s="22"/>
      <c r="P2" s="19"/>
      <c r="Q2" s="19"/>
      <c r="R2" s="31"/>
      <c r="S2" s="19"/>
      <c r="T2" s="32"/>
      <c r="U2" s="33"/>
      <c r="V2" s="7"/>
      <c r="W2" s="29"/>
      <c r="X2" s="1" t="s">
        <v>1</v>
      </c>
      <c r="Y2" s="3" t="s">
        <v>2</v>
      </c>
      <c r="Z2" s="5" t="s">
        <v>3</v>
      </c>
      <c r="AA2" s="35" t="s">
        <v>4</v>
      </c>
      <c r="AB2" s="36" t="s">
        <v>5</v>
      </c>
      <c r="AC2" s="37" t="s">
        <v>6</v>
      </c>
      <c r="AD2" s="38" t="s">
        <v>7</v>
      </c>
      <c r="AE2" s="39" t="s">
        <v>8</v>
      </c>
      <c r="AF2" s="40" t="s">
        <v>9</v>
      </c>
    </row>
    <row r="3" ht="23" customHeight="1" spans="1:32">
      <c r="A3" s="42">
        <v>45292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57"/>
      <c r="S3" s="43"/>
      <c r="T3" s="58"/>
      <c r="U3" s="59"/>
      <c r="V3" s="54"/>
      <c r="X3" s="43"/>
      <c r="Y3" s="43"/>
      <c r="Z3" s="43"/>
      <c r="AA3" s="43"/>
      <c r="AB3" s="43"/>
      <c r="AC3" s="43"/>
      <c r="AD3" s="43"/>
      <c r="AE3" s="43"/>
      <c r="AF3" s="43"/>
    </row>
    <row r="4" ht="23" customHeight="1" spans="1:32">
      <c r="A4" s="42">
        <v>45293</v>
      </c>
      <c r="B4" s="44">
        <v>1</v>
      </c>
      <c r="C4" s="44"/>
      <c r="D4" s="44">
        <v>2</v>
      </c>
      <c r="E4" s="44"/>
      <c r="F4" s="44"/>
      <c r="G4" s="44"/>
      <c r="H4" s="44"/>
      <c r="I4" s="44">
        <v>2</v>
      </c>
      <c r="J4" s="44"/>
      <c r="K4" s="44"/>
      <c r="L4" s="44"/>
      <c r="M4" s="44"/>
      <c r="N4" s="44"/>
      <c r="O4" s="44"/>
      <c r="P4" s="44"/>
      <c r="Q4" s="44"/>
      <c r="R4" s="60">
        <v>1</v>
      </c>
      <c r="S4" s="44"/>
      <c r="T4" s="58"/>
      <c r="U4" s="61"/>
      <c r="V4" s="56"/>
      <c r="X4" s="44"/>
      <c r="Y4" s="44"/>
      <c r="Z4" s="44"/>
      <c r="AA4" s="44"/>
      <c r="AB4" s="44"/>
      <c r="AC4" s="44"/>
      <c r="AD4" s="44"/>
      <c r="AE4" s="44"/>
      <c r="AF4" s="44"/>
    </row>
    <row r="5" ht="23" customHeight="1" spans="1:32">
      <c r="A5" s="42">
        <v>45294</v>
      </c>
      <c r="B5" s="44">
        <v>2.5</v>
      </c>
      <c r="C5" s="44"/>
      <c r="D5" s="44">
        <v>2</v>
      </c>
      <c r="E5" s="44"/>
      <c r="F5" s="44"/>
      <c r="G5" s="44"/>
      <c r="H5" s="45"/>
      <c r="I5" s="44"/>
      <c r="J5" s="44"/>
      <c r="K5" s="44"/>
      <c r="L5" s="44"/>
      <c r="M5" s="44"/>
      <c r="N5" s="44"/>
      <c r="O5" s="44"/>
      <c r="P5" s="44"/>
      <c r="Q5" s="44"/>
      <c r="R5" s="60"/>
      <c r="S5" s="44"/>
      <c r="T5" s="62"/>
      <c r="U5" s="61"/>
      <c r="V5" s="56"/>
      <c r="X5" s="44"/>
      <c r="Y5" s="44"/>
      <c r="Z5" s="44"/>
      <c r="AA5" s="45"/>
      <c r="AB5" s="44"/>
      <c r="AC5" s="44"/>
      <c r="AD5" s="44"/>
      <c r="AE5" s="44"/>
      <c r="AF5" s="44"/>
    </row>
    <row r="6" ht="23" customHeight="1" spans="1:32">
      <c r="A6" s="42">
        <v>45295</v>
      </c>
      <c r="B6" s="44">
        <v>1.5</v>
      </c>
      <c r="C6" s="44"/>
      <c r="D6" s="44"/>
      <c r="E6" s="44"/>
      <c r="F6" s="44"/>
      <c r="G6" s="44"/>
      <c r="H6" s="44"/>
      <c r="I6" s="44"/>
      <c r="J6" s="44"/>
      <c r="K6" s="44">
        <v>1</v>
      </c>
      <c r="L6" s="44"/>
      <c r="M6" s="44"/>
      <c r="N6" s="44"/>
      <c r="O6" s="44"/>
      <c r="P6" s="44"/>
      <c r="Q6" s="44"/>
      <c r="R6" s="60"/>
      <c r="S6" s="44"/>
      <c r="T6" s="63"/>
      <c r="U6" s="61"/>
      <c r="V6" s="56"/>
      <c r="X6" s="44"/>
      <c r="Y6" s="44"/>
      <c r="Z6" s="44"/>
      <c r="AA6" s="44"/>
      <c r="AB6" s="44"/>
      <c r="AC6" s="44"/>
      <c r="AD6" s="44"/>
      <c r="AE6" s="44"/>
      <c r="AF6" s="44"/>
    </row>
    <row r="7" ht="23" customHeight="1" spans="1:32">
      <c r="A7" s="42">
        <v>45296</v>
      </c>
      <c r="B7" s="44">
        <v>1.5</v>
      </c>
      <c r="C7" s="44"/>
      <c r="D7" s="44"/>
      <c r="E7" s="44"/>
      <c r="F7" s="44"/>
      <c r="G7" s="44"/>
      <c r="H7" s="44"/>
      <c r="I7" s="44"/>
      <c r="J7" s="44"/>
      <c r="K7" s="44">
        <v>2</v>
      </c>
      <c r="L7" s="44"/>
      <c r="M7" s="44"/>
      <c r="N7" s="44"/>
      <c r="O7" s="44"/>
      <c r="P7" s="44"/>
      <c r="Q7" s="44"/>
      <c r="R7" s="60"/>
      <c r="S7" s="44"/>
      <c r="T7" s="63"/>
      <c r="U7" s="61"/>
      <c r="V7" s="56"/>
      <c r="X7" s="44"/>
      <c r="Y7" s="44"/>
      <c r="Z7" s="44"/>
      <c r="AA7" s="44"/>
      <c r="AB7" s="44"/>
      <c r="AC7" s="44"/>
      <c r="AD7" s="44"/>
      <c r="AE7" s="44"/>
      <c r="AF7" s="44"/>
    </row>
    <row r="8" ht="23" customHeight="1" spans="1:32">
      <c r="A8" s="42">
        <v>45297</v>
      </c>
      <c r="B8" s="44">
        <v>2.5</v>
      </c>
      <c r="C8" s="44"/>
      <c r="D8" s="44"/>
      <c r="E8" s="44"/>
      <c r="F8" s="44"/>
      <c r="G8" s="44"/>
      <c r="H8" s="44"/>
      <c r="I8" s="44">
        <v>4</v>
      </c>
      <c r="J8" s="44"/>
      <c r="K8" s="44">
        <v>1</v>
      </c>
      <c r="L8" s="44"/>
      <c r="M8" s="44"/>
      <c r="N8" s="44"/>
      <c r="O8" s="44"/>
      <c r="P8" s="44"/>
      <c r="Q8" s="44"/>
      <c r="R8" s="60"/>
      <c r="S8" s="44"/>
      <c r="T8" s="64"/>
      <c r="U8" s="61"/>
      <c r="V8" s="56"/>
      <c r="X8" s="44"/>
      <c r="Y8" s="44"/>
      <c r="Z8" s="44"/>
      <c r="AA8" s="44"/>
      <c r="AB8" s="44"/>
      <c r="AC8" s="44"/>
      <c r="AD8" s="44"/>
      <c r="AE8" s="44"/>
      <c r="AF8" s="44"/>
    </row>
    <row r="9" ht="23" customHeight="1" spans="1:32">
      <c r="A9" s="42">
        <v>45298</v>
      </c>
      <c r="B9" s="44">
        <v>2</v>
      </c>
      <c r="C9" s="44"/>
      <c r="D9" s="44">
        <v>2</v>
      </c>
      <c r="E9" s="44"/>
      <c r="F9" s="44"/>
      <c r="G9" s="44"/>
      <c r="H9" s="44"/>
      <c r="I9" s="44">
        <v>5</v>
      </c>
      <c r="J9" s="44"/>
      <c r="K9" s="44">
        <v>1</v>
      </c>
      <c r="L9" s="44"/>
      <c r="M9" s="44"/>
      <c r="N9" s="44"/>
      <c r="O9" s="44"/>
      <c r="P9" s="44"/>
      <c r="Q9" s="44"/>
      <c r="R9" s="60"/>
      <c r="S9" s="44"/>
      <c r="T9" s="58"/>
      <c r="U9" s="65"/>
      <c r="V9" s="56"/>
      <c r="X9" s="44"/>
      <c r="Y9" s="44"/>
      <c r="Z9" s="44"/>
      <c r="AA9" s="44"/>
      <c r="AB9" s="44"/>
      <c r="AC9" s="44"/>
      <c r="AD9" s="44"/>
      <c r="AE9" s="44"/>
      <c r="AF9" s="44"/>
    </row>
    <row r="10" ht="23" customHeight="1" spans="1:32">
      <c r="A10" s="42">
        <v>45299</v>
      </c>
      <c r="B10" s="44">
        <v>3.5</v>
      </c>
      <c r="C10" s="44"/>
      <c r="D10" s="44">
        <v>1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60"/>
      <c r="S10" s="44"/>
      <c r="T10" s="62"/>
      <c r="U10" s="66"/>
      <c r="V10" s="67"/>
      <c r="X10" s="44"/>
      <c r="Y10" s="44"/>
      <c r="Z10" s="44"/>
      <c r="AA10" s="44"/>
      <c r="AB10" s="44"/>
      <c r="AC10" s="44"/>
      <c r="AD10" s="44"/>
      <c r="AE10" s="44"/>
      <c r="AF10" s="44"/>
    </row>
    <row r="11" ht="23" customHeight="1" spans="1:32">
      <c r="A11" s="42">
        <v>45300</v>
      </c>
      <c r="B11" s="44">
        <v>1</v>
      </c>
      <c r="C11" s="44"/>
      <c r="D11" s="44">
        <v>1</v>
      </c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60"/>
      <c r="S11" s="44"/>
      <c r="T11" s="62"/>
      <c r="U11" s="66"/>
      <c r="V11" s="67"/>
      <c r="X11" s="44"/>
      <c r="Y11" s="44"/>
      <c r="Z11" s="44"/>
      <c r="AA11" s="44"/>
      <c r="AB11" s="44"/>
      <c r="AC11" s="44"/>
      <c r="AD11" s="44"/>
      <c r="AE11" s="44"/>
      <c r="AF11" s="44"/>
    </row>
    <row r="12" ht="23" customHeight="1" spans="1:32">
      <c r="A12" s="42">
        <v>45301</v>
      </c>
      <c r="B12" s="44"/>
      <c r="C12" s="44"/>
      <c r="D12" s="44">
        <v>4</v>
      </c>
      <c r="E12" s="44"/>
      <c r="F12" s="44"/>
      <c r="G12" s="44"/>
      <c r="H12" s="44"/>
      <c r="I12" s="44">
        <v>9</v>
      </c>
      <c r="J12" s="44"/>
      <c r="K12" s="44"/>
      <c r="L12" s="44"/>
      <c r="M12" s="44"/>
      <c r="N12" s="44"/>
      <c r="O12" s="44"/>
      <c r="P12" s="44"/>
      <c r="Q12" s="44"/>
      <c r="R12" s="60"/>
      <c r="S12" s="44"/>
      <c r="T12" s="58"/>
      <c r="U12" s="68"/>
      <c r="V12" s="67"/>
      <c r="X12" s="44"/>
      <c r="Y12" s="44"/>
      <c r="Z12" s="44"/>
      <c r="AA12" s="44"/>
      <c r="AB12" s="44"/>
      <c r="AC12" s="44"/>
      <c r="AD12" s="44"/>
      <c r="AE12" s="44"/>
      <c r="AF12" s="44"/>
    </row>
    <row r="13" ht="23" customHeight="1" spans="1:32">
      <c r="A13" s="42">
        <v>45302</v>
      </c>
      <c r="B13" s="44">
        <v>2.5</v>
      </c>
      <c r="C13" s="44"/>
      <c r="D13" s="44"/>
      <c r="E13" s="44"/>
      <c r="F13" s="44"/>
      <c r="G13" s="44"/>
      <c r="H13" s="44"/>
      <c r="I13" s="44">
        <v>3</v>
      </c>
      <c r="J13" s="44"/>
      <c r="K13" s="44"/>
      <c r="L13" s="44"/>
      <c r="M13" s="44"/>
      <c r="N13" s="44"/>
      <c r="O13" s="44"/>
      <c r="P13" s="44">
        <v>3</v>
      </c>
      <c r="Q13" s="44"/>
      <c r="R13" s="60"/>
      <c r="S13" s="44">
        <v>1</v>
      </c>
      <c r="T13" s="62"/>
      <c r="U13" s="66"/>
      <c r="V13" s="67"/>
      <c r="X13" s="44"/>
      <c r="Y13" s="44"/>
      <c r="Z13" s="44"/>
      <c r="AA13" s="44"/>
      <c r="AB13" s="44"/>
      <c r="AC13" s="44"/>
      <c r="AD13" s="44"/>
      <c r="AE13" s="44"/>
      <c r="AF13" s="44"/>
    </row>
    <row r="14" ht="23" customHeight="1" spans="1:32">
      <c r="A14" s="42">
        <v>45303</v>
      </c>
      <c r="B14" s="44">
        <v>1</v>
      </c>
      <c r="C14" s="44"/>
      <c r="D14" s="44">
        <v>1</v>
      </c>
      <c r="E14" s="44"/>
      <c r="F14" s="44"/>
      <c r="G14" s="44"/>
      <c r="H14" s="44"/>
      <c r="I14" s="44">
        <v>2</v>
      </c>
      <c r="J14" s="44"/>
      <c r="K14" s="44"/>
      <c r="L14" s="44"/>
      <c r="M14" s="44"/>
      <c r="N14" s="44"/>
      <c r="O14" s="44"/>
      <c r="P14" s="44"/>
      <c r="Q14" s="44"/>
      <c r="R14" s="60"/>
      <c r="S14" s="44"/>
      <c r="T14" s="64">
        <v>1</v>
      </c>
      <c r="U14" s="59"/>
      <c r="V14" s="56"/>
      <c r="X14" s="44"/>
      <c r="Y14" s="44"/>
      <c r="Z14" s="44"/>
      <c r="AA14" s="44"/>
      <c r="AB14" s="44"/>
      <c r="AC14" s="44"/>
      <c r="AD14" s="44"/>
      <c r="AE14" s="44"/>
      <c r="AF14" s="44"/>
    </row>
    <row r="15" ht="23" customHeight="1" spans="1:32">
      <c r="A15" s="42">
        <v>45304</v>
      </c>
      <c r="B15" s="44">
        <v>1.5</v>
      </c>
      <c r="C15" s="44"/>
      <c r="D15" s="44">
        <v>2</v>
      </c>
      <c r="E15" s="44"/>
      <c r="F15" s="44"/>
      <c r="G15" s="44"/>
      <c r="H15" s="44"/>
      <c r="I15" s="44"/>
      <c r="J15" s="44"/>
      <c r="K15" s="44"/>
      <c r="L15" s="44"/>
      <c r="M15" s="44"/>
      <c r="N15" s="44">
        <v>1</v>
      </c>
      <c r="O15" s="44"/>
      <c r="P15" s="44">
        <v>1</v>
      </c>
      <c r="Q15" s="44"/>
      <c r="R15" s="60">
        <v>1</v>
      </c>
      <c r="S15" s="44"/>
      <c r="T15" s="62">
        <v>2</v>
      </c>
      <c r="U15" s="61"/>
      <c r="V15" s="56"/>
      <c r="X15" s="44"/>
      <c r="Y15" s="44"/>
      <c r="Z15" s="44"/>
      <c r="AA15" s="44"/>
      <c r="AB15" s="44"/>
      <c r="AC15" s="44"/>
      <c r="AD15" s="44"/>
      <c r="AE15" s="44"/>
      <c r="AF15" s="44"/>
    </row>
    <row r="16" ht="23" customHeight="1" spans="1:32">
      <c r="A16" s="42">
        <v>45305</v>
      </c>
      <c r="B16" s="44">
        <v>4</v>
      </c>
      <c r="C16" s="44"/>
      <c r="D16" s="44"/>
      <c r="E16" s="44"/>
      <c r="F16" s="44"/>
      <c r="G16" s="44"/>
      <c r="H16" s="44">
        <v>1</v>
      </c>
      <c r="I16" s="44">
        <v>5</v>
      </c>
      <c r="J16" s="44"/>
      <c r="K16" s="44"/>
      <c r="L16" s="44"/>
      <c r="M16" s="44"/>
      <c r="N16" s="44"/>
      <c r="O16" s="44"/>
      <c r="P16" s="44"/>
      <c r="Q16" s="44"/>
      <c r="R16" s="60"/>
      <c r="S16" s="44"/>
      <c r="T16" s="64">
        <v>2</v>
      </c>
      <c r="U16" s="61"/>
      <c r="V16" s="56"/>
      <c r="X16" s="44"/>
      <c r="Y16" s="44"/>
      <c r="Z16" s="44"/>
      <c r="AA16" s="44"/>
      <c r="AB16" s="44"/>
      <c r="AC16" s="44"/>
      <c r="AD16" s="44"/>
      <c r="AE16" s="44"/>
      <c r="AF16" s="44"/>
    </row>
    <row r="17" ht="23" customHeight="1" spans="1:32">
      <c r="A17" s="42">
        <v>45306</v>
      </c>
      <c r="B17" s="44">
        <v>1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60"/>
      <c r="S17" s="44"/>
      <c r="T17" s="62">
        <v>2</v>
      </c>
      <c r="U17" s="61"/>
      <c r="V17" s="56"/>
      <c r="X17" s="44"/>
      <c r="Y17" s="44"/>
      <c r="Z17" s="44"/>
      <c r="AA17" s="44"/>
      <c r="AB17" s="44"/>
      <c r="AC17" s="44"/>
      <c r="AD17" s="44"/>
      <c r="AE17" s="44"/>
      <c r="AF17" s="44"/>
    </row>
    <row r="18" ht="23" customHeight="1" spans="1:32">
      <c r="A18" s="42">
        <v>45307</v>
      </c>
      <c r="B18" s="44">
        <v>1.5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60">
        <v>1</v>
      </c>
      <c r="S18" s="44"/>
      <c r="T18" s="64"/>
      <c r="U18" s="61"/>
      <c r="V18" s="56"/>
      <c r="X18" s="44"/>
      <c r="Y18" s="44"/>
      <c r="Z18" s="44"/>
      <c r="AA18" s="44"/>
      <c r="AB18" s="44"/>
      <c r="AC18" s="44"/>
      <c r="AD18" s="44"/>
      <c r="AE18" s="44"/>
      <c r="AF18" s="44"/>
    </row>
    <row r="19" ht="23" customHeight="1" spans="1:32">
      <c r="A19" s="42">
        <v>45308</v>
      </c>
      <c r="B19" s="44">
        <v>1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60"/>
      <c r="S19" s="44"/>
      <c r="T19" s="62">
        <v>2</v>
      </c>
      <c r="U19" s="61"/>
      <c r="V19" s="56"/>
      <c r="X19" s="44">
        <v>1</v>
      </c>
      <c r="Y19" s="44"/>
      <c r="Z19" s="44"/>
      <c r="AA19" s="44"/>
      <c r="AB19" s="44">
        <v>5</v>
      </c>
      <c r="AC19" s="44"/>
      <c r="AD19" s="44"/>
      <c r="AE19" s="44"/>
      <c r="AF19" s="44"/>
    </row>
    <row r="20" ht="23" customHeight="1" spans="1:32">
      <c r="A20" s="42">
        <v>45309</v>
      </c>
      <c r="B20" s="44"/>
      <c r="C20" s="44"/>
      <c r="D20" s="44">
        <v>2</v>
      </c>
      <c r="E20" s="44"/>
      <c r="F20" s="44"/>
      <c r="G20" s="44"/>
      <c r="H20" s="44"/>
      <c r="I20" s="44">
        <v>4</v>
      </c>
      <c r="J20" s="44"/>
      <c r="K20" s="44"/>
      <c r="L20" s="44"/>
      <c r="M20" s="44"/>
      <c r="N20" s="44"/>
      <c r="O20" s="44"/>
      <c r="P20" s="44"/>
      <c r="Q20" s="44"/>
      <c r="R20" s="60"/>
      <c r="S20" s="44"/>
      <c r="T20" s="64">
        <v>1</v>
      </c>
      <c r="U20" s="61"/>
      <c r="V20" s="56"/>
      <c r="X20" s="44"/>
      <c r="Y20" s="44"/>
      <c r="Z20" s="44"/>
      <c r="AA20" s="44"/>
      <c r="AB20" s="44"/>
      <c r="AC20" s="44"/>
      <c r="AD20" s="44"/>
      <c r="AE20" s="44"/>
      <c r="AF20" s="44"/>
    </row>
    <row r="21" ht="23" customHeight="1" spans="1:32">
      <c r="A21" s="42">
        <v>45310</v>
      </c>
      <c r="B21" s="44">
        <v>2</v>
      </c>
      <c r="C21" s="44"/>
      <c r="D21" s="44"/>
      <c r="E21" s="44"/>
      <c r="F21" s="44"/>
      <c r="G21" s="44"/>
      <c r="H21" s="44"/>
      <c r="I21" s="44">
        <v>3</v>
      </c>
      <c r="J21" s="44"/>
      <c r="K21" s="44"/>
      <c r="L21" s="44"/>
      <c r="M21" s="44"/>
      <c r="N21" s="44"/>
      <c r="O21" s="44"/>
      <c r="P21" s="44"/>
      <c r="Q21" s="44"/>
      <c r="R21" s="60"/>
      <c r="S21" s="44"/>
      <c r="T21" s="62"/>
      <c r="U21" s="61"/>
      <c r="V21" s="56">
        <v>2000</v>
      </c>
      <c r="X21" s="44"/>
      <c r="Y21" s="44"/>
      <c r="Z21" s="44"/>
      <c r="AA21" s="44"/>
      <c r="AB21" s="44"/>
      <c r="AC21" s="44"/>
      <c r="AD21" s="44"/>
      <c r="AE21" s="44"/>
      <c r="AF21" s="44"/>
    </row>
    <row r="22" ht="23" customHeight="1" spans="1:32">
      <c r="A22" s="42">
        <v>45311</v>
      </c>
      <c r="B22" s="44">
        <v>1.5</v>
      </c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60"/>
      <c r="S22" s="44"/>
      <c r="T22" s="64">
        <v>2</v>
      </c>
      <c r="U22" s="61"/>
      <c r="V22" s="56"/>
      <c r="X22" s="44"/>
      <c r="Y22" s="44"/>
      <c r="Z22" s="44"/>
      <c r="AA22" s="44"/>
      <c r="AB22" s="44"/>
      <c r="AC22" s="44"/>
      <c r="AD22" s="44"/>
      <c r="AE22" s="44"/>
      <c r="AF22" s="44"/>
    </row>
    <row r="23" ht="23" customHeight="1" spans="1:32">
      <c r="A23" s="42">
        <v>45312</v>
      </c>
      <c r="B23" s="44"/>
      <c r="C23" s="44"/>
      <c r="D23" s="44"/>
      <c r="E23" s="44"/>
      <c r="F23" s="44"/>
      <c r="G23" s="44"/>
      <c r="H23" s="44"/>
      <c r="I23" s="44">
        <v>4</v>
      </c>
      <c r="J23" s="44"/>
      <c r="K23" s="44"/>
      <c r="L23" s="44"/>
      <c r="M23" s="44"/>
      <c r="N23" s="44"/>
      <c r="O23" s="44"/>
      <c r="P23" s="44">
        <v>3</v>
      </c>
      <c r="Q23" s="44"/>
      <c r="R23" s="60"/>
      <c r="S23" s="44"/>
      <c r="T23" s="62">
        <v>4</v>
      </c>
      <c r="U23" s="61"/>
      <c r="V23" s="56"/>
      <c r="X23" s="44">
        <v>1</v>
      </c>
      <c r="Y23" s="44">
        <v>1</v>
      </c>
      <c r="Z23" s="44"/>
      <c r="AA23" s="44"/>
      <c r="AB23" s="44"/>
      <c r="AC23" s="44"/>
      <c r="AD23" s="44"/>
      <c r="AE23" s="44"/>
      <c r="AF23" s="44"/>
    </row>
    <row r="24" ht="23" customHeight="1" spans="1:32">
      <c r="A24" s="42">
        <v>45313</v>
      </c>
      <c r="B24" s="44"/>
      <c r="C24" s="44"/>
      <c r="D24" s="44">
        <v>0.5</v>
      </c>
      <c r="E24" s="44"/>
      <c r="F24" s="44"/>
      <c r="G24" s="44"/>
      <c r="H24" s="44"/>
      <c r="I24" s="44">
        <v>3</v>
      </c>
      <c r="J24" s="44"/>
      <c r="K24" s="44">
        <v>1</v>
      </c>
      <c r="L24" s="44"/>
      <c r="M24" s="44"/>
      <c r="N24" s="44"/>
      <c r="O24" s="44"/>
      <c r="P24" s="44"/>
      <c r="Q24" s="44"/>
      <c r="R24" s="60"/>
      <c r="S24" s="44"/>
      <c r="T24" s="64">
        <v>3</v>
      </c>
      <c r="U24" s="61"/>
      <c r="V24" s="56"/>
      <c r="X24" s="44"/>
      <c r="Y24" s="44"/>
      <c r="Z24" s="44"/>
      <c r="AA24" s="44"/>
      <c r="AB24" s="44"/>
      <c r="AC24" s="44"/>
      <c r="AD24" s="44"/>
      <c r="AE24" s="44"/>
      <c r="AF24" s="44"/>
    </row>
    <row r="25" ht="23" customHeight="1" spans="1:32">
      <c r="A25" s="42">
        <v>45314</v>
      </c>
      <c r="B25" s="44">
        <v>1</v>
      </c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60"/>
      <c r="S25" s="44"/>
      <c r="T25" s="62">
        <v>1</v>
      </c>
      <c r="U25" s="61"/>
      <c r="V25" s="56"/>
      <c r="X25" s="44"/>
      <c r="Y25" s="44"/>
      <c r="Z25" s="44"/>
      <c r="AA25" s="44"/>
      <c r="AB25" s="44"/>
      <c r="AC25" s="44"/>
      <c r="AD25" s="44"/>
      <c r="AE25" s="44"/>
      <c r="AF25" s="44"/>
    </row>
    <row r="26" ht="23" customHeight="1" spans="1:32">
      <c r="A26" s="42">
        <v>45315</v>
      </c>
      <c r="B26" s="44">
        <v>1.5</v>
      </c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60"/>
      <c r="S26" s="44"/>
      <c r="T26" s="64">
        <v>1</v>
      </c>
      <c r="U26" s="61"/>
      <c r="V26" s="56"/>
      <c r="X26" s="44">
        <v>1</v>
      </c>
      <c r="Y26" s="44"/>
      <c r="Z26" s="44"/>
      <c r="AA26" s="44"/>
      <c r="AB26" s="44"/>
      <c r="AC26" s="44"/>
      <c r="AD26" s="44"/>
      <c r="AE26" s="44"/>
      <c r="AF26" s="44"/>
    </row>
    <row r="27" ht="23" customHeight="1" spans="1:32">
      <c r="A27" s="42">
        <v>45316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60"/>
      <c r="S27" s="44"/>
      <c r="T27" s="62">
        <v>2</v>
      </c>
      <c r="U27" s="61"/>
      <c r="V27" s="56"/>
      <c r="X27" s="44"/>
      <c r="Y27" s="44"/>
      <c r="Z27" s="44"/>
      <c r="AA27" s="44"/>
      <c r="AB27" s="44"/>
      <c r="AC27" s="44"/>
      <c r="AD27" s="44"/>
      <c r="AE27" s="44"/>
      <c r="AF27" s="44"/>
    </row>
    <row r="28" ht="23" customHeight="1" spans="1:32">
      <c r="A28" s="42">
        <v>45317</v>
      </c>
      <c r="B28" s="44">
        <v>0.5</v>
      </c>
      <c r="C28" s="44"/>
      <c r="D28" s="44"/>
      <c r="E28" s="44"/>
      <c r="F28" s="44"/>
      <c r="G28" s="44"/>
      <c r="H28" s="44"/>
      <c r="I28" s="44">
        <v>5</v>
      </c>
      <c r="J28" s="44"/>
      <c r="K28" s="44"/>
      <c r="L28" s="44"/>
      <c r="M28" s="44"/>
      <c r="N28" s="44"/>
      <c r="O28" s="44"/>
      <c r="P28" s="44"/>
      <c r="Q28" s="44"/>
      <c r="R28" s="60"/>
      <c r="S28" s="44"/>
      <c r="T28" s="64">
        <v>2</v>
      </c>
      <c r="U28" s="61"/>
      <c r="V28" s="56"/>
      <c r="X28" s="44"/>
      <c r="Y28" s="44"/>
      <c r="Z28" s="44"/>
      <c r="AA28" s="44"/>
      <c r="AB28" s="44"/>
      <c r="AC28" s="44"/>
      <c r="AD28" s="44"/>
      <c r="AE28" s="44"/>
      <c r="AF28" s="44"/>
    </row>
    <row r="29" ht="23" customHeight="1" spans="1:32">
      <c r="A29" s="42">
        <v>45318</v>
      </c>
      <c r="B29" s="44">
        <v>1.5</v>
      </c>
      <c r="C29" s="44"/>
      <c r="D29" s="44">
        <v>2</v>
      </c>
      <c r="E29" s="44"/>
      <c r="F29" s="44"/>
      <c r="G29" s="44"/>
      <c r="H29" s="44"/>
      <c r="I29" s="44">
        <v>1</v>
      </c>
      <c r="J29" s="44"/>
      <c r="K29" s="44"/>
      <c r="L29" s="44"/>
      <c r="M29" s="44"/>
      <c r="N29" s="44"/>
      <c r="O29" s="44"/>
      <c r="P29" s="44">
        <v>2</v>
      </c>
      <c r="Q29" s="44"/>
      <c r="R29" s="60"/>
      <c r="S29" s="44"/>
      <c r="T29" s="62">
        <v>2</v>
      </c>
      <c r="U29" s="61"/>
      <c r="V29" s="56"/>
      <c r="X29" s="44"/>
      <c r="Y29" s="44"/>
      <c r="Z29" s="44"/>
      <c r="AA29" s="44"/>
      <c r="AB29" s="44"/>
      <c r="AC29" s="44"/>
      <c r="AD29" s="44"/>
      <c r="AE29" s="44"/>
      <c r="AF29" s="44"/>
    </row>
    <row r="30" ht="23" customHeight="1" spans="1:32">
      <c r="A30" s="42">
        <v>45319</v>
      </c>
      <c r="B30" s="44">
        <v>3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60"/>
      <c r="S30" s="44"/>
      <c r="T30" s="64">
        <v>3</v>
      </c>
      <c r="U30" s="61"/>
      <c r="V30" s="56"/>
      <c r="X30" s="44"/>
      <c r="Y30" s="44"/>
      <c r="Z30" s="44"/>
      <c r="AA30" s="44"/>
      <c r="AB30" s="44"/>
      <c r="AC30" s="44"/>
      <c r="AD30" s="44"/>
      <c r="AE30" s="44"/>
      <c r="AF30" s="44"/>
    </row>
    <row r="31" ht="23" customHeight="1" spans="1:32">
      <c r="A31" s="42">
        <v>45320</v>
      </c>
      <c r="B31" s="44">
        <v>2.5</v>
      </c>
      <c r="C31" s="44"/>
      <c r="D31" s="44"/>
      <c r="E31" s="44"/>
      <c r="F31" s="44"/>
      <c r="G31" s="44"/>
      <c r="H31" s="44"/>
      <c r="I31" s="44">
        <v>2</v>
      </c>
      <c r="J31" s="44"/>
      <c r="K31" s="44"/>
      <c r="L31" s="44"/>
      <c r="M31" s="44"/>
      <c r="N31" s="44"/>
      <c r="O31" s="44"/>
      <c r="P31" s="44"/>
      <c r="Q31" s="44"/>
      <c r="R31" s="60"/>
      <c r="S31" s="44"/>
      <c r="T31" s="62">
        <v>3</v>
      </c>
      <c r="U31" s="61"/>
      <c r="V31" s="56"/>
      <c r="X31" s="44"/>
      <c r="Y31" s="44"/>
      <c r="Z31" s="44"/>
      <c r="AA31" s="44"/>
      <c r="AB31" s="44"/>
      <c r="AC31" s="44"/>
      <c r="AD31" s="44"/>
      <c r="AE31" s="44"/>
      <c r="AF31" s="44"/>
    </row>
    <row r="32" ht="23" customHeight="1" spans="1:32">
      <c r="A32" s="42">
        <v>45321</v>
      </c>
      <c r="B32" s="44">
        <v>2</v>
      </c>
      <c r="C32" s="44"/>
      <c r="D32" s="44"/>
      <c r="E32" s="44"/>
      <c r="F32" s="44"/>
      <c r="G32" s="44"/>
      <c r="H32" s="44"/>
      <c r="I32" s="44">
        <v>2</v>
      </c>
      <c r="J32" s="44"/>
      <c r="K32" s="44"/>
      <c r="L32" s="44"/>
      <c r="M32" s="44"/>
      <c r="N32" s="44"/>
      <c r="O32" s="44"/>
      <c r="P32" s="44">
        <v>1</v>
      </c>
      <c r="Q32" s="44"/>
      <c r="R32" s="60"/>
      <c r="S32" s="44"/>
      <c r="T32" s="64">
        <v>2</v>
      </c>
      <c r="U32" s="61"/>
      <c r="V32" s="56"/>
      <c r="X32" s="44"/>
      <c r="Y32" s="44"/>
      <c r="Z32" s="44"/>
      <c r="AA32" s="44"/>
      <c r="AB32" s="44"/>
      <c r="AC32" s="44"/>
      <c r="AD32" s="44"/>
      <c r="AE32" s="44"/>
      <c r="AF32" s="44"/>
    </row>
    <row r="33" ht="23" customHeight="1" spans="1:32">
      <c r="A33" s="42">
        <v>45322</v>
      </c>
      <c r="B33" s="46">
        <v>3</v>
      </c>
      <c r="C33" s="46"/>
      <c r="D33" s="46">
        <v>1</v>
      </c>
      <c r="E33" s="46"/>
      <c r="F33" s="46"/>
      <c r="G33" s="46"/>
      <c r="H33" s="46"/>
      <c r="I33" s="46">
        <v>2</v>
      </c>
      <c r="J33" s="46"/>
      <c r="K33" s="46"/>
      <c r="L33" s="46"/>
      <c r="M33" s="46"/>
      <c r="N33" s="44"/>
      <c r="O33" s="44"/>
      <c r="P33" s="44"/>
      <c r="Q33" s="44"/>
      <c r="R33" s="60"/>
      <c r="S33" s="44"/>
      <c r="T33" s="62">
        <v>1</v>
      </c>
      <c r="U33" s="61"/>
      <c r="V33" s="56">
        <v>2000</v>
      </c>
      <c r="X33" s="46"/>
      <c r="Y33" s="46"/>
      <c r="Z33" s="46"/>
      <c r="AA33" s="46"/>
      <c r="AB33" s="46"/>
      <c r="AC33" s="46"/>
      <c r="AD33" s="46"/>
      <c r="AE33" s="46"/>
      <c r="AF33" s="46"/>
    </row>
    <row r="34" ht="23" customHeight="1" spans="1:32">
      <c r="A34" s="47" t="s">
        <v>22</v>
      </c>
      <c r="B34" s="48">
        <f t="shared" ref="B34:V34" si="0">SUM(B3:B33)</f>
        <v>46.5</v>
      </c>
      <c r="C34" s="49">
        <f t="shared" si="0"/>
        <v>0</v>
      </c>
      <c r="D34" s="50">
        <f t="shared" si="0"/>
        <v>20.5</v>
      </c>
      <c r="E34" s="48">
        <f t="shared" si="0"/>
        <v>0</v>
      </c>
      <c r="F34" s="48">
        <f t="shared" si="0"/>
        <v>0</v>
      </c>
      <c r="G34" s="48">
        <f t="shared" si="0"/>
        <v>0</v>
      </c>
      <c r="H34" s="49">
        <f t="shared" si="0"/>
        <v>1</v>
      </c>
      <c r="I34" s="50">
        <f t="shared" si="0"/>
        <v>56</v>
      </c>
      <c r="J34" s="48">
        <f t="shared" si="0"/>
        <v>0</v>
      </c>
      <c r="K34" s="48">
        <f t="shared" si="0"/>
        <v>6</v>
      </c>
      <c r="L34" s="49">
        <f t="shared" si="0"/>
        <v>0</v>
      </c>
      <c r="M34" s="52">
        <f t="shared" si="0"/>
        <v>0</v>
      </c>
      <c r="N34" s="52">
        <f t="shared" si="0"/>
        <v>1</v>
      </c>
      <c r="O34" s="52">
        <f t="shared" si="0"/>
        <v>0</v>
      </c>
      <c r="P34" s="52">
        <f t="shared" si="0"/>
        <v>10</v>
      </c>
      <c r="Q34" s="52">
        <f t="shared" si="0"/>
        <v>0</v>
      </c>
      <c r="R34" s="52">
        <f t="shared" si="0"/>
        <v>3</v>
      </c>
      <c r="S34" s="52">
        <f t="shared" si="0"/>
        <v>1</v>
      </c>
      <c r="T34" s="52">
        <f t="shared" si="0"/>
        <v>36</v>
      </c>
      <c r="U34" s="52">
        <f t="shared" si="0"/>
        <v>0</v>
      </c>
      <c r="V34" s="52">
        <f t="shared" si="0"/>
        <v>4000</v>
      </c>
      <c r="X34" s="48">
        <f t="shared" ref="X34:AF34" si="1">SUM(X3:X33)</f>
        <v>3</v>
      </c>
      <c r="Y34" s="50">
        <f t="shared" si="1"/>
        <v>1</v>
      </c>
      <c r="Z34" s="48">
        <f t="shared" si="1"/>
        <v>0</v>
      </c>
      <c r="AA34" s="49">
        <f t="shared" si="1"/>
        <v>0</v>
      </c>
      <c r="AB34" s="50">
        <f t="shared" si="1"/>
        <v>5</v>
      </c>
      <c r="AC34" s="48">
        <f t="shared" si="1"/>
        <v>0</v>
      </c>
      <c r="AD34" s="48">
        <f t="shared" si="1"/>
        <v>0</v>
      </c>
      <c r="AE34" s="49">
        <f t="shared" si="1"/>
        <v>0</v>
      </c>
      <c r="AF34" s="49">
        <f t="shared" si="1"/>
        <v>0</v>
      </c>
    </row>
    <row r="35" ht="23" customHeight="1" spans="1:32">
      <c r="A35" s="23"/>
      <c r="B35" s="51">
        <f>B34*168</f>
        <v>7812</v>
      </c>
      <c r="C35" s="51">
        <f>C34*128</f>
        <v>0</v>
      </c>
      <c r="D35" s="51">
        <f>D34*228</f>
        <v>4674</v>
      </c>
      <c r="E35" s="51">
        <f>E34*168</f>
        <v>0</v>
      </c>
      <c r="F35" s="51">
        <f>F34*78</f>
        <v>0</v>
      </c>
      <c r="G35" s="51">
        <f>G34*68</f>
        <v>0</v>
      </c>
      <c r="H35" s="51">
        <f>H34*338</f>
        <v>338</v>
      </c>
      <c r="I35" s="51">
        <f>I34*50</f>
        <v>2800</v>
      </c>
      <c r="J35" s="51">
        <f>J34*48</f>
        <v>0</v>
      </c>
      <c r="K35" s="51">
        <f>K34*95</f>
        <v>570</v>
      </c>
      <c r="L35" s="51">
        <f>L34*140</f>
        <v>0</v>
      </c>
      <c r="M35" s="51">
        <f>M34*572</f>
        <v>0</v>
      </c>
      <c r="N35" s="51">
        <f>N34*160</f>
        <v>160</v>
      </c>
      <c r="O35" s="51">
        <f>O34*120</f>
        <v>0</v>
      </c>
      <c r="P35" s="51">
        <f>P34*50</f>
        <v>500</v>
      </c>
      <c r="Q35" s="51">
        <f>Q34*160</f>
        <v>0</v>
      </c>
      <c r="R35" s="23">
        <f>R34*130</f>
        <v>390</v>
      </c>
      <c r="S35" s="23">
        <f>S34*205</f>
        <v>205</v>
      </c>
      <c r="T35" s="23">
        <f>T34*109</f>
        <v>3924</v>
      </c>
      <c r="U35" s="23">
        <f>U34*150</f>
        <v>0</v>
      </c>
      <c r="V35" s="23"/>
      <c r="W35" s="23"/>
      <c r="X35" s="51">
        <f>X34*159</f>
        <v>477</v>
      </c>
      <c r="Y35" s="51">
        <f>Y34*210</f>
        <v>210</v>
      </c>
      <c r="Z35" s="51">
        <f>Z34*71</f>
        <v>0</v>
      </c>
      <c r="AA35" s="51">
        <f>AA34*311.5</f>
        <v>0</v>
      </c>
      <c r="AB35" s="51">
        <f>AB34*50</f>
        <v>250</v>
      </c>
      <c r="AC35" s="51">
        <f>AC34*48</f>
        <v>0</v>
      </c>
      <c r="AD35" s="51">
        <f>AD34*86</f>
        <v>0</v>
      </c>
      <c r="AE35" s="51">
        <f>AE34*129</f>
        <v>0</v>
      </c>
      <c r="AF35">
        <f>AF34*507</f>
        <v>0</v>
      </c>
    </row>
    <row r="36" customFormat="1" ht="23" customHeight="1" spans="14:22">
      <c r="N36" s="24">
        <f>N34*53</f>
        <v>53</v>
      </c>
      <c r="O36" s="24">
        <f>O34*48</f>
        <v>0</v>
      </c>
      <c r="P36" s="24">
        <f>P34*15</f>
        <v>150</v>
      </c>
      <c r="Q36" s="24">
        <f>Q34*65</f>
        <v>0</v>
      </c>
      <c r="R36" s="24"/>
      <c r="T36" s="24">
        <f>T34*60</f>
        <v>2160</v>
      </c>
      <c r="V36">
        <f>V34*0.02</f>
        <v>80</v>
      </c>
    </row>
    <row r="37" ht="23" customHeight="1"/>
    <row r="38" ht="23" customHeight="1"/>
    <row r="39" customFormat="1" ht="23" customHeight="1" spans="13:23">
      <c r="M39" s="24" t="s">
        <v>23</v>
      </c>
      <c r="N39" s="25" t="s">
        <v>24</v>
      </c>
      <c r="O39" s="24">
        <v>168</v>
      </c>
      <c r="P39" s="24" t="s">
        <v>25</v>
      </c>
      <c r="Q39" s="24"/>
      <c r="R39" s="24" t="s">
        <v>26</v>
      </c>
      <c r="S39" s="24"/>
      <c r="T39" s="24"/>
      <c r="U39" s="24" t="s">
        <v>27</v>
      </c>
      <c r="V39" s="24"/>
      <c r="W39" s="24"/>
    </row>
    <row r="40" customFormat="1" ht="23" customHeight="1" spans="13:23">
      <c r="M40" s="24">
        <f>SUM(B35:AF35)</f>
        <v>22310</v>
      </c>
      <c r="N40" s="25">
        <f>SUM(B35:M35,U35,R35,S35,X35:AF35)</f>
        <v>17726</v>
      </c>
      <c r="O40" s="24">
        <f>N40-O39</f>
        <v>17558</v>
      </c>
      <c r="P40" s="24">
        <f>W40*O40</f>
        <v>5267.4</v>
      </c>
      <c r="Q40" s="24"/>
      <c r="R40" s="24">
        <f>SUM(N36:Q36,T36,V36)</f>
        <v>2443</v>
      </c>
      <c r="S40" s="24"/>
      <c r="T40" s="24"/>
      <c r="U40" s="24">
        <f>SUM(P40,R40)</f>
        <v>7710.4</v>
      </c>
      <c r="V40" s="24"/>
      <c r="W40" s="34">
        <v>0.3</v>
      </c>
    </row>
    <row r="41" customFormat="1" ht="23" customHeight="1" spans="13:23">
      <c r="M41" s="24"/>
      <c r="N41" s="25"/>
      <c r="O41" s="24"/>
      <c r="P41" s="24">
        <f>W41*O40</f>
        <v>6145.3</v>
      </c>
      <c r="Q41" s="24"/>
      <c r="R41" s="24"/>
      <c r="S41" s="24"/>
      <c r="T41" s="24"/>
      <c r="U41" s="24">
        <f>SUM(P41,R40)</f>
        <v>8588.3</v>
      </c>
      <c r="V41" s="24"/>
      <c r="W41" s="34">
        <v>0.35</v>
      </c>
    </row>
    <row r="42" customFormat="1" ht="23" customHeight="1" spans="13:23">
      <c r="M42" s="24"/>
      <c r="N42" s="25"/>
      <c r="O42" s="24"/>
      <c r="P42" s="24">
        <f>W42*O40</f>
        <v>6496.46</v>
      </c>
      <c r="Q42" s="24"/>
      <c r="R42" s="24"/>
      <c r="S42" s="24"/>
      <c r="T42" s="24"/>
      <c r="U42" s="24">
        <f>SUM(P42,R40)</f>
        <v>8939.46</v>
      </c>
      <c r="V42" s="24"/>
      <c r="W42" s="34">
        <v>0.37</v>
      </c>
    </row>
    <row r="43" customFormat="1" ht="23" customHeight="1" spans="13:23">
      <c r="M43" s="24"/>
      <c r="N43" s="25"/>
      <c r="O43" s="24"/>
      <c r="P43" s="24">
        <f>W43*O40</f>
        <v>6847.62</v>
      </c>
      <c r="Q43" s="24"/>
      <c r="R43" s="24"/>
      <c r="S43" s="24"/>
      <c r="T43" s="24"/>
      <c r="U43" s="24">
        <f>SUM(P43,R40)</f>
        <v>9290.62</v>
      </c>
      <c r="V43" s="24"/>
      <c r="W43" s="34">
        <v>0.39</v>
      </c>
    </row>
    <row r="44" customFormat="1" ht="23" customHeight="1" spans="13:23">
      <c r="M44" s="24"/>
      <c r="N44" s="25"/>
      <c r="O44" s="24"/>
      <c r="P44" s="24">
        <f>W44*O40</f>
        <v>7198.78</v>
      </c>
      <c r="Q44" s="24"/>
      <c r="R44" s="24"/>
      <c r="S44" s="24"/>
      <c r="T44" s="24"/>
      <c r="U44" s="24">
        <f>SUM(P44,R40)</f>
        <v>9641.78</v>
      </c>
      <c r="V44" s="24"/>
      <c r="W44" s="34">
        <v>0.41</v>
      </c>
    </row>
    <row r="45" ht="23" customHeight="1"/>
  </sheetData>
  <mergeCells count="21">
    <mergeCell ref="B1:C1"/>
    <mergeCell ref="D1:E1"/>
    <mergeCell ref="F1:G1"/>
    <mergeCell ref="X1:AF1"/>
    <mergeCell ref="A1:A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李晓红</vt:lpstr>
      <vt:lpstr>陈华平</vt:lpstr>
      <vt:lpstr>肖新姣</vt:lpstr>
      <vt:lpstr>王立伟</vt:lpstr>
      <vt:lpstr>程和君</vt:lpstr>
      <vt:lpstr>袁勇君</vt:lpstr>
      <vt:lpstr>柳常青</vt:lpstr>
      <vt:lpstr>吴建兵</vt:lpstr>
      <vt:lpstr>刘晓玲</vt:lpstr>
      <vt:lpstr>李拥华</vt:lpstr>
      <vt:lpstr>彭凤英</vt:lpstr>
      <vt:lpstr>甘金华</vt:lpstr>
      <vt:lpstr>颜晓琴</vt:lpstr>
      <vt:lpstr>Sheet14</vt:lpstr>
      <vt:lpstr>合计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WPS_1528192790</cp:lastModifiedBy>
  <dcterms:created xsi:type="dcterms:W3CDTF">2023-05-12T11:15:00Z</dcterms:created>
  <dcterms:modified xsi:type="dcterms:W3CDTF">2024-02-01T11:16:38Z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EADA0D502704450FB51E2A1EE2C7BD7D_12</vt:lpwstr>
  </property>
</Properties>
</file>