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160" tabRatio="500" activeTab="6"/>
  </bookViews>
  <sheets>
    <sheet name="Table1" sheetId="42" r:id="rId1"/>
    <sheet name="Table2" sheetId="41" r:id="rId2"/>
    <sheet name="Table3" sheetId="46" r:id="rId3"/>
    <sheet name="Table4" sheetId="51" r:id="rId4"/>
    <sheet name="monod4" sheetId="47" r:id="rId5"/>
    <sheet name="monod5" sheetId="48" r:id="rId6"/>
    <sheet name="lambda inhibit" sheetId="15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51" l="1"/>
  <c r="H5" i="51"/>
  <c r="I5" i="51"/>
  <c r="J5" i="51"/>
  <c r="D6" i="51"/>
  <c r="B6" i="51"/>
  <c r="E6" i="51"/>
  <c r="G6" i="51"/>
  <c r="F6" i="51"/>
  <c r="H6" i="51"/>
  <c r="I6" i="51"/>
  <c r="J6" i="51"/>
  <c r="D7" i="51"/>
  <c r="B7" i="51"/>
  <c r="E7" i="51"/>
  <c r="G7" i="51"/>
  <c r="F7" i="51"/>
  <c r="H7" i="51"/>
  <c r="I7" i="51"/>
  <c r="J7" i="51"/>
  <c r="D8" i="51"/>
  <c r="B8" i="51"/>
  <c r="E8" i="51"/>
  <c r="G8" i="51"/>
  <c r="F8" i="51"/>
  <c r="H8" i="51"/>
  <c r="I8" i="51"/>
  <c r="J8" i="51"/>
  <c r="D9" i="51"/>
  <c r="B9" i="51"/>
  <c r="E9" i="51"/>
  <c r="G9" i="51"/>
  <c r="F9" i="51"/>
  <c r="H9" i="51"/>
  <c r="I9" i="51"/>
  <c r="J9" i="51"/>
  <c r="E5" i="51"/>
  <c r="F5" i="51"/>
  <c r="K5" i="51"/>
  <c r="C6" i="51"/>
  <c r="C7" i="51"/>
  <c r="C8" i="51"/>
  <c r="C9" i="51"/>
  <c r="I1" i="51"/>
  <c r="N9" i="51"/>
  <c r="K9" i="51"/>
  <c r="L9" i="51"/>
  <c r="N8" i="51"/>
  <c r="K8" i="51"/>
  <c r="L8" i="51"/>
  <c r="N7" i="51"/>
  <c r="K7" i="51"/>
  <c r="L7" i="51"/>
  <c r="N6" i="51"/>
  <c r="K6" i="51"/>
  <c r="L6" i="51"/>
  <c r="N5" i="51"/>
  <c r="K1" i="51"/>
  <c r="K2" i="51"/>
  <c r="K3" i="51"/>
  <c r="M2" i="51"/>
  <c r="M1" i="51"/>
  <c r="I5" i="48"/>
  <c r="V6" i="48"/>
  <c r="U6" i="48"/>
  <c r="T5" i="48"/>
  <c r="E5" i="48"/>
  <c r="E6" i="48"/>
  <c r="G5" i="48" a="1"/>
  <c r="G5" i="48"/>
  <c r="H5" i="48"/>
  <c r="G6" i="48"/>
  <c r="H6" i="48"/>
  <c r="S5" i="48"/>
  <c r="S6" i="48"/>
  <c r="I6" i="48"/>
  <c r="F6" i="48"/>
  <c r="I1" i="48"/>
  <c r="N5" i="48"/>
  <c r="Q5" i="48"/>
  <c r="K1" i="48"/>
  <c r="K2" i="48"/>
  <c r="K3" i="48"/>
  <c r="M2" i="48"/>
  <c r="M1" i="48"/>
  <c r="I1" i="47"/>
  <c r="J5" i="47"/>
  <c r="L5" i="47"/>
  <c r="D6" i="47"/>
  <c r="R6" i="47"/>
  <c r="U6" i="47"/>
  <c r="S6" i="47"/>
  <c r="T6" i="47"/>
  <c r="F6" i="47"/>
  <c r="H6" i="47"/>
  <c r="E6" i="47"/>
  <c r="G6" i="47"/>
  <c r="I6" i="47"/>
  <c r="J6" i="47"/>
  <c r="L6" i="47"/>
  <c r="D7" i="47"/>
  <c r="R7" i="47"/>
  <c r="U7" i="47"/>
  <c r="S7" i="47"/>
  <c r="T7" i="47"/>
  <c r="F7" i="47"/>
  <c r="H7" i="47"/>
  <c r="E7" i="47"/>
  <c r="G7" i="47"/>
  <c r="I7" i="47"/>
  <c r="J7" i="47"/>
  <c r="L7" i="47"/>
  <c r="D8" i="47"/>
  <c r="R8" i="47"/>
  <c r="U8" i="47"/>
  <c r="S8" i="47"/>
  <c r="T8" i="47"/>
  <c r="F8" i="47"/>
  <c r="H8" i="47"/>
  <c r="E8" i="47"/>
  <c r="G8" i="47"/>
  <c r="I8" i="47"/>
  <c r="J8" i="47"/>
  <c r="L8" i="47"/>
  <c r="D9" i="47"/>
  <c r="R9" i="47"/>
  <c r="U9" i="47"/>
  <c r="S9" i="47"/>
  <c r="T9" i="47"/>
  <c r="F9" i="47"/>
  <c r="H9" i="47"/>
  <c r="E9" i="47"/>
  <c r="G9" i="47"/>
  <c r="I9" i="47"/>
  <c r="J9" i="47"/>
  <c r="L9" i="47"/>
  <c r="D10" i="47"/>
  <c r="R10" i="47"/>
  <c r="U10" i="47"/>
  <c r="S10" i="47"/>
  <c r="T10" i="47"/>
  <c r="F10" i="47"/>
  <c r="H10" i="47"/>
  <c r="E10" i="47"/>
  <c r="G10" i="47"/>
  <c r="I10" i="47"/>
  <c r="J10" i="47"/>
  <c r="L10" i="47"/>
  <c r="D11" i="47"/>
  <c r="R11" i="47"/>
  <c r="U11" i="47"/>
  <c r="S11" i="47"/>
  <c r="T11" i="47"/>
  <c r="F11" i="47"/>
  <c r="H11" i="47"/>
  <c r="E11" i="47"/>
  <c r="G11" i="47"/>
  <c r="I11" i="47"/>
  <c r="J11" i="47"/>
  <c r="L11" i="47"/>
  <c r="D12" i="47"/>
  <c r="R12" i="47"/>
  <c r="U12" i="47"/>
  <c r="S12" i="47"/>
  <c r="T12" i="47"/>
  <c r="F12" i="47"/>
  <c r="H12" i="47"/>
  <c r="E12" i="47"/>
  <c r="G12" i="47"/>
  <c r="I12" i="47"/>
  <c r="J12" i="47"/>
  <c r="L12" i="47"/>
  <c r="D13" i="47"/>
  <c r="R13" i="47"/>
  <c r="U13" i="47"/>
  <c r="S13" i="47"/>
  <c r="T13" i="47"/>
  <c r="F13" i="47"/>
  <c r="H13" i="47"/>
  <c r="H5" i="47"/>
  <c r="I5" i="47"/>
  <c r="E13" i="47"/>
  <c r="G13" i="47"/>
  <c r="G5" i="47"/>
  <c r="F5" i="47"/>
  <c r="E5" i="47"/>
  <c r="U5" i="47"/>
  <c r="T5" i="47"/>
  <c r="U2" i="47"/>
  <c r="U3" i="47"/>
  <c r="R5" i="47"/>
  <c r="S5" i="47"/>
  <c r="B6" i="47"/>
  <c r="B7" i="47"/>
  <c r="B8" i="47"/>
  <c r="B9" i="47"/>
  <c r="B10" i="47"/>
  <c r="B11" i="47"/>
  <c r="B12" i="47"/>
  <c r="B13" i="47"/>
  <c r="I13" i="47"/>
  <c r="J13" i="47"/>
  <c r="K13" i="47"/>
  <c r="Q13" i="47"/>
  <c r="P13" i="47"/>
  <c r="K12" i="47"/>
  <c r="O13" i="47"/>
  <c r="M13" i="47"/>
  <c r="M5" i="47"/>
  <c r="N13" i="47"/>
  <c r="L13" i="47"/>
  <c r="C6" i="47"/>
  <c r="C7" i="47"/>
  <c r="C8" i="47"/>
  <c r="C9" i="47"/>
  <c r="C10" i="47"/>
  <c r="C11" i="47"/>
  <c r="C12" i="47"/>
  <c r="C13" i="47"/>
  <c r="Q12" i="47"/>
  <c r="P12" i="47"/>
  <c r="K11" i="47"/>
  <c r="O12" i="47"/>
  <c r="M12" i="47"/>
  <c r="N12" i="47"/>
  <c r="Q11" i="47"/>
  <c r="P11" i="47"/>
  <c r="K10" i="47"/>
  <c r="O11" i="47"/>
  <c r="M11" i="47"/>
  <c r="N11" i="47"/>
  <c r="Q10" i="47"/>
  <c r="P10" i="47"/>
  <c r="K9" i="47"/>
  <c r="O10" i="47"/>
  <c r="M10" i="47"/>
  <c r="N10" i="47"/>
  <c r="Q9" i="47"/>
  <c r="P9" i="47"/>
  <c r="K8" i="47"/>
  <c r="O9" i="47"/>
  <c r="M9" i="47"/>
  <c r="N9" i="47"/>
  <c r="Q8" i="47"/>
  <c r="P8" i="47"/>
  <c r="K7" i="47"/>
  <c r="O8" i="47"/>
  <c r="M8" i="47"/>
  <c r="N8" i="47"/>
  <c r="Q7" i="47"/>
  <c r="P7" i="47"/>
  <c r="K6" i="47"/>
  <c r="O7" i="47"/>
  <c r="M7" i="47"/>
  <c r="N7" i="47"/>
  <c r="Q6" i="47"/>
  <c r="P6" i="47"/>
  <c r="K5" i="47"/>
  <c r="O6" i="47"/>
  <c r="M6" i="47"/>
  <c r="N6" i="47"/>
  <c r="Q5" i="47"/>
  <c r="P5" i="47"/>
  <c r="K1" i="47"/>
  <c r="K2" i="47"/>
  <c r="K3" i="47"/>
  <c r="M2" i="47"/>
  <c r="M1" i="47"/>
  <c r="I1" i="46"/>
  <c r="J5" i="46"/>
  <c r="L5" i="46"/>
  <c r="D6" i="46"/>
  <c r="E6" i="46"/>
  <c r="G6" i="46"/>
  <c r="F6" i="46"/>
  <c r="H6" i="46"/>
  <c r="I6" i="46"/>
  <c r="J6" i="46"/>
  <c r="L6" i="46"/>
  <c r="D7" i="46"/>
  <c r="E7" i="46"/>
  <c r="G7" i="46"/>
  <c r="F7" i="46"/>
  <c r="H7" i="46"/>
  <c r="I7" i="46"/>
  <c r="J7" i="46"/>
  <c r="L7" i="46"/>
  <c r="D8" i="46"/>
  <c r="E8" i="46"/>
  <c r="G8" i="46"/>
  <c r="F8" i="46"/>
  <c r="H8" i="46"/>
  <c r="I8" i="46"/>
  <c r="J8" i="46"/>
  <c r="L8" i="46"/>
  <c r="D9" i="46"/>
  <c r="E9" i="46"/>
  <c r="G9" i="46"/>
  <c r="F9" i="46"/>
  <c r="H9" i="46"/>
  <c r="I9" i="46"/>
  <c r="J9" i="46"/>
  <c r="L9" i="46"/>
  <c r="D10" i="46"/>
  <c r="E10" i="46"/>
  <c r="G10" i="46"/>
  <c r="F10" i="46"/>
  <c r="H10" i="46"/>
  <c r="I10" i="46"/>
  <c r="J10" i="46"/>
  <c r="L10" i="46"/>
  <c r="D11" i="46"/>
  <c r="E11" i="46"/>
  <c r="G11" i="46"/>
  <c r="F11" i="46"/>
  <c r="H11" i="46"/>
  <c r="I11" i="46"/>
  <c r="J11" i="46"/>
  <c r="L11" i="46"/>
  <c r="D12" i="46"/>
  <c r="E12" i="46"/>
  <c r="G12" i="46"/>
  <c r="F12" i="46"/>
  <c r="H12" i="46"/>
  <c r="I12" i="46"/>
  <c r="J12" i="46"/>
  <c r="L12" i="46"/>
  <c r="K12" i="46"/>
  <c r="B11" i="46"/>
  <c r="B12" i="46"/>
  <c r="Q12" i="46"/>
  <c r="P12" i="46"/>
  <c r="K11" i="46"/>
  <c r="O12" i="46"/>
  <c r="M12" i="46"/>
  <c r="N12" i="46"/>
  <c r="C11" i="46"/>
  <c r="C12" i="46"/>
  <c r="Q11" i="46"/>
  <c r="P11" i="46"/>
  <c r="K10" i="46"/>
  <c r="O11" i="46"/>
  <c r="M11" i="46"/>
  <c r="N11" i="46"/>
  <c r="B9" i="46"/>
  <c r="B10" i="46"/>
  <c r="Q10" i="46"/>
  <c r="P10" i="46"/>
  <c r="K9" i="46"/>
  <c r="O10" i="46"/>
  <c r="M10" i="46"/>
  <c r="N10" i="46"/>
  <c r="C9" i="46"/>
  <c r="C10" i="46"/>
  <c r="Q9" i="46"/>
  <c r="P9" i="46"/>
  <c r="K8" i="46"/>
  <c r="O9" i="46"/>
  <c r="M9" i="46"/>
  <c r="N9" i="46"/>
  <c r="E5" i="46"/>
  <c r="G5" i="46"/>
  <c r="F5" i="46"/>
  <c r="H5" i="46"/>
  <c r="I5" i="46"/>
  <c r="B6" i="46"/>
  <c r="B7" i="46"/>
  <c r="B8" i="46"/>
  <c r="Q8" i="46"/>
  <c r="P8" i="46"/>
  <c r="K7" i="46"/>
  <c r="O8" i="46"/>
  <c r="M8" i="46"/>
  <c r="M5" i="46"/>
  <c r="N8" i="46"/>
  <c r="C6" i="46"/>
  <c r="C7" i="46"/>
  <c r="C8" i="46"/>
  <c r="Q7" i="46"/>
  <c r="P7" i="46"/>
  <c r="K6" i="46"/>
  <c r="O7" i="46"/>
  <c r="M7" i="46"/>
  <c r="N7" i="46"/>
  <c r="Q6" i="46"/>
  <c r="P6" i="46"/>
  <c r="K5" i="46"/>
  <c r="O6" i="46"/>
  <c r="M6" i="46"/>
  <c r="N6" i="46"/>
  <c r="Q5" i="46"/>
  <c r="P5" i="46"/>
  <c r="K1" i="46"/>
  <c r="K2" i="46"/>
  <c r="K3" i="46"/>
  <c r="M2" i="46"/>
  <c r="M1" i="46"/>
  <c r="B6" i="41"/>
  <c r="B7" i="41"/>
  <c r="B8" i="41"/>
  <c r="O3" i="42"/>
  <c r="N3" i="42"/>
  <c r="K1" i="42"/>
  <c r="K2" i="42"/>
  <c r="K3" i="42"/>
  <c r="M2" i="42"/>
  <c r="M1" i="42"/>
  <c r="K1" i="41"/>
  <c r="K2" i="41"/>
  <c r="K3" i="41"/>
  <c r="M2" i="41"/>
  <c r="M1" i="41"/>
  <c r="J6" i="42"/>
  <c r="L6" i="42"/>
  <c r="D7" i="42"/>
  <c r="E7" i="42"/>
  <c r="G7" i="42"/>
  <c r="F7" i="42"/>
  <c r="H7" i="42"/>
  <c r="I7" i="42"/>
  <c r="J7" i="42"/>
  <c r="L7" i="42"/>
  <c r="D8" i="42"/>
  <c r="E8" i="42"/>
  <c r="G8" i="42"/>
  <c r="F8" i="42"/>
  <c r="H8" i="42"/>
  <c r="I8" i="42"/>
  <c r="J8" i="42"/>
  <c r="L8" i="42"/>
  <c r="D9" i="42"/>
  <c r="E9" i="42"/>
  <c r="G9" i="42"/>
  <c r="F9" i="42"/>
  <c r="H9" i="42"/>
  <c r="I9" i="42"/>
  <c r="J9" i="42"/>
  <c r="L9" i="42"/>
  <c r="D10" i="42"/>
  <c r="E10" i="42"/>
  <c r="G10" i="42"/>
  <c r="F10" i="42"/>
  <c r="H10" i="42"/>
  <c r="I10" i="42"/>
  <c r="J10" i="42"/>
  <c r="L10" i="42"/>
  <c r="D11" i="42"/>
  <c r="E11" i="42"/>
  <c r="G11" i="42"/>
  <c r="F11" i="42"/>
  <c r="H11" i="42"/>
  <c r="I11" i="42"/>
  <c r="J11" i="42"/>
  <c r="L11" i="42"/>
  <c r="D12" i="42"/>
  <c r="E12" i="42"/>
  <c r="G12" i="42"/>
  <c r="F12" i="42"/>
  <c r="H12" i="42"/>
  <c r="I12" i="42"/>
  <c r="J12" i="42"/>
  <c r="L12" i="42"/>
  <c r="D13" i="42"/>
  <c r="E13" i="42"/>
  <c r="G13" i="42"/>
  <c r="F13" i="42"/>
  <c r="H13" i="42"/>
  <c r="I13" i="42"/>
  <c r="J13" i="42"/>
  <c r="L13" i="42"/>
  <c r="D14" i="42"/>
  <c r="E14" i="42"/>
  <c r="G14" i="42"/>
  <c r="F14" i="42"/>
  <c r="H14" i="42"/>
  <c r="I14" i="42"/>
  <c r="J14" i="42"/>
  <c r="J5" i="42"/>
  <c r="L5" i="42"/>
  <c r="D6" i="42"/>
  <c r="E6" i="42"/>
  <c r="G6" i="42"/>
  <c r="F6" i="42"/>
  <c r="H6" i="42"/>
  <c r="I6" i="42"/>
  <c r="B12" i="42"/>
  <c r="B13" i="42"/>
  <c r="B14" i="42"/>
  <c r="K14" i="42"/>
  <c r="K13" i="42"/>
  <c r="C12" i="42"/>
  <c r="C13" i="42"/>
  <c r="C14" i="42"/>
  <c r="Q13" i="42"/>
  <c r="P13" i="42"/>
  <c r="K12" i="42"/>
  <c r="O13" i="42"/>
  <c r="M13" i="42"/>
  <c r="N13" i="42"/>
  <c r="Q12" i="42"/>
  <c r="P12" i="42"/>
  <c r="K11" i="42"/>
  <c r="O12" i="42"/>
  <c r="M12" i="42"/>
  <c r="N12" i="42"/>
  <c r="B9" i="42"/>
  <c r="B10" i="42"/>
  <c r="B11" i="42"/>
  <c r="Q11" i="42"/>
  <c r="P11" i="42"/>
  <c r="K10" i="42"/>
  <c r="O11" i="42"/>
  <c r="M11" i="42"/>
  <c r="N11" i="42"/>
  <c r="C9" i="42"/>
  <c r="C10" i="42"/>
  <c r="C11" i="42"/>
  <c r="Q10" i="42"/>
  <c r="P10" i="42"/>
  <c r="K9" i="42"/>
  <c r="O10" i="42"/>
  <c r="M10" i="42"/>
  <c r="N10" i="42"/>
  <c r="Q9" i="42"/>
  <c r="P9" i="42"/>
  <c r="K8" i="42"/>
  <c r="O9" i="42"/>
  <c r="M9" i="42"/>
  <c r="N9" i="42"/>
  <c r="E5" i="42"/>
  <c r="G5" i="42"/>
  <c r="F5" i="42"/>
  <c r="H5" i="42"/>
  <c r="I5" i="42"/>
  <c r="B6" i="42"/>
  <c r="B7" i="42"/>
  <c r="B8" i="42"/>
  <c r="Q8" i="42"/>
  <c r="P8" i="42"/>
  <c r="K7" i="42"/>
  <c r="O8" i="42"/>
  <c r="M8" i="42"/>
  <c r="M5" i="42"/>
  <c r="N8" i="42"/>
  <c r="C6" i="42"/>
  <c r="C7" i="42"/>
  <c r="C8" i="42"/>
  <c r="Q7" i="42"/>
  <c r="P7" i="42"/>
  <c r="K6" i="42"/>
  <c r="O7" i="42"/>
  <c r="M7" i="42"/>
  <c r="N7" i="42"/>
  <c r="Q6" i="42"/>
  <c r="P6" i="42"/>
  <c r="K5" i="42"/>
  <c r="O6" i="42"/>
  <c r="M6" i="42"/>
  <c r="N6" i="42"/>
  <c r="Q5" i="42"/>
  <c r="P5" i="42"/>
  <c r="I1" i="42"/>
  <c r="E5" i="41"/>
  <c r="G5" i="41"/>
  <c r="F5" i="41"/>
  <c r="H5" i="41"/>
  <c r="I5" i="41"/>
  <c r="K5" i="41"/>
  <c r="Q5" i="41"/>
  <c r="L5" i="41"/>
  <c r="D6" i="41"/>
  <c r="E6" i="41"/>
  <c r="G6" i="41"/>
  <c r="F6" i="41"/>
  <c r="H6" i="41"/>
  <c r="I6" i="41"/>
  <c r="K6" i="41"/>
  <c r="Q6" i="41"/>
  <c r="L6" i="41"/>
  <c r="D7" i="41"/>
  <c r="E7" i="41"/>
  <c r="G7" i="41"/>
  <c r="F7" i="41"/>
  <c r="H7" i="41"/>
  <c r="I7" i="41"/>
  <c r="K7" i="41"/>
  <c r="Q7" i="41"/>
  <c r="L7" i="41"/>
  <c r="D8" i="41"/>
  <c r="E8" i="41"/>
  <c r="G8" i="41"/>
  <c r="F8" i="41"/>
  <c r="H8" i="41"/>
  <c r="I8" i="41"/>
  <c r="K8" i="41"/>
  <c r="Q8" i="41"/>
  <c r="I1" i="41"/>
  <c r="L8" i="41"/>
  <c r="M5" i="41"/>
  <c r="C6" i="41"/>
  <c r="C7" i="41"/>
  <c r="C8" i="41"/>
  <c r="P8" i="41"/>
  <c r="O8" i="41"/>
  <c r="M8" i="41"/>
  <c r="N8" i="41"/>
  <c r="P7" i="41"/>
  <c r="O7" i="41"/>
  <c r="M7" i="41"/>
  <c r="N7" i="41"/>
  <c r="P6" i="41"/>
  <c r="O6" i="41"/>
  <c r="M6" i="41"/>
  <c r="N6" i="41"/>
  <c r="P5" i="41"/>
  <c r="J7" i="15"/>
  <c r="J8" i="15"/>
  <c r="L8" i="15"/>
  <c r="D10" i="15"/>
  <c r="L7" i="15"/>
  <c r="D9" i="15"/>
  <c r="E9" i="15"/>
  <c r="F9" i="15"/>
  <c r="G9" i="15"/>
  <c r="H9" i="15"/>
  <c r="I9" i="15"/>
  <c r="J9" i="15"/>
  <c r="J10" i="15"/>
  <c r="F10" i="15"/>
  <c r="I10" i="15"/>
  <c r="L10" i="15"/>
  <c r="D12" i="15"/>
  <c r="D15" i="15"/>
  <c r="L9" i="15"/>
  <c r="D11" i="15"/>
  <c r="D14" i="15"/>
  <c r="E14" i="15"/>
  <c r="F14" i="15"/>
  <c r="G14" i="15"/>
  <c r="H14" i="15"/>
  <c r="I14" i="15"/>
  <c r="J14" i="15"/>
  <c r="J15" i="15"/>
  <c r="F15" i="15"/>
  <c r="I15" i="15"/>
  <c r="L15" i="15"/>
  <c r="D17" i="15"/>
  <c r="L14" i="15"/>
  <c r="D16" i="15"/>
  <c r="E16" i="15"/>
  <c r="F16" i="15"/>
  <c r="G16" i="15"/>
  <c r="H16" i="15"/>
  <c r="I16" i="15"/>
  <c r="J16" i="15"/>
  <c r="J17" i="15"/>
  <c r="F17" i="15"/>
  <c r="I17" i="15"/>
  <c r="L17" i="15"/>
  <c r="D19" i="15"/>
  <c r="D22" i="15"/>
  <c r="L16" i="15"/>
  <c r="D18" i="15"/>
  <c r="D21" i="15"/>
  <c r="E21" i="15"/>
  <c r="F21" i="15"/>
  <c r="G21" i="15"/>
  <c r="H21" i="15"/>
  <c r="I21" i="15"/>
  <c r="J21" i="15"/>
  <c r="J22" i="15"/>
  <c r="F22" i="15"/>
  <c r="I22" i="15"/>
  <c r="L22" i="15"/>
  <c r="D24" i="15"/>
  <c r="L21" i="15"/>
  <c r="D23" i="15"/>
  <c r="E23" i="15"/>
  <c r="F23" i="15"/>
  <c r="G23" i="15"/>
  <c r="H23" i="15"/>
  <c r="I23" i="15"/>
  <c r="J23" i="15"/>
  <c r="J24" i="15"/>
  <c r="F24" i="15"/>
  <c r="I24" i="15"/>
  <c r="L24" i="15"/>
  <c r="D26" i="15"/>
  <c r="D29" i="15"/>
  <c r="L23" i="15"/>
  <c r="D25" i="15"/>
  <c r="D28" i="15"/>
  <c r="E28" i="15"/>
  <c r="F28" i="15"/>
  <c r="G28" i="15"/>
  <c r="H28" i="15"/>
  <c r="I28" i="15"/>
  <c r="H1" i="15"/>
  <c r="J28" i="15"/>
  <c r="J29" i="15"/>
  <c r="F29" i="15"/>
  <c r="I29" i="15"/>
  <c r="L29" i="15"/>
  <c r="D31" i="15"/>
  <c r="L28" i="15"/>
  <c r="D30" i="15"/>
  <c r="E30" i="15"/>
  <c r="F30" i="15"/>
  <c r="G30" i="15"/>
  <c r="H30" i="15"/>
  <c r="I30" i="15"/>
  <c r="J30" i="15"/>
  <c r="J31" i="15"/>
  <c r="F31" i="15"/>
  <c r="I31" i="15"/>
  <c r="L31" i="15"/>
  <c r="D33" i="15"/>
  <c r="L30" i="15"/>
  <c r="D32" i="15"/>
  <c r="E32" i="15"/>
  <c r="F32" i="15"/>
  <c r="G32" i="15"/>
  <c r="H32" i="15"/>
  <c r="I32" i="15"/>
  <c r="J32" i="15"/>
  <c r="J33" i="15"/>
  <c r="F33" i="15"/>
  <c r="I33" i="15"/>
  <c r="L33" i="15"/>
  <c r="D35" i="15"/>
  <c r="F35" i="15"/>
  <c r="I35" i="15"/>
  <c r="L35" i="15"/>
  <c r="D37" i="15"/>
  <c r="L32" i="15"/>
  <c r="D34" i="15"/>
  <c r="E34" i="15"/>
  <c r="F34" i="15"/>
  <c r="G34" i="15"/>
  <c r="H34" i="15"/>
  <c r="I34" i="15"/>
  <c r="L34" i="15"/>
  <c r="D36" i="15"/>
  <c r="E36" i="15"/>
  <c r="F36" i="15"/>
  <c r="G36" i="15"/>
  <c r="H36" i="15"/>
  <c r="I36" i="15"/>
  <c r="J36" i="15"/>
  <c r="J37" i="15"/>
  <c r="F37" i="15"/>
  <c r="I37" i="15"/>
  <c r="L37" i="15"/>
  <c r="D39" i="15"/>
  <c r="L36" i="15"/>
  <c r="D38" i="15"/>
  <c r="E38" i="15"/>
  <c r="F38" i="15"/>
  <c r="G38" i="15"/>
  <c r="H38" i="15"/>
  <c r="I38" i="15"/>
  <c r="J38" i="15"/>
  <c r="J39" i="15"/>
  <c r="F39" i="15"/>
  <c r="I39" i="15"/>
  <c r="L39" i="15"/>
  <c r="D41" i="15"/>
  <c r="F41" i="15"/>
  <c r="I41" i="15"/>
  <c r="L41" i="15"/>
  <c r="D43" i="15"/>
  <c r="L38" i="15"/>
  <c r="D40" i="15"/>
  <c r="E40" i="15"/>
  <c r="F40" i="15"/>
  <c r="G40" i="15"/>
  <c r="H40" i="15"/>
  <c r="I40" i="15"/>
  <c r="L40" i="15"/>
  <c r="D42" i="15"/>
  <c r="E42" i="15"/>
  <c r="F42" i="15"/>
  <c r="G42" i="15"/>
  <c r="H42" i="15"/>
  <c r="I42" i="15"/>
  <c r="J42" i="15"/>
  <c r="J43" i="15"/>
  <c r="B43" i="15"/>
  <c r="E43" i="15"/>
  <c r="F43" i="15"/>
  <c r="G43" i="15"/>
  <c r="H43" i="15"/>
  <c r="I43" i="15"/>
  <c r="L43" i="15"/>
  <c r="K43" i="15"/>
  <c r="B32" i="15"/>
  <c r="B34" i="15"/>
  <c r="B38" i="15"/>
  <c r="J41" i="15"/>
  <c r="E41" i="15"/>
  <c r="G41" i="15"/>
  <c r="H41" i="15"/>
  <c r="K41" i="15"/>
  <c r="E39" i="15"/>
  <c r="G39" i="15"/>
  <c r="H39" i="15"/>
  <c r="K39" i="15"/>
  <c r="E37" i="15"/>
  <c r="G37" i="15"/>
  <c r="H37" i="15"/>
  <c r="K37" i="15"/>
  <c r="J35" i="15"/>
  <c r="E35" i="15"/>
  <c r="G35" i="15"/>
  <c r="H35" i="15"/>
  <c r="K35" i="15"/>
  <c r="E33" i="15"/>
  <c r="G33" i="15"/>
  <c r="H33" i="15"/>
  <c r="K33" i="15"/>
  <c r="E31" i="15"/>
  <c r="G31" i="15"/>
  <c r="H31" i="15"/>
  <c r="K31" i="15"/>
  <c r="B41" i="15"/>
  <c r="B39" i="15"/>
  <c r="B37" i="15"/>
  <c r="B35" i="15"/>
  <c r="B33" i="15"/>
  <c r="B31" i="15"/>
  <c r="B29" i="15"/>
  <c r="E29" i="15"/>
  <c r="G29" i="15"/>
  <c r="H29" i="15"/>
  <c r="K29" i="15"/>
  <c r="E25" i="15"/>
  <c r="F25" i="15"/>
  <c r="G25" i="15"/>
  <c r="H25" i="15"/>
  <c r="I25" i="15"/>
  <c r="J25" i="15"/>
  <c r="J26" i="15"/>
  <c r="E26" i="15"/>
  <c r="F26" i="15"/>
  <c r="G26" i="15"/>
  <c r="H26" i="15"/>
  <c r="I26" i="15"/>
  <c r="L26" i="15"/>
  <c r="K26" i="15"/>
  <c r="E24" i="15"/>
  <c r="G24" i="15"/>
  <c r="H24" i="15"/>
  <c r="K24" i="15"/>
  <c r="E22" i="15"/>
  <c r="G22" i="15"/>
  <c r="H22" i="15"/>
  <c r="K22" i="15"/>
  <c r="E18" i="15"/>
  <c r="F18" i="15"/>
  <c r="G18" i="15"/>
  <c r="H18" i="15"/>
  <c r="I18" i="15"/>
  <c r="J18" i="15"/>
  <c r="J19" i="15"/>
  <c r="E19" i="15"/>
  <c r="F19" i="15"/>
  <c r="G19" i="15"/>
  <c r="H19" i="15"/>
  <c r="I19" i="15"/>
  <c r="L19" i="15"/>
  <c r="K19" i="15"/>
  <c r="E17" i="15"/>
  <c r="G17" i="15"/>
  <c r="H17" i="15"/>
  <c r="K17" i="15"/>
  <c r="E15" i="15"/>
  <c r="G15" i="15"/>
  <c r="H15" i="15"/>
  <c r="K15" i="15"/>
  <c r="E11" i="15"/>
  <c r="F11" i="15"/>
  <c r="G11" i="15"/>
  <c r="H11" i="15"/>
  <c r="I11" i="15"/>
  <c r="J11" i="15"/>
  <c r="J12" i="15"/>
  <c r="B12" i="15"/>
  <c r="E12" i="15"/>
  <c r="F12" i="15"/>
  <c r="G12" i="15"/>
  <c r="H12" i="15"/>
  <c r="I12" i="15"/>
  <c r="L12" i="15"/>
  <c r="K12" i="15"/>
  <c r="B19" i="15"/>
  <c r="B17" i="15"/>
  <c r="B15" i="15"/>
  <c r="B26" i="15"/>
  <c r="B24" i="15"/>
  <c r="B22" i="15"/>
  <c r="K9" i="15"/>
  <c r="K10" i="15"/>
  <c r="Q9" i="15"/>
  <c r="P9" i="15"/>
  <c r="M9" i="15"/>
  <c r="E10" i="15"/>
  <c r="G10" i="15"/>
  <c r="H10" i="15"/>
  <c r="B10" i="15"/>
  <c r="K7" i="15"/>
  <c r="K8" i="15"/>
  <c r="Q7" i="15"/>
  <c r="P7" i="15"/>
  <c r="M7" i="15"/>
  <c r="I8" i="15"/>
  <c r="H8" i="15"/>
  <c r="G8" i="15"/>
  <c r="F8" i="15"/>
  <c r="B8" i="15"/>
  <c r="E8" i="15"/>
  <c r="E7" i="15"/>
  <c r="F7" i="15"/>
  <c r="G7" i="15"/>
  <c r="H7" i="15"/>
  <c r="I7" i="15"/>
  <c r="B9" i="15"/>
  <c r="B16" i="15"/>
  <c r="B23" i="15"/>
  <c r="B30" i="15"/>
  <c r="B36" i="15"/>
  <c r="B40" i="15"/>
  <c r="D45" i="15"/>
  <c r="E45" i="15"/>
  <c r="F45" i="15"/>
  <c r="G45" i="15"/>
  <c r="H45" i="15"/>
  <c r="I45" i="15"/>
  <c r="J45" i="15"/>
  <c r="L45" i="15"/>
  <c r="D46" i="15"/>
  <c r="B46" i="15"/>
  <c r="E46" i="15"/>
  <c r="F46" i="15"/>
  <c r="G46" i="15"/>
  <c r="H46" i="15"/>
  <c r="I46" i="15"/>
  <c r="J46" i="15"/>
  <c r="L46" i="15"/>
  <c r="D47" i="15"/>
  <c r="B47" i="15"/>
  <c r="E47" i="15"/>
  <c r="F47" i="15"/>
  <c r="G47" i="15"/>
  <c r="H47" i="15"/>
  <c r="I47" i="15"/>
  <c r="J47" i="15"/>
  <c r="L47" i="15"/>
  <c r="D48" i="15"/>
  <c r="B48" i="15"/>
  <c r="E48" i="15"/>
  <c r="F48" i="15"/>
  <c r="G48" i="15"/>
  <c r="H48" i="15"/>
  <c r="I48" i="15"/>
  <c r="L48" i="15"/>
  <c r="D49" i="15"/>
  <c r="D51" i="15"/>
  <c r="E51" i="15"/>
  <c r="F51" i="15"/>
  <c r="G51" i="15"/>
  <c r="H51" i="15"/>
  <c r="I51" i="15"/>
  <c r="J51" i="15"/>
  <c r="L51" i="15"/>
  <c r="D52" i="15"/>
  <c r="B52" i="15"/>
  <c r="E52" i="15"/>
  <c r="F52" i="15"/>
  <c r="G52" i="15"/>
  <c r="H52" i="15"/>
  <c r="I52" i="15"/>
  <c r="J52" i="15"/>
  <c r="L52" i="15"/>
  <c r="D53" i="15"/>
  <c r="B53" i="15"/>
  <c r="E53" i="15"/>
  <c r="F53" i="15"/>
  <c r="G53" i="15"/>
  <c r="H53" i="15"/>
  <c r="I53" i="15"/>
  <c r="J53" i="15"/>
  <c r="L53" i="15"/>
  <c r="D54" i="15"/>
  <c r="D56" i="15"/>
  <c r="E56" i="15"/>
  <c r="F56" i="15"/>
  <c r="G56" i="15"/>
  <c r="H56" i="15"/>
  <c r="I56" i="15"/>
  <c r="J56" i="15"/>
  <c r="L56" i="15"/>
  <c r="D57" i="15"/>
  <c r="B57" i="15"/>
  <c r="E57" i="15"/>
  <c r="F57" i="15"/>
  <c r="G57" i="15"/>
  <c r="H57" i="15"/>
  <c r="I57" i="15"/>
  <c r="J57" i="15"/>
  <c r="L57" i="15"/>
  <c r="D58" i="15"/>
  <c r="B58" i="15"/>
  <c r="E58" i="15"/>
  <c r="F58" i="15"/>
  <c r="G58" i="15"/>
  <c r="H58" i="15"/>
  <c r="I58" i="15"/>
  <c r="J58" i="15"/>
  <c r="K58" i="15"/>
  <c r="Q58" i="15"/>
  <c r="P58" i="15"/>
  <c r="K57" i="15"/>
  <c r="O58" i="15"/>
  <c r="M58" i="15"/>
  <c r="M28" i="15"/>
  <c r="N58" i="15"/>
  <c r="L58" i="15"/>
  <c r="C57" i="15"/>
  <c r="C58" i="15"/>
  <c r="Q57" i="15"/>
  <c r="P57" i="15"/>
  <c r="K56" i="15"/>
  <c r="O57" i="15"/>
  <c r="M57" i="15"/>
  <c r="N57" i="15"/>
  <c r="Q56" i="15"/>
  <c r="P56" i="15"/>
  <c r="M56" i="15"/>
  <c r="A14" i="15"/>
  <c r="A21" i="15"/>
  <c r="A28" i="15"/>
  <c r="A45" i="15"/>
  <c r="A51" i="15"/>
  <c r="A56" i="15"/>
  <c r="B54" i="15"/>
  <c r="E54" i="15"/>
  <c r="F54" i="15"/>
  <c r="G54" i="15"/>
  <c r="H54" i="15"/>
  <c r="I54" i="15"/>
  <c r="K54" i="15"/>
  <c r="Q54" i="15"/>
  <c r="P54" i="15"/>
  <c r="K53" i="15"/>
  <c r="O54" i="15"/>
  <c r="M54" i="15"/>
  <c r="N54" i="15"/>
  <c r="L54" i="15"/>
  <c r="Q53" i="15"/>
  <c r="P53" i="15"/>
  <c r="K52" i="15"/>
  <c r="O53" i="15"/>
  <c r="M53" i="15"/>
  <c r="N53" i="15"/>
  <c r="C52" i="15"/>
  <c r="C53" i="15"/>
  <c r="Q52" i="15"/>
  <c r="P52" i="15"/>
  <c r="K51" i="15"/>
  <c r="O52" i="15"/>
  <c r="M52" i="15"/>
  <c r="N52" i="15"/>
  <c r="Q51" i="15"/>
  <c r="P51" i="15"/>
  <c r="M51" i="15"/>
  <c r="B49" i="15"/>
  <c r="E49" i="15"/>
  <c r="F49" i="15"/>
  <c r="G49" i="15"/>
  <c r="H49" i="15"/>
  <c r="I49" i="15"/>
  <c r="J49" i="15"/>
  <c r="K49" i="15"/>
  <c r="Q49" i="15"/>
  <c r="P49" i="15"/>
  <c r="K48" i="15"/>
  <c r="O49" i="15"/>
  <c r="M49" i="15"/>
  <c r="N49" i="15"/>
  <c r="L49" i="15"/>
  <c r="C49" i="15"/>
  <c r="Q48" i="15"/>
  <c r="P48" i="15"/>
  <c r="K47" i="15"/>
  <c r="O48" i="15"/>
  <c r="M48" i="15"/>
  <c r="N48" i="15"/>
  <c r="Q47" i="15"/>
  <c r="P47" i="15"/>
  <c r="K46" i="15"/>
  <c r="O47" i="15"/>
  <c r="M47" i="15"/>
  <c r="N47" i="15"/>
  <c r="C46" i="15"/>
  <c r="C47" i="15"/>
  <c r="Q46" i="15"/>
  <c r="P46" i="15"/>
  <c r="K45" i="15"/>
  <c r="O46" i="15"/>
  <c r="M46" i="15"/>
  <c r="N46" i="15"/>
  <c r="Q45" i="15"/>
  <c r="P45" i="15"/>
  <c r="M45" i="15"/>
  <c r="B42" i="15"/>
  <c r="K42" i="15"/>
  <c r="Q42" i="15"/>
  <c r="P42" i="15"/>
  <c r="K40" i="15"/>
  <c r="O42" i="15"/>
  <c r="M42" i="15"/>
  <c r="N42" i="15"/>
  <c r="L42" i="15"/>
  <c r="C36" i="15"/>
  <c r="C38" i="15"/>
  <c r="C40" i="15"/>
  <c r="C42" i="15"/>
  <c r="Q40" i="15"/>
  <c r="P40" i="15"/>
  <c r="K38" i="15"/>
  <c r="O40" i="15"/>
  <c r="M40" i="15"/>
  <c r="N40" i="15"/>
  <c r="AB3" i="15"/>
  <c r="AC3" i="15"/>
  <c r="AA3" i="15"/>
  <c r="AB4" i="15"/>
  <c r="AC4" i="15"/>
  <c r="AA4" i="15"/>
  <c r="AB5" i="15"/>
  <c r="AC5" i="15"/>
  <c r="AA5" i="15"/>
  <c r="AB6" i="15"/>
  <c r="AC6" i="15"/>
  <c r="AA6" i="15"/>
  <c r="AB7" i="15"/>
  <c r="AC7" i="15"/>
  <c r="AA7" i="15"/>
  <c r="AB9" i="15"/>
  <c r="AC9" i="15"/>
  <c r="AA9" i="15"/>
  <c r="AB11" i="15"/>
  <c r="AC11" i="15"/>
  <c r="AA11" i="15"/>
  <c r="AB13" i="15"/>
  <c r="AC13" i="15"/>
  <c r="AA13" i="15"/>
  <c r="AB14" i="15"/>
  <c r="AC14" i="15"/>
  <c r="AA14" i="15"/>
  <c r="AB16" i="15"/>
  <c r="AC16" i="15"/>
  <c r="AA16" i="15"/>
  <c r="AB18" i="15"/>
  <c r="AC18" i="15"/>
  <c r="AA18" i="15"/>
  <c r="AB19" i="15"/>
  <c r="AC19" i="15"/>
  <c r="AA19" i="15"/>
  <c r="AB21" i="15"/>
  <c r="AC21" i="15"/>
  <c r="AA21" i="15"/>
  <c r="AB23" i="15"/>
  <c r="AC23" i="15"/>
  <c r="AA23" i="15"/>
  <c r="AB25" i="15"/>
  <c r="AC25" i="15"/>
  <c r="AA25" i="15"/>
  <c r="AB27" i="15"/>
  <c r="AC27" i="15"/>
  <c r="AA27" i="15"/>
  <c r="AB28" i="15"/>
  <c r="AC28" i="15"/>
  <c r="AA28" i="15"/>
  <c r="AB30" i="15"/>
  <c r="AC30" i="15"/>
  <c r="AA30" i="15"/>
  <c r="AB32" i="15"/>
  <c r="AC32" i="15"/>
  <c r="AA32" i="15"/>
  <c r="AB34" i="15"/>
  <c r="AC34" i="15"/>
  <c r="AA34" i="15"/>
  <c r="AB36" i="15"/>
  <c r="AC36" i="15"/>
  <c r="AA36" i="15"/>
  <c r="AB38" i="15"/>
  <c r="AC38" i="15"/>
  <c r="AA38" i="15"/>
  <c r="Z3" i="15"/>
  <c r="Z4" i="15"/>
  <c r="Z5" i="15"/>
  <c r="Z6" i="15"/>
  <c r="Z7" i="15"/>
  <c r="Z9" i="15"/>
  <c r="Z11" i="15"/>
  <c r="Z13" i="15"/>
  <c r="Z14" i="15"/>
  <c r="Z16" i="15"/>
  <c r="Z18" i="15"/>
  <c r="Z19" i="15"/>
  <c r="Z21" i="15"/>
  <c r="Z23" i="15"/>
  <c r="Z25" i="15"/>
  <c r="Z27" i="15"/>
  <c r="Z28" i="15"/>
  <c r="Z30" i="15"/>
  <c r="Z32" i="15"/>
  <c r="Z34" i="15"/>
  <c r="Z36" i="15"/>
  <c r="Z38" i="15"/>
  <c r="Q38" i="15"/>
  <c r="P38" i="15"/>
  <c r="K36" i="15"/>
  <c r="O38" i="15"/>
  <c r="M38" i="15"/>
  <c r="N38" i="15"/>
  <c r="Q36" i="15"/>
  <c r="P36" i="15"/>
  <c r="K34" i="15"/>
  <c r="O36" i="15"/>
  <c r="M36" i="15"/>
  <c r="N36" i="15"/>
  <c r="Q34" i="15"/>
  <c r="P34" i="15"/>
  <c r="K32" i="15"/>
  <c r="O34" i="15"/>
  <c r="M34" i="15"/>
  <c r="N34" i="15"/>
  <c r="Q32" i="15"/>
  <c r="P32" i="15"/>
  <c r="K30" i="15"/>
  <c r="O32" i="15"/>
  <c r="M32" i="15"/>
  <c r="N32" i="15"/>
  <c r="C30" i="15"/>
  <c r="C32" i="15"/>
  <c r="Q30" i="15"/>
  <c r="P30" i="15"/>
  <c r="K28" i="15"/>
  <c r="O30" i="15"/>
  <c r="M30" i="15"/>
  <c r="N30" i="15"/>
  <c r="Q28" i="15"/>
  <c r="P28" i="15"/>
  <c r="B25" i="15"/>
  <c r="K25" i="15"/>
  <c r="Q25" i="15"/>
  <c r="P25" i="15"/>
  <c r="K23" i="15"/>
  <c r="O25" i="15"/>
  <c r="M25" i="15"/>
  <c r="M21" i="15"/>
  <c r="N25" i="15"/>
  <c r="L25" i="15"/>
  <c r="C23" i="15"/>
  <c r="C25" i="15"/>
  <c r="Q23" i="15"/>
  <c r="P23" i="15"/>
  <c r="K21" i="15"/>
  <c r="O23" i="15"/>
  <c r="M23" i="15"/>
  <c r="N23" i="15"/>
  <c r="Q21" i="15"/>
  <c r="P21" i="15"/>
  <c r="B18" i="15"/>
  <c r="K18" i="15"/>
  <c r="Q18" i="15"/>
  <c r="P18" i="15"/>
  <c r="K16" i="15"/>
  <c r="O18" i="15"/>
  <c r="M18" i="15"/>
  <c r="M14" i="15"/>
  <c r="N18" i="15"/>
  <c r="L18" i="15"/>
  <c r="C16" i="15"/>
  <c r="C18" i="15"/>
  <c r="Q16" i="15"/>
  <c r="P16" i="15"/>
  <c r="K14" i="15"/>
  <c r="O16" i="15"/>
  <c r="M16" i="15"/>
  <c r="N16" i="15"/>
  <c r="Q14" i="15"/>
  <c r="P14" i="15"/>
  <c r="B11" i="15"/>
  <c r="K11" i="15"/>
  <c r="Q11" i="15"/>
  <c r="P11" i="15"/>
  <c r="O11" i="15"/>
  <c r="M11" i="15"/>
  <c r="N11" i="15"/>
  <c r="L11" i="15"/>
  <c r="C9" i="15"/>
  <c r="C11" i="15"/>
  <c r="U9" i="15"/>
  <c r="T9" i="15"/>
  <c r="O9" i="15"/>
  <c r="N9" i="15"/>
  <c r="U7" i="15"/>
  <c r="T7" i="15"/>
  <c r="U6" i="15"/>
  <c r="T6" i="15"/>
  <c r="U5" i="15"/>
  <c r="T5" i="15"/>
  <c r="U4" i="15"/>
  <c r="T4" i="15"/>
  <c r="U3" i="15"/>
  <c r="T3" i="15"/>
  <c r="U2" i="15"/>
  <c r="T2" i="15"/>
  <c r="J5" i="48" a="1"/>
  <c r="J5" i="48"/>
  <c r="K5" i="48"/>
  <c r="J6" i="48"/>
  <c r="K6" i="48"/>
  <c r="L5" i="48"/>
  <c r="R5" i="48"/>
  <c r="M5" i="48"/>
  <c r="L6" i="48"/>
  <c r="M6" i="48"/>
</calcChain>
</file>

<file path=xl/sharedStrings.xml><?xml version="1.0" encoding="utf-8"?>
<sst xmlns="http://schemas.openxmlformats.org/spreadsheetml/2006/main" count="177" uniqueCount="40">
  <si>
    <t>A</t>
  </si>
  <si>
    <t>Initial</t>
  </si>
  <si>
    <t>Rate</t>
  </si>
  <si>
    <t>dR/dA</t>
  </si>
  <si>
    <t>Reactions</t>
  </si>
  <si>
    <t>Residual</t>
  </si>
  <si>
    <t>Jacobian</t>
  </si>
  <si>
    <t>δ</t>
  </si>
  <si>
    <t>λ</t>
  </si>
  <si>
    <t xml:space="preserve">A -&gt; </t>
  </si>
  <si>
    <t>t</t>
  </si>
  <si>
    <t>Δt</t>
  </si>
  <si>
    <t>Iteration</t>
  </si>
  <si>
    <t>c</t>
  </si>
  <si>
    <t>x - λδ</t>
  </si>
  <si>
    <t>ATOL</t>
  </si>
  <si>
    <t>RTOL</t>
  </si>
  <si>
    <t>STOL</t>
  </si>
  <si>
    <t>ITOL</t>
  </si>
  <si>
    <t>ITOL_UPDATE</t>
  </si>
  <si>
    <t>λδ</t>
  </si>
  <si>
    <t>S</t>
  </si>
  <si>
    <t>A/(S+A)</t>
  </si>
  <si>
    <t>dRate/dA</t>
  </si>
  <si>
    <t>Δ</t>
  </si>
  <si>
    <t>dt</t>
  </si>
  <si>
    <t>Ak - Sa- dt</t>
  </si>
  <si>
    <t>B -&gt;</t>
  </si>
  <si>
    <t>S/(S+A)^2</t>
  </si>
  <si>
    <t>R</t>
  </si>
  <si>
    <t>α</t>
  </si>
  <si>
    <t>c/(s+c)</t>
  </si>
  <si>
    <r>
      <t>s/(c+s)</t>
    </r>
    <r>
      <rPr>
        <vertAlign val="superscript"/>
        <sz val="12"/>
        <color theme="1"/>
        <rFont val="Calibri"/>
        <scheme val="minor"/>
      </rPr>
      <t>2</t>
    </r>
  </si>
  <si>
    <t>ε0</t>
  </si>
  <si>
    <t>ε1</t>
  </si>
  <si>
    <t>delta</t>
  </si>
  <si>
    <t>f</t>
  </si>
  <si>
    <t>df</t>
  </si>
  <si>
    <t>dR</t>
  </si>
  <si>
    <t>xexp(-λδ)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</si>
</sst>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3" fillId="0" borderId="0" xfId="0" applyFont="1"/>
  </cellXfs>
  <cellStyles count="15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numRef>
              <c:f>'lambda inhibit'!$T$2:$T$9</c:f>
              <c:numCache>
                <c:formatCode>General</c:formatCode>
                <c:ptCount val="8"/>
                <c:pt idx="0">
                  <c:v>0.0</c:v>
                </c:pt>
                <c:pt idx="1">
                  <c:v>0.1</c:v>
                </c:pt>
                <c:pt idx="2">
                  <c:v>0.3</c:v>
                </c:pt>
                <c:pt idx="3">
                  <c:v>0.7</c:v>
                </c:pt>
                <c:pt idx="4">
                  <c:v>1.5</c:v>
                </c:pt>
                <c:pt idx="5">
                  <c:v>2.3</c:v>
                </c:pt>
                <c:pt idx="7">
                  <c:v>3.1</c:v>
                </c:pt>
              </c:numCache>
            </c:numRef>
          </c:xVal>
          <c:yVal>
            <c:numRef>
              <c:f>'lambda inhibit'!$U$2:$U$9</c:f>
              <c:numCache>
                <c:formatCode>General</c:formatCode>
                <c:ptCount val="8"/>
                <c:pt idx="0">
                  <c:v>1.0</c:v>
                </c:pt>
                <c:pt idx="1">
                  <c:v>0.900000111110974</c:v>
                </c:pt>
                <c:pt idx="2">
                  <c:v>0.700000396824689</c:v>
                </c:pt>
                <c:pt idx="3">
                  <c:v>0.300001730145889</c:v>
                </c:pt>
                <c:pt idx="4">
                  <c:v>6.00003616463446E-7</c:v>
                </c:pt>
                <c:pt idx="5">
                  <c:v>7.50004145579922E-13</c:v>
                </c:pt>
                <c:pt idx="7">
                  <c:v>9.37504010095768E-19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'lambda inhibit'!$Z$2:$Z$30</c:f>
              <c:numCache>
                <c:formatCode>General</c:formatCode>
                <c:ptCount val="2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7">
                  <c:v>0.6</c:v>
                </c:pt>
                <c:pt idx="9">
                  <c:v>0.7</c:v>
                </c:pt>
                <c:pt idx="11">
                  <c:v>0.8</c:v>
                </c:pt>
                <c:pt idx="12">
                  <c:v>0.9</c:v>
                </c:pt>
                <c:pt idx="14">
                  <c:v>1</c:v>
                </c:pt>
                <c:pt idx="16">
                  <c:v>1.1</c:v>
                </c:pt>
                <c:pt idx="17">
                  <c:v>1.2</c:v>
                </c:pt>
                <c:pt idx="19">
                  <c:v>1.3</c:v>
                </c:pt>
                <c:pt idx="21">
                  <c:v>1.4</c:v>
                </c:pt>
                <c:pt idx="23">
                  <c:v>1.5</c:v>
                </c:pt>
                <c:pt idx="25">
                  <c:v>1.6</c:v>
                </c:pt>
                <c:pt idx="26">
                  <c:v>1.7</c:v>
                </c:pt>
                <c:pt idx="28">
                  <c:v>1.8</c:v>
                </c:pt>
              </c:numCache>
            </c:numRef>
          </c:xVal>
          <c:yVal>
            <c:numRef>
              <c:f>'lambda inhibit'!$AA$2:$AA$30</c:f>
              <c:numCache>
                <c:formatCode>General</c:formatCode>
                <c:ptCount val="29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7">
                  <c:v>0.400000995631934</c:v>
                </c:pt>
                <c:pt idx="9">
                  <c:v>0.300001328962679</c:v>
                </c:pt>
                <c:pt idx="11">
                  <c:v>0.200001828955607</c:v>
                </c:pt>
                <c:pt idx="12">
                  <c:v>0.10000282891732</c:v>
                </c:pt>
                <c:pt idx="14">
                  <c:v>0.000317148019737589</c:v>
                </c:pt>
                <c:pt idx="16">
                  <c:v>3.18153846323721E-9</c:v>
                </c:pt>
                <c:pt idx="17">
                  <c:v>3.18148285494146E-14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6">
                  <c:v>0.0</c:v>
                </c:pt>
                <c:pt idx="28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451400"/>
        <c:axId val="-2079561608"/>
      </c:scatterChart>
      <c:valAx>
        <c:axId val="-2079451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9561608"/>
        <c:crosses val="autoZero"/>
        <c:crossBetween val="midCat"/>
      </c:valAx>
      <c:valAx>
        <c:axId val="-2079561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94514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2348371994041"/>
          <c:y val="0.176896604140699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numRef>
              <c:f>'lambda inhibit'!$T$2:$T$9</c:f>
              <c:numCache>
                <c:formatCode>General</c:formatCode>
                <c:ptCount val="8"/>
                <c:pt idx="0">
                  <c:v>0.0</c:v>
                </c:pt>
                <c:pt idx="1">
                  <c:v>0.1</c:v>
                </c:pt>
                <c:pt idx="2">
                  <c:v>0.3</c:v>
                </c:pt>
                <c:pt idx="3">
                  <c:v>0.7</c:v>
                </c:pt>
                <c:pt idx="4">
                  <c:v>1.5</c:v>
                </c:pt>
                <c:pt idx="5">
                  <c:v>2.3</c:v>
                </c:pt>
                <c:pt idx="7">
                  <c:v>3.1</c:v>
                </c:pt>
              </c:numCache>
            </c:numRef>
          </c:xVal>
          <c:yVal>
            <c:numRef>
              <c:f>'lambda inhibit'!$U$2:$U$9</c:f>
              <c:numCache>
                <c:formatCode>General</c:formatCode>
                <c:ptCount val="8"/>
                <c:pt idx="0">
                  <c:v>1.0</c:v>
                </c:pt>
                <c:pt idx="1">
                  <c:v>0.900000111110974</c:v>
                </c:pt>
                <c:pt idx="2">
                  <c:v>0.700000396824689</c:v>
                </c:pt>
                <c:pt idx="3">
                  <c:v>0.300001730145889</c:v>
                </c:pt>
                <c:pt idx="4">
                  <c:v>6.00003616463446E-7</c:v>
                </c:pt>
                <c:pt idx="5">
                  <c:v>7.50004145579922E-13</c:v>
                </c:pt>
                <c:pt idx="7">
                  <c:v>9.37504010095768E-19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x"/>
            <c:size val="5"/>
          </c:marker>
          <c:xVal>
            <c:numRef>
              <c:f>'lambda inhibit'!$Z$2:$Z$47</c:f>
              <c:numCache>
                <c:formatCode>General</c:formatCode>
                <c:ptCount val="46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7">
                  <c:v>0.6</c:v>
                </c:pt>
                <c:pt idx="9">
                  <c:v>0.7</c:v>
                </c:pt>
                <c:pt idx="11">
                  <c:v>0.8</c:v>
                </c:pt>
                <c:pt idx="12">
                  <c:v>0.9</c:v>
                </c:pt>
                <c:pt idx="14">
                  <c:v>1</c:v>
                </c:pt>
                <c:pt idx="16">
                  <c:v>1.1</c:v>
                </c:pt>
                <c:pt idx="17">
                  <c:v>1.2</c:v>
                </c:pt>
                <c:pt idx="19">
                  <c:v>1.3</c:v>
                </c:pt>
                <c:pt idx="21">
                  <c:v>1.4</c:v>
                </c:pt>
                <c:pt idx="23">
                  <c:v>1.5</c:v>
                </c:pt>
                <c:pt idx="25">
                  <c:v>1.6</c:v>
                </c:pt>
                <c:pt idx="26">
                  <c:v>1.7</c:v>
                </c:pt>
                <c:pt idx="28">
                  <c:v>1.8</c:v>
                </c:pt>
                <c:pt idx="30">
                  <c:v>1.900000000000001</c:v>
                </c:pt>
                <c:pt idx="32">
                  <c:v>2.0</c:v>
                </c:pt>
                <c:pt idx="34">
                  <c:v>2.100000000000001</c:v>
                </c:pt>
                <c:pt idx="36">
                  <c:v>2.200000000000001</c:v>
                </c:pt>
              </c:numCache>
            </c:numRef>
          </c:xVal>
          <c:yVal>
            <c:numRef>
              <c:f>'lambda inhibit'!$AA$2:$AA$47</c:f>
              <c:numCache>
                <c:formatCode>General</c:formatCode>
                <c:ptCount val="46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7">
                  <c:v>0.400000995631934</c:v>
                </c:pt>
                <c:pt idx="9">
                  <c:v>0.300001328962679</c:v>
                </c:pt>
                <c:pt idx="11">
                  <c:v>0.200001828955607</c:v>
                </c:pt>
                <c:pt idx="12">
                  <c:v>0.10000282891732</c:v>
                </c:pt>
                <c:pt idx="14">
                  <c:v>0.000317148019737589</c:v>
                </c:pt>
                <c:pt idx="16">
                  <c:v>3.18153846323721E-9</c:v>
                </c:pt>
                <c:pt idx="17">
                  <c:v>3.18148285494146E-14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6">
                  <c:v>0.0</c:v>
                </c:pt>
                <c:pt idx="28">
                  <c:v>0.0</c:v>
                </c:pt>
                <c:pt idx="30">
                  <c:v>0.0</c:v>
                </c:pt>
                <c:pt idx="32">
                  <c:v>0.0</c:v>
                </c:pt>
                <c:pt idx="34">
                  <c:v>0.0</c:v>
                </c:pt>
                <c:pt idx="36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828216"/>
        <c:axId val="-2077822776"/>
      </c:scatterChart>
      <c:valAx>
        <c:axId val="-2077828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7822776"/>
        <c:crosses val="autoZero"/>
        <c:crossBetween val="midCat"/>
      </c:valAx>
      <c:valAx>
        <c:axId val="-2077822776"/>
        <c:scaling>
          <c:logBase val="10.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7828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42738010021475"/>
          <c:y val="0.597531558555181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215900</xdr:colOff>
      <xdr:row>52</xdr:row>
      <xdr:rowOff>88900</xdr:rowOff>
    </xdr:from>
    <xdr:to>
      <xdr:col>24</xdr:col>
      <xdr:colOff>0</xdr:colOff>
      <xdr:row>69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152400</xdr:colOff>
      <xdr:row>70</xdr:row>
      <xdr:rowOff>38100</xdr:rowOff>
    </xdr:from>
    <xdr:to>
      <xdr:col>23</xdr:col>
      <xdr:colOff>762000</xdr:colOff>
      <xdr:row>87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"/>
  <sheetViews>
    <sheetView workbookViewId="0">
      <selection activeCell="G25" sqref="G25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9" max="9" width="12.1640625" bestFit="1" customWidth="1"/>
    <col min="10" max="10" width="12.1640625" customWidth="1"/>
    <col min="15" max="16" width="12.1640625" bestFit="1" customWidth="1"/>
    <col min="22" max="22" width="12.1640625" bestFit="1" customWidth="1"/>
  </cols>
  <sheetData>
    <row r="1" spans="1:29">
      <c r="A1" t="s">
        <v>4</v>
      </c>
      <c r="B1" t="s">
        <v>2</v>
      </c>
      <c r="C1" t="s">
        <v>3</v>
      </c>
      <c r="D1" t="s">
        <v>21</v>
      </c>
      <c r="G1" t="s">
        <v>30</v>
      </c>
      <c r="H1" s="1">
        <v>0.01</v>
      </c>
      <c r="I1" s="1">
        <f>1-H1</f>
        <v>0.99</v>
      </c>
      <c r="K1" s="1">
        <f>D5-D2-B5</f>
        <v>-9.9999999999991589E-7</v>
      </c>
      <c r="M1">
        <f>(K1+K3)/2</f>
        <v>3.1126729201736977E-5</v>
      </c>
    </row>
    <row r="2" spans="1:29">
      <c r="A2" t="s">
        <v>9</v>
      </c>
      <c r="B2" t="s">
        <v>22</v>
      </c>
      <c r="C2">
        <v>1</v>
      </c>
      <c r="D2" s="1">
        <v>9.9999999999999995E-7</v>
      </c>
      <c r="E2" s="1"/>
      <c r="F2" s="1"/>
      <c r="J2" s="1"/>
      <c r="K2" s="1">
        <f>K1*K1+4*D5*D2</f>
        <v>4.0009999999999997E-9</v>
      </c>
      <c r="M2">
        <f>(K1-K3)/2</f>
        <v>-3.2126729201736893E-5</v>
      </c>
    </row>
    <row r="3" spans="1:29">
      <c r="D3" s="3"/>
      <c r="E3" s="3"/>
      <c r="F3" s="3"/>
      <c r="K3">
        <f>SQRT(K2)</f>
        <v>6.325345840347387E-5</v>
      </c>
      <c r="N3">
        <f>M1+M2</f>
        <v>-9.9999999999991589E-7</v>
      </c>
      <c r="O3">
        <f>M1-M2</f>
        <v>6.325345840347387E-5</v>
      </c>
      <c r="AC3" s="1"/>
    </row>
    <row r="4" spans="1:29" ht="16">
      <c r="B4" t="s">
        <v>11</v>
      </c>
      <c r="C4" t="s">
        <v>12</v>
      </c>
      <c r="D4" s="2" t="s">
        <v>13</v>
      </c>
      <c r="E4" s="2" t="s">
        <v>31</v>
      </c>
      <c r="F4" s="2" t="s">
        <v>32</v>
      </c>
      <c r="G4" s="2" t="s">
        <v>5</v>
      </c>
      <c r="H4" s="2" t="s">
        <v>6</v>
      </c>
      <c r="I4" s="2" t="s">
        <v>7</v>
      </c>
      <c r="J4" t="s">
        <v>8</v>
      </c>
      <c r="K4" s="2" t="s">
        <v>20</v>
      </c>
      <c r="L4" s="2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AC4" s="1"/>
    </row>
    <row r="5" spans="1:29">
      <c r="B5">
        <v>1E-3</v>
      </c>
      <c r="C5">
        <v>1</v>
      </c>
      <c r="D5">
        <v>1E-3</v>
      </c>
      <c r="E5" s="1">
        <f t="shared" ref="E5:E14" si="0">D5/(D5+D$2)</f>
        <v>0.99900099900099903</v>
      </c>
      <c r="F5" s="1">
        <f t="shared" ref="F5:F14" si="1">D$2/(D5+D$2)/(D5+D$2)</f>
        <v>0.99800299600499409</v>
      </c>
      <c r="G5" s="1">
        <f t="shared" ref="G5:G14" si="2">(D5-D$5)/B5+E5</f>
        <v>0.99900099900099903</v>
      </c>
      <c r="H5" s="1">
        <f t="shared" ref="H5:H14" si="3">1/B5+F5</f>
        <v>1000.998002996005</v>
      </c>
      <c r="I5">
        <f t="shared" ref="I5:I14" si="4">G5/H5</f>
        <v>9.9800498703391124E-4</v>
      </c>
      <c r="J5">
        <f>IF(D5-I5&lt;0,D5/I5*I$1, 1)</f>
        <v>1</v>
      </c>
      <c r="K5">
        <f t="shared" ref="K5:K14" si="5">J5*I5</f>
        <v>9.9800498703391124E-4</v>
      </c>
      <c r="L5">
        <f t="shared" ref="L5:L13" si="6">D5-J5*I5</f>
        <v>1.9950129660887845E-6</v>
      </c>
      <c r="M5">
        <f t="shared" ref="M5:M13" si="7">SQRT(G5*G5)</f>
        <v>0.99900099900099903</v>
      </c>
      <c r="P5">
        <f t="shared" ref="P5:P13" si="8">MAX(ABS(G5))</f>
        <v>0.99900099900099903</v>
      </c>
      <c r="Q5">
        <f t="shared" ref="Q5:Q13" si="9">MAX(ABS(K5))</f>
        <v>9.9800498703391124E-4</v>
      </c>
      <c r="AC5" s="1"/>
    </row>
    <row r="6" spans="1:29">
      <c r="B6">
        <f t="shared" ref="B6:B14" si="10">B$5</f>
        <v>1E-3</v>
      </c>
      <c r="C6">
        <f t="shared" ref="C6:C14" si="11">C5+1</f>
        <v>2</v>
      </c>
      <c r="D6">
        <f t="shared" ref="D6:D14" si="12">L5</f>
        <v>1.9950129660887845E-6</v>
      </c>
      <c r="E6" s="1">
        <f t="shared" si="0"/>
        <v>0.66611162912396027</v>
      </c>
      <c r="F6" s="1">
        <f t="shared" si="1"/>
        <v>111481.4442062559</v>
      </c>
      <c r="G6" s="1">
        <f t="shared" si="2"/>
        <v>-0.33189335790995089</v>
      </c>
      <c r="H6" s="1">
        <f t="shared" si="3"/>
        <v>112481.4442062559</v>
      </c>
      <c r="I6">
        <f t="shared" si="4"/>
        <v>-2.9506498627574694E-6</v>
      </c>
      <c r="J6">
        <f t="shared" ref="J6:J14" si="13">IF(D6-I6&lt;0,D6/I6*I$1, 1)</f>
        <v>1</v>
      </c>
      <c r="K6">
        <f t="shared" si="5"/>
        <v>-2.9506498627574694E-6</v>
      </c>
      <c r="L6">
        <f t="shared" si="6"/>
        <v>4.9456628288462539E-6</v>
      </c>
      <c r="M6">
        <f t="shared" si="7"/>
        <v>0.33189335790995089</v>
      </c>
      <c r="N6">
        <f t="shared" ref="N6:N13" si="14">M6/M$5</f>
        <v>0.33222525126786084</v>
      </c>
      <c r="O6">
        <f t="shared" ref="O6:O13" si="15">ABS(K6/K5)</f>
        <v>2.9565482147808236E-3</v>
      </c>
      <c r="P6">
        <f t="shared" si="8"/>
        <v>0.33189335790995089</v>
      </c>
      <c r="Q6">
        <f t="shared" si="9"/>
        <v>2.9506498627574694E-6</v>
      </c>
      <c r="AC6" s="1"/>
    </row>
    <row r="7" spans="1:29">
      <c r="B7">
        <f t="shared" si="10"/>
        <v>1E-3</v>
      </c>
      <c r="C7">
        <f t="shared" si="11"/>
        <v>3</v>
      </c>
      <c r="D7">
        <f t="shared" si="12"/>
        <v>4.9456628288462539E-6</v>
      </c>
      <c r="E7" s="1">
        <f t="shared" si="0"/>
        <v>0.83181017343459951</v>
      </c>
      <c r="F7" s="1">
        <f t="shared" si="1"/>
        <v>28287.817760099504</v>
      </c>
      <c r="G7" s="1">
        <f t="shared" si="2"/>
        <v>-0.16324416373655426</v>
      </c>
      <c r="H7" s="1">
        <f t="shared" si="3"/>
        <v>29287.817760099504</v>
      </c>
      <c r="I7">
        <f t="shared" si="4"/>
        <v>-5.5737906140262614E-6</v>
      </c>
      <c r="J7">
        <f t="shared" si="13"/>
        <v>1</v>
      </c>
      <c r="K7">
        <f t="shared" si="5"/>
        <v>-5.5737906140262614E-6</v>
      </c>
      <c r="L7">
        <f t="shared" si="6"/>
        <v>1.0519453442872516E-5</v>
      </c>
      <c r="M7">
        <f t="shared" si="7"/>
        <v>0.16324416373655426</v>
      </c>
      <c r="N7">
        <f t="shared" si="14"/>
        <v>0.16340740790029082</v>
      </c>
      <c r="O7">
        <f t="shared" si="15"/>
        <v>1.8890044136980013</v>
      </c>
      <c r="P7">
        <f t="shared" si="8"/>
        <v>0.16324416373655426</v>
      </c>
      <c r="Q7">
        <f t="shared" si="9"/>
        <v>5.5737906140262614E-6</v>
      </c>
      <c r="AC7" s="1"/>
    </row>
    <row r="8" spans="1:29">
      <c r="B8">
        <f t="shared" si="10"/>
        <v>1E-3</v>
      </c>
      <c r="C8">
        <f t="shared" si="11"/>
        <v>4</v>
      </c>
      <c r="D8">
        <f t="shared" si="12"/>
        <v>1.0519453442872516E-5</v>
      </c>
      <c r="E8" s="1">
        <f t="shared" si="0"/>
        <v>0.91319032582932702</v>
      </c>
      <c r="F8" s="1">
        <f t="shared" si="1"/>
        <v>7535.9195296184034</v>
      </c>
      <c r="G8" s="1">
        <f t="shared" si="2"/>
        <v>-7.6290220727800451E-2</v>
      </c>
      <c r="H8" s="1">
        <f t="shared" si="3"/>
        <v>8535.9195296184043</v>
      </c>
      <c r="I8">
        <f t="shared" si="4"/>
        <v>-8.9375515388921408E-6</v>
      </c>
      <c r="J8">
        <f t="shared" si="13"/>
        <v>1</v>
      </c>
      <c r="K8">
        <f t="shared" si="5"/>
        <v>-8.9375515388921408E-6</v>
      </c>
      <c r="L8">
        <f t="shared" si="6"/>
        <v>1.9457004981764655E-5</v>
      </c>
      <c r="M8">
        <f t="shared" si="7"/>
        <v>7.6290220727800451E-2</v>
      </c>
      <c r="N8">
        <f t="shared" si="14"/>
        <v>7.6366510948528254E-2</v>
      </c>
      <c r="O8">
        <f t="shared" si="15"/>
        <v>1.6034961048592471</v>
      </c>
      <c r="P8">
        <f t="shared" si="8"/>
        <v>7.6290220727800451E-2</v>
      </c>
      <c r="Q8">
        <f t="shared" si="9"/>
        <v>8.9375515388921408E-6</v>
      </c>
      <c r="AC8" s="1"/>
    </row>
    <row r="9" spans="1:29">
      <c r="B9">
        <f t="shared" si="10"/>
        <v>1E-3</v>
      </c>
      <c r="C9">
        <f t="shared" si="11"/>
        <v>5</v>
      </c>
      <c r="D9">
        <f t="shared" si="12"/>
        <v>1.9457004981764655E-5</v>
      </c>
      <c r="E9" s="1">
        <f t="shared" si="0"/>
        <v>0.95111698897803476</v>
      </c>
      <c r="F9" s="1">
        <f t="shared" si="1"/>
        <v>2389.5487665735773</v>
      </c>
      <c r="G9" s="1">
        <f t="shared" si="2"/>
        <v>-2.9426006040200625E-2</v>
      </c>
      <c r="H9" s="1">
        <f t="shared" si="3"/>
        <v>3389.5487665735773</v>
      </c>
      <c r="I9">
        <f t="shared" si="4"/>
        <v>-8.6813933259755836E-6</v>
      </c>
      <c r="J9">
        <f t="shared" si="13"/>
        <v>1</v>
      </c>
      <c r="K9">
        <f t="shared" si="5"/>
        <v>-8.6813933259755836E-6</v>
      </c>
      <c r="L9">
        <f t="shared" si="6"/>
        <v>2.8138398307740239E-5</v>
      </c>
      <c r="M9">
        <f t="shared" si="7"/>
        <v>2.9426006040200625E-2</v>
      </c>
      <c r="N9">
        <f t="shared" si="14"/>
        <v>2.9455432046240824E-2</v>
      </c>
      <c r="O9">
        <f t="shared" si="15"/>
        <v>0.97133910648773614</v>
      </c>
      <c r="P9">
        <f t="shared" si="8"/>
        <v>2.9426006040200625E-2</v>
      </c>
      <c r="Q9">
        <f t="shared" si="9"/>
        <v>8.6813933259755836E-6</v>
      </c>
      <c r="AC9" s="1"/>
    </row>
    <row r="10" spans="1:29">
      <c r="B10">
        <f t="shared" si="10"/>
        <v>1E-3</v>
      </c>
      <c r="C10">
        <f t="shared" si="11"/>
        <v>6</v>
      </c>
      <c r="D10">
        <f t="shared" si="12"/>
        <v>2.8138398307740239E-5</v>
      </c>
      <c r="E10" s="1">
        <f t="shared" si="0"/>
        <v>0.96568102373237297</v>
      </c>
      <c r="F10" s="1">
        <f t="shared" si="1"/>
        <v>1177.7921320579451</v>
      </c>
      <c r="G10" s="1">
        <f t="shared" si="2"/>
        <v>-6.1805779598868016E-3</v>
      </c>
      <c r="H10" s="1">
        <f t="shared" si="3"/>
        <v>2177.7921320579453</v>
      </c>
      <c r="I10">
        <f t="shared" si="4"/>
        <v>-2.8380017858023708E-6</v>
      </c>
      <c r="J10">
        <f t="shared" si="13"/>
        <v>1</v>
      </c>
      <c r="K10">
        <f t="shared" si="5"/>
        <v>-2.8380017858023708E-6</v>
      </c>
      <c r="L10">
        <f t="shared" si="6"/>
        <v>3.0976400093542609E-5</v>
      </c>
      <c r="M10">
        <f t="shared" si="7"/>
        <v>6.1805779598868016E-3</v>
      </c>
      <c r="N10">
        <f t="shared" si="14"/>
        <v>6.1867585378466879E-3</v>
      </c>
      <c r="O10">
        <f t="shared" si="15"/>
        <v>0.32690625562498016</v>
      </c>
      <c r="P10">
        <f t="shared" si="8"/>
        <v>6.1805779598868016E-3</v>
      </c>
      <c r="Q10">
        <f t="shared" si="9"/>
        <v>2.8380017858023708E-6</v>
      </c>
      <c r="AC10" s="1"/>
    </row>
    <row r="11" spans="1:29">
      <c r="B11">
        <f t="shared" si="10"/>
        <v>1E-3</v>
      </c>
      <c r="C11">
        <f t="shared" si="11"/>
        <v>7</v>
      </c>
      <c r="D11">
        <f t="shared" si="12"/>
        <v>3.0976400093542609E-5</v>
      </c>
      <c r="E11" s="1">
        <f t="shared" si="0"/>
        <v>0.96872693620687023</v>
      </c>
      <c r="F11" s="1">
        <f t="shared" si="1"/>
        <v>978.00451900916664</v>
      </c>
      <c r="G11" s="1">
        <f t="shared" si="2"/>
        <v>-2.9666369958714078E-4</v>
      </c>
      <c r="H11" s="1">
        <f t="shared" si="3"/>
        <v>1978.0045190091666</v>
      </c>
      <c r="I11">
        <f t="shared" si="4"/>
        <v>-1.4998130526807253E-7</v>
      </c>
      <c r="J11">
        <f t="shared" si="13"/>
        <v>1</v>
      </c>
      <c r="K11">
        <f t="shared" si="5"/>
        <v>-1.4998130526807253E-7</v>
      </c>
      <c r="L11">
        <f t="shared" si="6"/>
        <v>3.1126381398810679E-5</v>
      </c>
      <c r="M11">
        <f t="shared" si="7"/>
        <v>2.9666369958714078E-4</v>
      </c>
      <c r="N11">
        <f t="shared" si="14"/>
        <v>2.9696036328672793E-4</v>
      </c>
      <c r="O11">
        <f t="shared" si="15"/>
        <v>5.284750207641932E-2</v>
      </c>
      <c r="P11">
        <f t="shared" si="8"/>
        <v>2.9666369958714078E-4</v>
      </c>
      <c r="Q11">
        <f t="shared" si="9"/>
        <v>1.4998130526807253E-7</v>
      </c>
      <c r="AC11" s="1"/>
    </row>
    <row r="12" spans="1:29">
      <c r="B12">
        <f t="shared" si="10"/>
        <v>1E-3</v>
      </c>
      <c r="C12">
        <f t="shared" si="11"/>
        <v>8</v>
      </c>
      <c r="D12">
        <f t="shared" si="12"/>
        <v>3.1126381398810679E-5</v>
      </c>
      <c r="E12" s="1">
        <f t="shared" si="0"/>
        <v>0.96887293381765627</v>
      </c>
      <c r="F12" s="1">
        <f t="shared" si="1"/>
        <v>968.89424912001346</v>
      </c>
      <c r="G12" s="1">
        <f t="shared" si="2"/>
        <v>-6.8478353310030826E-7</v>
      </c>
      <c r="H12" s="1">
        <f t="shared" si="3"/>
        <v>1968.8942491200135</v>
      </c>
      <c r="I12">
        <f t="shared" si="4"/>
        <v>-3.4780107332141811E-10</v>
      </c>
      <c r="J12">
        <f t="shared" si="13"/>
        <v>1</v>
      </c>
      <c r="K12">
        <f t="shared" si="5"/>
        <v>-3.4780107332141811E-10</v>
      </c>
      <c r="L12">
        <f t="shared" si="6"/>
        <v>3.1126729199884001E-5</v>
      </c>
      <c r="M12">
        <f t="shared" si="7"/>
        <v>6.8478353310030826E-7</v>
      </c>
      <c r="N12">
        <f t="shared" si="14"/>
        <v>6.8546831663340858E-7</v>
      </c>
      <c r="O12">
        <f t="shared" si="15"/>
        <v>2.3189628380668368E-3</v>
      </c>
      <c r="P12">
        <f t="shared" si="8"/>
        <v>6.8478353310030826E-7</v>
      </c>
      <c r="Q12">
        <f t="shared" si="9"/>
        <v>3.4780107332141811E-10</v>
      </c>
      <c r="AC12" s="1"/>
    </row>
    <row r="13" spans="1:29">
      <c r="B13">
        <f t="shared" si="10"/>
        <v>1E-3</v>
      </c>
      <c r="C13">
        <f t="shared" si="11"/>
        <v>9</v>
      </c>
      <c r="D13">
        <f t="shared" si="12"/>
        <v>3.1126729199884001E-5</v>
      </c>
      <c r="E13" s="1">
        <f t="shared" si="0"/>
        <v>0.9688732707964679</v>
      </c>
      <c r="F13" s="1">
        <f t="shared" si="1"/>
        <v>968.87327091002442</v>
      </c>
      <c r="G13" s="1">
        <f t="shared" si="2"/>
        <v>-3.6480818366158019E-12</v>
      </c>
      <c r="H13" s="1">
        <f t="shared" si="3"/>
        <v>1968.8732709100245</v>
      </c>
      <c r="I13">
        <f t="shared" si="4"/>
        <v>-1.852877933037121E-15</v>
      </c>
      <c r="J13">
        <f t="shared" si="13"/>
        <v>1</v>
      </c>
      <c r="K13">
        <f t="shared" si="5"/>
        <v>-1.852877933037121E-15</v>
      </c>
      <c r="L13">
        <f t="shared" si="6"/>
        <v>3.1126729201736882E-5</v>
      </c>
      <c r="M13">
        <f t="shared" si="7"/>
        <v>3.6480818366158019E-12</v>
      </c>
      <c r="N13">
        <f t="shared" si="14"/>
        <v>3.6517299184524173E-12</v>
      </c>
      <c r="O13">
        <f t="shared" si="15"/>
        <v>5.3274071737116115E-6</v>
      </c>
      <c r="P13">
        <f t="shared" si="8"/>
        <v>3.6480818366158019E-12</v>
      </c>
      <c r="Q13">
        <f t="shared" si="9"/>
        <v>1.852877933037121E-15</v>
      </c>
      <c r="AC13" s="1"/>
    </row>
    <row r="14" spans="1:29">
      <c r="B14">
        <f t="shared" si="10"/>
        <v>1E-3</v>
      </c>
      <c r="C14">
        <f t="shared" si="11"/>
        <v>10</v>
      </c>
      <c r="D14">
        <f t="shared" si="12"/>
        <v>3.1126729201736882E-5</v>
      </c>
      <c r="E14" s="1">
        <f t="shared" si="0"/>
        <v>0.96887327079826313</v>
      </c>
      <c r="F14" s="1">
        <f t="shared" si="1"/>
        <v>968.87327079826662</v>
      </c>
      <c r="G14">
        <f t="shared" si="2"/>
        <v>0</v>
      </c>
      <c r="H14" s="1">
        <f t="shared" si="3"/>
        <v>1968.8732707982667</v>
      </c>
      <c r="I14">
        <f t="shared" si="4"/>
        <v>0</v>
      </c>
      <c r="J14">
        <f t="shared" si="13"/>
        <v>1</v>
      </c>
      <c r="K14">
        <f t="shared" si="5"/>
        <v>0</v>
      </c>
      <c r="AC14" s="1"/>
    </row>
    <row r="15" spans="1:29">
      <c r="E15" s="1"/>
      <c r="F15" s="1"/>
      <c r="G15" s="1"/>
      <c r="H15" s="1"/>
      <c r="AC15" s="1"/>
    </row>
    <row r="16" spans="1:29">
      <c r="E16" s="1"/>
      <c r="F16" s="1"/>
      <c r="G16" s="1"/>
      <c r="H16" s="1"/>
      <c r="AC16" s="1"/>
    </row>
    <row r="17" spans="3:29">
      <c r="E17" s="1"/>
      <c r="F17" s="1"/>
      <c r="G17" s="1"/>
      <c r="H17" s="1"/>
      <c r="AC17" s="1"/>
    </row>
    <row r="18" spans="3:29">
      <c r="E18" s="1"/>
      <c r="F18" s="1"/>
      <c r="G18" s="1"/>
      <c r="H18" s="1"/>
      <c r="I18" s="1"/>
      <c r="AC18" s="1"/>
    </row>
    <row r="19" spans="3:29">
      <c r="E19" s="1"/>
      <c r="F19" s="1"/>
      <c r="G19" s="1"/>
      <c r="H19" s="1"/>
      <c r="I19" s="1"/>
      <c r="AC19" s="1"/>
    </row>
    <row r="20" spans="3:29">
      <c r="E20" s="1"/>
      <c r="F20" s="1"/>
      <c r="G20" s="1"/>
      <c r="H20" s="1"/>
      <c r="I20" s="1"/>
      <c r="AC20" s="1"/>
    </row>
    <row r="21" spans="3:29">
      <c r="E21" s="1"/>
      <c r="F21" s="1"/>
      <c r="G21" s="1"/>
      <c r="H21" s="1"/>
      <c r="I21" s="1"/>
      <c r="AC21" s="1"/>
    </row>
    <row r="22" spans="3:29">
      <c r="E22" s="1"/>
      <c r="F22" s="1"/>
      <c r="G22" s="1"/>
      <c r="H22" s="1"/>
      <c r="I22" s="1"/>
      <c r="AC22" s="1"/>
    </row>
    <row r="23" spans="3:29">
      <c r="E23" s="1"/>
      <c r="F23" s="1"/>
      <c r="G23" s="1"/>
      <c r="H23" s="1"/>
      <c r="I23" s="1"/>
      <c r="AC23" s="1"/>
    </row>
    <row r="24" spans="3:29">
      <c r="E24" s="1"/>
      <c r="F24" s="1"/>
      <c r="G24" s="1"/>
      <c r="H24" s="1"/>
      <c r="I24" s="1"/>
      <c r="AC24" s="1"/>
    </row>
    <row r="25" spans="3:29">
      <c r="E25" s="1"/>
      <c r="F25" s="1"/>
      <c r="G25" s="1"/>
      <c r="H25" s="1"/>
      <c r="I25" s="1"/>
      <c r="AC25" s="1"/>
    </row>
    <row r="26" spans="3:29">
      <c r="E26" s="1"/>
      <c r="F26" s="1"/>
      <c r="G26" s="1"/>
      <c r="H26" s="1"/>
      <c r="I26" s="1"/>
      <c r="AC26" s="1"/>
    </row>
    <row r="27" spans="3:29">
      <c r="E27" s="1"/>
      <c r="F27" s="1"/>
      <c r="H27" s="1"/>
      <c r="I27" s="1"/>
      <c r="AC27" s="1"/>
    </row>
    <row r="28" spans="3:29">
      <c r="E28" s="1"/>
      <c r="F28" s="1"/>
      <c r="G28" s="1"/>
      <c r="H28" s="1"/>
      <c r="I28" s="1"/>
      <c r="AC28" s="1"/>
    </row>
    <row r="29" spans="3:29">
      <c r="E29" s="1"/>
      <c r="F29" s="1"/>
      <c r="G29" s="1"/>
      <c r="H29" s="1"/>
      <c r="I29" s="1"/>
      <c r="AC29" s="1"/>
    </row>
    <row r="30" spans="3:29">
      <c r="E30" s="1"/>
      <c r="F30" s="1"/>
      <c r="G30" s="1"/>
      <c r="H30" s="1"/>
      <c r="I30" s="1"/>
      <c r="AC30" s="1"/>
    </row>
    <row r="31" spans="3:29">
      <c r="C31" s="4"/>
      <c r="D31" s="4"/>
      <c r="E31" s="1"/>
      <c r="F31" s="1"/>
      <c r="G31" s="1"/>
      <c r="H31" s="1"/>
      <c r="I31" s="1"/>
      <c r="AC31" s="1"/>
    </row>
    <row r="32" spans="3:29">
      <c r="E32" s="1"/>
      <c r="F32" s="1"/>
      <c r="G32" s="1"/>
      <c r="H32" s="1"/>
      <c r="I32" s="1"/>
      <c r="AC32" s="1"/>
    </row>
    <row r="33" spans="3:29">
      <c r="E33" s="1"/>
      <c r="F33" s="1"/>
      <c r="G33" s="1"/>
      <c r="H33" s="1"/>
      <c r="I33" s="1"/>
      <c r="AC33" s="1"/>
    </row>
    <row r="34" spans="3:29">
      <c r="E34" s="1"/>
      <c r="F34" s="1"/>
      <c r="G34" s="1"/>
      <c r="H34" s="1"/>
      <c r="I34" s="1"/>
      <c r="AC34" s="1"/>
    </row>
    <row r="35" spans="3:29">
      <c r="C35" s="4"/>
      <c r="D35" s="4"/>
      <c r="E35" s="1"/>
      <c r="F35" s="1"/>
      <c r="G35" s="1"/>
      <c r="H35" s="1"/>
      <c r="I35" s="1"/>
      <c r="AC35" s="1"/>
    </row>
    <row r="36" spans="3:29">
      <c r="E36" s="1"/>
      <c r="F36" s="1"/>
      <c r="G36" s="1"/>
      <c r="H36" s="1"/>
      <c r="I36" s="1"/>
      <c r="AC36" s="1"/>
    </row>
    <row r="37" spans="3:29">
      <c r="E37" s="1"/>
      <c r="F37" s="1"/>
      <c r="G37" s="1"/>
      <c r="H37" s="1"/>
      <c r="I37" s="1"/>
      <c r="AC37" s="1"/>
    </row>
    <row r="38" spans="3:29">
      <c r="D38" s="4"/>
      <c r="E38" s="1"/>
      <c r="F38" s="1"/>
      <c r="G38" s="1"/>
      <c r="H38" s="1"/>
      <c r="I38" s="1"/>
    </row>
    <row r="39" spans="3:29">
      <c r="E39" s="1"/>
      <c r="F39" s="1"/>
      <c r="G39" s="1"/>
      <c r="H39" s="1"/>
      <c r="I39" s="1"/>
    </row>
    <row r="40" spans="3:29">
      <c r="E40" s="1"/>
      <c r="F40" s="1"/>
      <c r="G40" s="1"/>
      <c r="H40" s="1"/>
      <c r="I40" s="1"/>
    </row>
    <row r="41" spans="3:29">
      <c r="E41" s="1"/>
      <c r="F41" s="1"/>
      <c r="G41" s="1"/>
      <c r="H41" s="1"/>
      <c r="I41" s="1"/>
    </row>
    <row r="42" spans="3:29">
      <c r="E42" s="1"/>
      <c r="F42" s="1"/>
      <c r="G42" s="1"/>
      <c r="H42" s="1"/>
      <c r="I42" s="1"/>
    </row>
    <row r="43" spans="3:29">
      <c r="E43" s="1"/>
      <c r="F43" s="1"/>
      <c r="G43" s="1"/>
      <c r="H43" s="1"/>
      <c r="I43" s="1"/>
    </row>
    <row r="44" spans="3:29">
      <c r="E44" s="1"/>
      <c r="F44" s="1"/>
      <c r="G44" s="1"/>
      <c r="H44" s="1"/>
      <c r="I44" s="1"/>
    </row>
    <row r="45" spans="3:29">
      <c r="E45" s="1"/>
      <c r="F45" s="1"/>
      <c r="G45" s="1"/>
      <c r="H45" s="1"/>
      <c r="I45" s="1"/>
    </row>
    <row r="46" spans="3:29">
      <c r="E46" s="1"/>
      <c r="F46" s="1"/>
      <c r="G46" s="1"/>
      <c r="H46" s="1"/>
      <c r="I46" s="1"/>
    </row>
    <row r="47" spans="3:29">
      <c r="E47" s="1"/>
      <c r="F47" s="1"/>
      <c r="G47" s="1"/>
      <c r="H47" s="1"/>
      <c r="I47" s="1"/>
    </row>
    <row r="48" spans="3:29">
      <c r="E48" s="1"/>
      <c r="F48" s="1"/>
      <c r="G48" s="1"/>
      <c r="H48" s="1"/>
      <c r="I48" s="1"/>
    </row>
    <row r="49" spans="3:9">
      <c r="C49" s="4"/>
      <c r="D49" s="4"/>
      <c r="E49" s="1"/>
      <c r="F49" s="1"/>
      <c r="G49" s="1"/>
      <c r="H49" s="1"/>
      <c r="I49" s="1"/>
    </row>
    <row r="50" spans="3:9">
      <c r="E50" s="1"/>
      <c r="F50" s="1"/>
      <c r="G50" s="1"/>
      <c r="H50" s="1"/>
      <c r="I50" s="1"/>
    </row>
    <row r="51" spans="3:9">
      <c r="E51" s="1"/>
      <c r="F51" s="1"/>
      <c r="G51" s="1"/>
      <c r="H51" s="1"/>
      <c r="I51" s="1"/>
    </row>
    <row r="52" spans="3:9">
      <c r="E52" s="1"/>
      <c r="F52" s="1"/>
      <c r="G52" s="1"/>
      <c r="H52" s="1"/>
      <c r="I52" s="1"/>
    </row>
    <row r="53" spans="3:9">
      <c r="E53" s="1"/>
      <c r="F53" s="1"/>
      <c r="G53" s="1"/>
      <c r="H53" s="1"/>
      <c r="I53" s="1"/>
    </row>
    <row r="54" spans="3:9">
      <c r="E54" s="1"/>
      <c r="F54" s="1"/>
      <c r="G54" s="1"/>
      <c r="H54" s="1"/>
      <c r="I54" s="1"/>
    </row>
    <row r="55" spans="3:9">
      <c r="C55" s="4"/>
      <c r="D55" s="4"/>
      <c r="E55" s="1"/>
      <c r="F55" s="1"/>
      <c r="G55" s="1"/>
      <c r="H55" s="1"/>
      <c r="I55" s="1"/>
    </row>
    <row r="56" spans="3:9">
      <c r="E56" s="1"/>
      <c r="F56" s="1"/>
      <c r="G56" s="1"/>
      <c r="H56" s="1"/>
      <c r="I56" s="1"/>
    </row>
    <row r="57" spans="3:9">
      <c r="E57" s="1"/>
      <c r="F57" s="1"/>
      <c r="G57" s="1"/>
      <c r="H57" s="1"/>
      <c r="I57" s="1"/>
    </row>
    <row r="58" spans="3:9">
      <c r="E58" s="1"/>
      <c r="F58" s="1"/>
      <c r="G58" s="1"/>
      <c r="H58" s="1"/>
      <c r="I58" s="1"/>
    </row>
    <row r="59" spans="3:9">
      <c r="E59" s="1"/>
      <c r="F59" s="1"/>
      <c r="G59" s="1"/>
      <c r="H59" s="1"/>
      <c r="I59" s="1"/>
    </row>
    <row r="60" spans="3:9">
      <c r="C60" s="4"/>
      <c r="D60" s="4"/>
      <c r="E60" s="1"/>
      <c r="F60" s="1"/>
      <c r="G60" s="1"/>
      <c r="H60" s="1"/>
      <c r="I60" s="1"/>
    </row>
    <row r="61" spans="3:9">
      <c r="E61" s="1"/>
      <c r="F61" s="1"/>
      <c r="G61" s="1"/>
      <c r="H61" s="1"/>
      <c r="I61" s="1"/>
    </row>
    <row r="62" spans="3:9">
      <c r="E62" s="1"/>
      <c r="F62" s="1"/>
      <c r="G62" s="1"/>
      <c r="H62" s="1"/>
      <c r="I62" s="1"/>
    </row>
    <row r="63" spans="3:9">
      <c r="E63" s="1"/>
      <c r="F63" s="1"/>
      <c r="G63" s="1"/>
      <c r="H63" s="1"/>
      <c r="I63" s="1"/>
    </row>
    <row r="64" spans="3:9">
      <c r="E64" s="1"/>
      <c r="F64" s="1"/>
      <c r="G64" s="1"/>
      <c r="H64" s="1"/>
      <c r="I64" s="1"/>
    </row>
    <row r="65" spans="3:9">
      <c r="E65" s="1"/>
      <c r="F65" s="1"/>
      <c r="G65" s="1"/>
      <c r="H65" s="1"/>
      <c r="I65" s="1"/>
    </row>
    <row r="66" spans="3:9">
      <c r="E66" s="1"/>
      <c r="F66" s="1"/>
      <c r="H66" s="1"/>
      <c r="I66" s="1"/>
    </row>
    <row r="67" spans="3:9">
      <c r="E67" s="1"/>
      <c r="F67" s="1"/>
      <c r="G67" s="1"/>
      <c r="H67" s="1"/>
      <c r="I67" s="1"/>
    </row>
    <row r="68" spans="3:9">
      <c r="E68" s="1"/>
      <c r="F68" s="1"/>
      <c r="G68" s="1"/>
      <c r="H68" s="1"/>
      <c r="I68" s="1"/>
    </row>
    <row r="69" spans="3:9">
      <c r="E69" s="1"/>
      <c r="F69" s="1"/>
      <c r="G69" s="1"/>
      <c r="H69" s="1"/>
      <c r="I69" s="1"/>
    </row>
    <row r="70" spans="3:9">
      <c r="C70" s="4"/>
      <c r="D70" s="4"/>
      <c r="E70" s="1"/>
      <c r="F70" s="1"/>
      <c r="G70" s="1"/>
      <c r="H70" s="1"/>
      <c r="I70" s="1"/>
    </row>
    <row r="71" spans="3:9">
      <c r="E71" s="1"/>
      <c r="F71" s="1"/>
      <c r="G71" s="1"/>
      <c r="H71" s="1"/>
      <c r="I71" s="1"/>
    </row>
    <row r="72" spans="3:9">
      <c r="E72" s="1"/>
      <c r="F72" s="1"/>
      <c r="G72" s="1"/>
      <c r="H72" s="1"/>
      <c r="I72" s="1"/>
    </row>
    <row r="73" spans="3:9">
      <c r="E73" s="1"/>
      <c r="F73" s="1"/>
      <c r="G73" s="1"/>
      <c r="H73" s="1"/>
      <c r="I73" s="1"/>
    </row>
    <row r="74" spans="3:9">
      <c r="C74" s="4"/>
      <c r="D74" s="4"/>
      <c r="E74" s="1"/>
      <c r="F74" s="1"/>
      <c r="G74" s="1"/>
      <c r="H74" s="1"/>
      <c r="I74" s="1"/>
    </row>
    <row r="75" spans="3:9">
      <c r="E75" s="1"/>
      <c r="F75" s="1"/>
      <c r="G75" s="1"/>
      <c r="H75" s="1"/>
      <c r="I75" s="1"/>
    </row>
    <row r="76" spans="3:9">
      <c r="E76" s="1"/>
      <c r="F76" s="1"/>
      <c r="G76" s="1"/>
      <c r="H76" s="1"/>
      <c r="I76" s="1"/>
    </row>
    <row r="77" spans="3:9">
      <c r="E77" s="1"/>
      <c r="F77" s="1"/>
      <c r="G77" s="1"/>
      <c r="H77" s="1"/>
      <c r="I77" s="1"/>
    </row>
    <row r="78" spans="3:9">
      <c r="C78" s="4"/>
      <c r="D78" s="4"/>
      <c r="E78" s="1"/>
      <c r="F78" s="1"/>
      <c r="G78" s="1"/>
      <c r="H78" s="1"/>
      <c r="I78" s="1"/>
    </row>
    <row r="79" spans="3:9">
      <c r="E79" s="1"/>
      <c r="F79" s="1"/>
      <c r="G79" s="1"/>
      <c r="H79" s="1"/>
      <c r="I79" s="1"/>
    </row>
    <row r="80" spans="3:9">
      <c r="E80" s="1"/>
      <c r="F80" s="1"/>
      <c r="G80" s="1"/>
      <c r="H80" s="1"/>
      <c r="I80" s="1"/>
    </row>
    <row r="81" spans="3:9">
      <c r="E81" s="1"/>
      <c r="F81" s="1"/>
      <c r="G81" s="1"/>
      <c r="H81" s="1"/>
      <c r="I81" s="1"/>
    </row>
    <row r="82" spans="3:9">
      <c r="C82" s="4"/>
      <c r="D82" s="4"/>
      <c r="E82" s="1"/>
      <c r="F82" s="1"/>
      <c r="G82" s="1"/>
      <c r="H82" s="1"/>
      <c r="I82" s="1"/>
    </row>
    <row r="83" spans="3:9">
      <c r="E83" s="1"/>
      <c r="F83" s="1"/>
      <c r="G83" s="1"/>
      <c r="H83" s="1"/>
      <c r="I83" s="1"/>
    </row>
    <row r="84" spans="3:9">
      <c r="E84" s="1"/>
      <c r="F84" s="1"/>
      <c r="G84" s="1"/>
      <c r="H84" s="1"/>
      <c r="I84" s="1"/>
    </row>
    <row r="85" spans="3:9">
      <c r="E85" s="1"/>
      <c r="F85" s="1"/>
      <c r="G85" s="1"/>
      <c r="H85" s="1"/>
      <c r="I85" s="1"/>
    </row>
    <row r="86" spans="3:9">
      <c r="C86" s="4"/>
      <c r="D86" s="4"/>
      <c r="E86" s="1"/>
      <c r="F86" s="1"/>
      <c r="G86" s="1"/>
      <c r="H86" s="1"/>
      <c r="I86" s="1"/>
    </row>
    <row r="87" spans="3:9">
      <c r="E87" s="1"/>
      <c r="F87" s="1"/>
      <c r="G87" s="1"/>
      <c r="H87" s="1"/>
      <c r="I87" s="1"/>
    </row>
    <row r="88" spans="3:9">
      <c r="E88" s="1"/>
      <c r="F88" s="1"/>
      <c r="G88" s="1"/>
      <c r="H88" s="1"/>
      <c r="I88" s="1"/>
    </row>
    <row r="89" spans="3:9">
      <c r="E89" s="1"/>
      <c r="F89" s="1"/>
      <c r="G89" s="1"/>
      <c r="H89" s="1"/>
      <c r="I8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"/>
  <sheetViews>
    <sheetView workbookViewId="0">
      <selection activeCell="F5" sqref="F5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9" max="9" width="12.1640625" bestFit="1" customWidth="1"/>
    <col min="10" max="10" width="12.1640625" customWidth="1"/>
    <col min="13" max="13" width="12.1640625" bestFit="1" customWidth="1"/>
    <col min="15" max="16" width="12.1640625" bestFit="1" customWidth="1"/>
    <col min="22" max="22" width="12.1640625" bestFit="1" customWidth="1"/>
  </cols>
  <sheetData>
    <row r="1" spans="1:29">
      <c r="A1" t="s">
        <v>4</v>
      </c>
      <c r="B1" t="s">
        <v>2</v>
      </c>
      <c r="C1" t="s">
        <v>3</v>
      </c>
      <c r="D1" t="s">
        <v>21</v>
      </c>
      <c r="G1" t="s">
        <v>30</v>
      </c>
      <c r="H1" s="1">
        <v>0.01</v>
      </c>
      <c r="I1" s="1">
        <f>1-H1</f>
        <v>0.99</v>
      </c>
      <c r="K1" s="1">
        <f>D5-D2-B5</f>
        <v>-1.0009999999999999E-3</v>
      </c>
      <c r="M1">
        <f>(K1+K3)/2</f>
        <v>9.980059780896524E-7</v>
      </c>
    </row>
    <row r="2" spans="1:29">
      <c r="A2" t="s">
        <v>9</v>
      </c>
      <c r="B2" t="s">
        <v>22</v>
      </c>
      <c r="C2">
        <v>1</v>
      </c>
      <c r="D2" s="1">
        <v>9.9999999999999995E-7</v>
      </c>
      <c r="E2" s="1"/>
      <c r="F2" s="1"/>
      <c r="J2" s="1"/>
      <c r="K2" s="1">
        <f>K1*K1+4*D5*D2</f>
        <v>1.006001E-6</v>
      </c>
      <c r="M2">
        <f>(K1-K3)/2</f>
        <v>-1.0019980059780896E-3</v>
      </c>
    </row>
    <row r="3" spans="1:29">
      <c r="D3" s="3"/>
      <c r="E3" s="3"/>
      <c r="F3" s="3"/>
      <c r="K3">
        <f>SQRT(K2)</f>
        <v>1.0029960119561792E-3</v>
      </c>
      <c r="AC3" s="1"/>
    </row>
    <row r="4" spans="1:29" ht="16">
      <c r="B4" t="s">
        <v>11</v>
      </c>
      <c r="C4" t="s">
        <v>12</v>
      </c>
      <c r="D4" s="2" t="s">
        <v>13</v>
      </c>
      <c r="E4" s="2" t="s">
        <v>31</v>
      </c>
      <c r="F4" s="2" t="s">
        <v>32</v>
      </c>
      <c r="G4" s="2" t="s">
        <v>5</v>
      </c>
      <c r="H4" s="2" t="s">
        <v>6</v>
      </c>
      <c r="I4" s="2" t="s">
        <v>7</v>
      </c>
      <c r="J4" t="s">
        <v>8</v>
      </c>
      <c r="K4" s="2" t="s">
        <v>20</v>
      </c>
      <c r="L4" s="2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AC4" s="1"/>
    </row>
    <row r="5" spans="1:29">
      <c r="B5">
        <v>2E-3</v>
      </c>
      <c r="C5">
        <v>1</v>
      </c>
      <c r="D5">
        <v>1E-3</v>
      </c>
      <c r="E5" s="1">
        <f>D5/(D5+D$2)</f>
        <v>0.99900099900099903</v>
      </c>
      <c r="F5" s="1">
        <f>D$2/(D5+D$2)/(D5+D$2)</f>
        <v>0.99800299600499409</v>
      </c>
      <c r="G5" s="1">
        <f>(D5-D$5)/B5+E5</f>
        <v>0.99900099900099903</v>
      </c>
      <c r="H5" s="1">
        <f>1/B5+F5</f>
        <v>500.99800299600497</v>
      </c>
      <c r="I5">
        <f>G5/H5</f>
        <v>1.9940219183048626E-3</v>
      </c>
      <c r="J5">
        <v>1</v>
      </c>
      <c r="K5">
        <f>J5*I5</f>
        <v>1.9940219183048626E-3</v>
      </c>
      <c r="L5">
        <f>D5-J5*I5</f>
        <v>-9.9402191830486259E-4</v>
      </c>
      <c r="M5">
        <f>SQRT(G5*G5)</f>
        <v>0.99900099900099903</v>
      </c>
      <c r="P5">
        <f>MAX(ABS(G5))</f>
        <v>0.99900099900099903</v>
      </c>
      <c r="Q5">
        <f>MAX(ABS(K5))</f>
        <v>1.9940219183048626E-3</v>
      </c>
      <c r="AC5" s="1"/>
    </row>
    <row r="6" spans="1:29">
      <c r="B6">
        <f>B$5</f>
        <v>2E-3</v>
      </c>
      <c r="C6">
        <f>C5+1</f>
        <v>2</v>
      </c>
      <c r="D6">
        <f>L5</f>
        <v>-9.9402191830486259E-4</v>
      </c>
      <c r="E6" s="1">
        <f>D6/(D6+D$2)</f>
        <v>1.0010070271174951</v>
      </c>
      <c r="F6" s="1">
        <f>D$2/(D6+D$2)/(D6+D$2)</f>
        <v>1.0141036153704888</v>
      </c>
      <c r="G6" s="1">
        <f>(D6-D$5)/B6+E6</f>
        <v>3.9960679650637987E-3</v>
      </c>
      <c r="H6" s="1">
        <f>1/B6+F6</f>
        <v>501.01410361537052</v>
      </c>
      <c r="I6">
        <f>G6/H6</f>
        <v>7.9759590323460985E-6</v>
      </c>
      <c r="J6">
        <v>1</v>
      </c>
      <c r="K6">
        <f>J6*I6</f>
        <v>7.9759590323460985E-6</v>
      </c>
      <c r="L6">
        <f>D6-J6*I6</f>
        <v>-1.0019978773372087E-3</v>
      </c>
      <c r="M6">
        <f>SQRT(G6*G6)</f>
        <v>3.9960679650637987E-3</v>
      </c>
      <c r="N6">
        <f>M6/M$5</f>
        <v>4.000064033028862E-3</v>
      </c>
      <c r="O6">
        <f>ABS(K6/K5)</f>
        <v>3.9999354867305261E-3</v>
      </c>
      <c r="P6">
        <f>MAX(ABS(G6))</f>
        <v>3.9960679650637987E-3</v>
      </c>
      <c r="Q6">
        <f>MAX(ABS(K6))</f>
        <v>7.9759590323460985E-6</v>
      </c>
      <c r="AC6" s="1"/>
    </row>
    <row r="7" spans="1:29">
      <c r="B7">
        <f>B$5</f>
        <v>2E-3</v>
      </c>
      <c r="C7">
        <f>C6+1</f>
        <v>3</v>
      </c>
      <c r="D7">
        <f>L6</f>
        <v>-1.0019978773372087E-3</v>
      </c>
      <c r="E7" s="1">
        <f>D7/(D7+D$2)</f>
        <v>1.0009990031174292</v>
      </c>
      <c r="F7" s="1">
        <f>D$2/(D7+D$2)/(D7+D$2)</f>
        <v>0.99800722863349245</v>
      </c>
      <c r="G7" s="1">
        <f>(D7-D$5)/B7+E7</f>
        <v>6.4448824943497129E-8</v>
      </c>
      <c r="H7" s="1">
        <f>1/B7+F7</f>
        <v>500.99800722863347</v>
      </c>
      <c r="I7">
        <f>G7/H7</f>
        <v>1.2864088082906389E-10</v>
      </c>
      <c r="J7">
        <v>1</v>
      </c>
      <c r="K7">
        <f>J7*I7</f>
        <v>1.2864088082906389E-10</v>
      </c>
      <c r="L7">
        <f>D7-J7*I7</f>
        <v>-1.0019980059780896E-3</v>
      </c>
      <c r="M7">
        <f>SQRT(G7*G7)</f>
        <v>6.4448824943497129E-8</v>
      </c>
      <c r="N7">
        <f>M7/M$5</f>
        <v>6.4513273768440626E-8</v>
      </c>
      <c r="O7">
        <f>ABS(K7/K6)</f>
        <v>1.612857843268343E-5</v>
      </c>
      <c r="P7">
        <f>MAX(ABS(G7))</f>
        <v>6.4448824943497129E-8</v>
      </c>
      <c r="Q7">
        <f>MAX(ABS(K7))</f>
        <v>1.2864088082906389E-10</v>
      </c>
      <c r="AC7" s="1"/>
    </row>
    <row r="8" spans="1:29">
      <c r="B8">
        <f>B$5</f>
        <v>2E-3</v>
      </c>
      <c r="C8">
        <f>C7+1</f>
        <v>4</v>
      </c>
      <c r="D8">
        <f>L7</f>
        <v>-1.0019980059780896E-3</v>
      </c>
      <c r="E8" s="1">
        <f>D8/(D8+D$2)</f>
        <v>1.0009990029890448</v>
      </c>
      <c r="F8" s="1">
        <f>D$2/(D8+D$2)/(D8+D$2)</f>
        <v>0.99800697212045253</v>
      </c>
      <c r="G8" s="1">
        <f>(D8-D$5)/B8+E8</f>
        <v>0</v>
      </c>
      <c r="H8" s="1">
        <f>1/B8+F8</f>
        <v>500.99800697212044</v>
      </c>
      <c r="I8">
        <f>G8/H8</f>
        <v>0</v>
      </c>
      <c r="J8">
        <v>1</v>
      </c>
      <c r="K8">
        <f>J8*I8</f>
        <v>0</v>
      </c>
      <c r="L8">
        <f>D8-J8*I8</f>
        <v>-1.0019980059780896E-3</v>
      </c>
      <c r="M8">
        <f>SQRT(G8*G8)</f>
        <v>0</v>
      </c>
      <c r="N8">
        <f>M8/M$5</f>
        <v>0</v>
      </c>
      <c r="O8">
        <f>ABS(K8/K7)</f>
        <v>0</v>
      </c>
      <c r="P8">
        <f>MAX(ABS(G8))</f>
        <v>0</v>
      </c>
      <c r="Q8">
        <f>MAX(ABS(K8))</f>
        <v>0</v>
      </c>
      <c r="AC8" s="1"/>
    </row>
    <row r="9" spans="1:29">
      <c r="E9" s="1"/>
      <c r="F9" s="1"/>
      <c r="G9" s="1"/>
      <c r="H9" s="1"/>
      <c r="I9" s="1"/>
      <c r="AC9" s="1"/>
    </row>
    <row r="10" spans="1:29">
      <c r="E10" s="1"/>
      <c r="F10" s="1"/>
      <c r="G10" s="1"/>
      <c r="H10" s="1"/>
      <c r="I10" s="1"/>
      <c r="AC10" s="1"/>
    </row>
    <row r="11" spans="1:29">
      <c r="E11" s="1"/>
      <c r="F11" s="1"/>
      <c r="G11" s="1"/>
      <c r="H11" s="1"/>
      <c r="I11" s="1"/>
      <c r="AC11" s="1"/>
    </row>
    <row r="12" spans="1:29">
      <c r="E12" s="1"/>
      <c r="F12" s="1"/>
      <c r="G12" s="1"/>
      <c r="H12" s="1"/>
      <c r="I12" s="1"/>
      <c r="AC12" s="1"/>
    </row>
    <row r="13" spans="1:29">
      <c r="E13" s="1"/>
      <c r="F13" s="1"/>
      <c r="G13" s="1"/>
      <c r="H13" s="1"/>
      <c r="I13" s="1"/>
      <c r="AC13" s="1"/>
    </row>
    <row r="14" spans="1:29">
      <c r="E14" s="1"/>
      <c r="F14" s="1"/>
      <c r="G14" s="1"/>
      <c r="H14" s="1"/>
      <c r="I14" s="1"/>
      <c r="AC14" s="1"/>
    </row>
    <row r="15" spans="1:29">
      <c r="E15" s="1"/>
      <c r="F15" s="1"/>
      <c r="G15" s="1"/>
      <c r="H15" s="1"/>
      <c r="I15" s="1"/>
      <c r="AC15" s="1"/>
    </row>
    <row r="16" spans="1:29">
      <c r="E16" s="1"/>
      <c r="F16" s="1"/>
      <c r="G16" s="1"/>
      <c r="H16" s="1"/>
      <c r="I16" s="1"/>
      <c r="AC16" s="1"/>
    </row>
    <row r="17" spans="3:29">
      <c r="E17" s="1"/>
      <c r="F17" s="1"/>
      <c r="G17" s="1"/>
      <c r="H17" s="1"/>
      <c r="I17" s="1"/>
      <c r="AC17" s="1"/>
    </row>
    <row r="18" spans="3:29">
      <c r="E18" s="1"/>
      <c r="F18" s="1"/>
      <c r="G18" s="1"/>
      <c r="H18" s="1"/>
      <c r="I18" s="1"/>
      <c r="AC18" s="1"/>
    </row>
    <row r="19" spans="3:29">
      <c r="E19" s="1"/>
      <c r="F19" s="1"/>
      <c r="G19" s="1"/>
      <c r="H19" s="1"/>
      <c r="I19" s="1"/>
      <c r="AC19" s="1"/>
    </row>
    <row r="20" spans="3:29">
      <c r="E20" s="1"/>
      <c r="F20" s="1"/>
      <c r="G20" s="1"/>
      <c r="H20" s="1"/>
      <c r="I20" s="1"/>
      <c r="AC20" s="1"/>
    </row>
    <row r="21" spans="3:29">
      <c r="E21" s="1"/>
      <c r="F21" s="1"/>
      <c r="G21" s="1"/>
      <c r="H21" s="1"/>
      <c r="I21" s="1"/>
      <c r="AC21" s="1"/>
    </row>
    <row r="22" spans="3:29">
      <c r="E22" s="1"/>
      <c r="F22" s="1"/>
      <c r="G22" s="1"/>
      <c r="H22" s="1"/>
      <c r="I22" s="1"/>
      <c r="AC22" s="1"/>
    </row>
    <row r="23" spans="3:29">
      <c r="E23" s="1"/>
      <c r="F23" s="1"/>
      <c r="G23" s="1"/>
      <c r="H23" s="1"/>
      <c r="I23" s="1"/>
      <c r="AC23" s="1"/>
    </row>
    <row r="24" spans="3:29">
      <c r="E24" s="1"/>
      <c r="F24" s="1"/>
      <c r="G24" s="1"/>
      <c r="H24" s="1"/>
      <c r="I24" s="1"/>
      <c r="AC24" s="1"/>
    </row>
    <row r="25" spans="3:29">
      <c r="E25" s="1"/>
      <c r="F25" s="1"/>
      <c r="G25" s="1"/>
      <c r="H25" s="1"/>
      <c r="I25" s="1"/>
      <c r="AC25" s="1"/>
    </row>
    <row r="26" spans="3:29">
      <c r="E26" s="1"/>
      <c r="F26" s="1"/>
      <c r="G26" s="1"/>
      <c r="H26" s="1"/>
      <c r="I26" s="1"/>
      <c r="AC26" s="1"/>
    </row>
    <row r="27" spans="3:29">
      <c r="E27" s="1"/>
      <c r="F27" s="1"/>
      <c r="H27" s="1"/>
      <c r="I27" s="1"/>
      <c r="AC27" s="1"/>
    </row>
    <row r="28" spans="3:29">
      <c r="E28" s="1"/>
      <c r="F28" s="1"/>
      <c r="G28" s="1"/>
      <c r="H28" s="1"/>
      <c r="I28" s="1"/>
      <c r="AC28" s="1"/>
    </row>
    <row r="29" spans="3:29">
      <c r="E29" s="1"/>
      <c r="F29" s="1"/>
      <c r="G29" s="1"/>
      <c r="H29" s="1"/>
      <c r="I29" s="1"/>
      <c r="AC29" s="1"/>
    </row>
    <row r="30" spans="3:29">
      <c r="E30" s="1"/>
      <c r="F30" s="1"/>
      <c r="G30" s="1"/>
      <c r="H30" s="1"/>
      <c r="I30" s="1"/>
      <c r="AC30" s="1"/>
    </row>
    <row r="31" spans="3:29">
      <c r="C31" s="4"/>
      <c r="D31" s="4"/>
      <c r="E31" s="1"/>
      <c r="F31" s="1"/>
      <c r="G31" s="1"/>
      <c r="H31" s="1"/>
      <c r="I31" s="1"/>
      <c r="AC31" s="1"/>
    </row>
    <row r="32" spans="3:29">
      <c r="E32" s="1"/>
      <c r="F32" s="1"/>
      <c r="G32" s="1"/>
      <c r="H32" s="1"/>
      <c r="I32" s="1"/>
      <c r="AC32" s="1"/>
    </row>
    <row r="33" spans="3:29">
      <c r="E33" s="1"/>
      <c r="F33" s="1"/>
      <c r="G33" s="1"/>
      <c r="H33" s="1"/>
      <c r="I33" s="1"/>
      <c r="AC33" s="1"/>
    </row>
    <row r="34" spans="3:29">
      <c r="E34" s="1"/>
      <c r="F34" s="1"/>
      <c r="G34" s="1"/>
      <c r="H34" s="1"/>
      <c r="I34" s="1"/>
      <c r="AC34" s="1"/>
    </row>
    <row r="35" spans="3:29">
      <c r="C35" s="4"/>
      <c r="D35" s="4"/>
      <c r="E35" s="1"/>
      <c r="F35" s="1"/>
      <c r="G35" s="1"/>
      <c r="H35" s="1"/>
      <c r="I35" s="1"/>
      <c r="AC35" s="1"/>
    </row>
    <row r="36" spans="3:29">
      <c r="E36" s="1"/>
      <c r="F36" s="1"/>
      <c r="G36" s="1"/>
      <c r="H36" s="1"/>
      <c r="I36" s="1"/>
      <c r="AC36" s="1"/>
    </row>
    <row r="37" spans="3:29">
      <c r="E37" s="1"/>
      <c r="F37" s="1"/>
      <c r="G37" s="1"/>
      <c r="H37" s="1"/>
      <c r="I37" s="1"/>
      <c r="AC37" s="1"/>
    </row>
    <row r="38" spans="3:29">
      <c r="D38" s="4"/>
      <c r="E38" s="1"/>
      <c r="F38" s="1"/>
      <c r="G38" s="1"/>
      <c r="H38" s="1"/>
      <c r="I38" s="1"/>
    </row>
    <row r="39" spans="3:29">
      <c r="E39" s="1"/>
      <c r="F39" s="1"/>
      <c r="G39" s="1"/>
      <c r="H39" s="1"/>
      <c r="I39" s="1"/>
    </row>
    <row r="40" spans="3:29">
      <c r="E40" s="1"/>
      <c r="F40" s="1"/>
      <c r="G40" s="1"/>
      <c r="H40" s="1"/>
      <c r="I40" s="1"/>
    </row>
    <row r="41" spans="3:29">
      <c r="E41" s="1"/>
      <c r="F41" s="1"/>
      <c r="G41" s="1"/>
      <c r="H41" s="1"/>
      <c r="I41" s="1"/>
    </row>
    <row r="42" spans="3:29">
      <c r="E42" s="1"/>
      <c r="F42" s="1"/>
      <c r="G42" s="1"/>
      <c r="H42" s="1"/>
      <c r="I42" s="1"/>
    </row>
    <row r="43" spans="3:29">
      <c r="E43" s="1"/>
      <c r="F43" s="1"/>
      <c r="G43" s="1"/>
      <c r="H43" s="1"/>
      <c r="I43" s="1"/>
    </row>
    <row r="44" spans="3:29">
      <c r="E44" s="1"/>
      <c r="F44" s="1"/>
      <c r="G44" s="1"/>
      <c r="H44" s="1"/>
      <c r="I44" s="1"/>
    </row>
    <row r="45" spans="3:29">
      <c r="E45" s="1"/>
      <c r="F45" s="1"/>
      <c r="G45" s="1"/>
      <c r="H45" s="1"/>
      <c r="I45" s="1"/>
    </row>
    <row r="46" spans="3:29">
      <c r="E46" s="1"/>
      <c r="F46" s="1"/>
      <c r="G46" s="1"/>
      <c r="H46" s="1"/>
      <c r="I46" s="1"/>
    </row>
    <row r="47" spans="3:29">
      <c r="E47" s="1"/>
      <c r="F47" s="1"/>
      <c r="G47" s="1"/>
      <c r="H47" s="1"/>
      <c r="I47" s="1"/>
    </row>
    <row r="48" spans="3:29">
      <c r="E48" s="1"/>
      <c r="F48" s="1"/>
      <c r="G48" s="1"/>
      <c r="H48" s="1"/>
      <c r="I48" s="1"/>
    </row>
    <row r="49" spans="3:9">
      <c r="C49" s="4"/>
      <c r="D49" s="4"/>
      <c r="E49" s="1"/>
      <c r="F49" s="1"/>
      <c r="G49" s="1"/>
      <c r="H49" s="1"/>
      <c r="I49" s="1"/>
    </row>
    <row r="50" spans="3:9">
      <c r="E50" s="1"/>
      <c r="F50" s="1"/>
      <c r="G50" s="1"/>
      <c r="H50" s="1"/>
      <c r="I50" s="1"/>
    </row>
    <row r="51" spans="3:9">
      <c r="E51" s="1"/>
      <c r="F51" s="1"/>
      <c r="G51" s="1"/>
      <c r="H51" s="1"/>
      <c r="I51" s="1"/>
    </row>
    <row r="52" spans="3:9">
      <c r="E52" s="1"/>
      <c r="F52" s="1"/>
      <c r="G52" s="1"/>
      <c r="H52" s="1"/>
      <c r="I52" s="1"/>
    </row>
    <row r="53" spans="3:9">
      <c r="E53" s="1"/>
      <c r="F53" s="1"/>
      <c r="G53" s="1"/>
      <c r="H53" s="1"/>
      <c r="I53" s="1"/>
    </row>
    <row r="54" spans="3:9">
      <c r="E54" s="1"/>
      <c r="F54" s="1"/>
      <c r="G54" s="1"/>
      <c r="H54" s="1"/>
      <c r="I54" s="1"/>
    </row>
    <row r="55" spans="3:9">
      <c r="C55" s="4"/>
      <c r="D55" s="4"/>
      <c r="E55" s="1"/>
      <c r="F55" s="1"/>
      <c r="G55" s="1"/>
      <c r="H55" s="1"/>
      <c r="I55" s="1"/>
    </row>
    <row r="56" spans="3:9">
      <c r="E56" s="1"/>
      <c r="F56" s="1"/>
      <c r="G56" s="1"/>
      <c r="H56" s="1"/>
      <c r="I56" s="1"/>
    </row>
    <row r="57" spans="3:9">
      <c r="E57" s="1"/>
      <c r="F57" s="1"/>
      <c r="G57" s="1"/>
      <c r="H57" s="1"/>
      <c r="I57" s="1"/>
    </row>
    <row r="58" spans="3:9">
      <c r="E58" s="1"/>
      <c r="F58" s="1"/>
      <c r="G58" s="1"/>
      <c r="H58" s="1"/>
      <c r="I58" s="1"/>
    </row>
    <row r="59" spans="3:9">
      <c r="E59" s="1"/>
      <c r="F59" s="1"/>
      <c r="G59" s="1"/>
      <c r="H59" s="1"/>
      <c r="I59" s="1"/>
    </row>
    <row r="60" spans="3:9">
      <c r="C60" s="4"/>
      <c r="D60" s="4"/>
      <c r="E60" s="1"/>
      <c r="F60" s="1"/>
      <c r="G60" s="1"/>
      <c r="H60" s="1"/>
      <c r="I60" s="1"/>
    </row>
    <row r="61" spans="3:9">
      <c r="E61" s="1"/>
      <c r="F61" s="1"/>
      <c r="G61" s="1"/>
      <c r="H61" s="1"/>
      <c r="I61" s="1"/>
    </row>
    <row r="62" spans="3:9">
      <c r="E62" s="1"/>
      <c r="F62" s="1"/>
      <c r="G62" s="1"/>
      <c r="H62" s="1"/>
      <c r="I62" s="1"/>
    </row>
    <row r="63" spans="3:9">
      <c r="E63" s="1"/>
      <c r="F63" s="1"/>
      <c r="G63" s="1"/>
      <c r="H63" s="1"/>
      <c r="I63" s="1"/>
    </row>
    <row r="64" spans="3:9">
      <c r="E64" s="1"/>
      <c r="F64" s="1"/>
      <c r="G64" s="1"/>
      <c r="H64" s="1"/>
      <c r="I64" s="1"/>
    </row>
    <row r="65" spans="3:9">
      <c r="E65" s="1"/>
      <c r="F65" s="1"/>
      <c r="G65" s="1"/>
      <c r="H65" s="1"/>
      <c r="I65" s="1"/>
    </row>
    <row r="66" spans="3:9">
      <c r="E66" s="1"/>
      <c r="F66" s="1"/>
      <c r="H66" s="1"/>
      <c r="I66" s="1"/>
    </row>
    <row r="67" spans="3:9">
      <c r="E67" s="1"/>
      <c r="F67" s="1"/>
      <c r="G67" s="1"/>
      <c r="H67" s="1"/>
      <c r="I67" s="1"/>
    </row>
    <row r="68" spans="3:9">
      <c r="E68" s="1"/>
      <c r="F68" s="1"/>
      <c r="G68" s="1"/>
      <c r="H68" s="1"/>
      <c r="I68" s="1"/>
    </row>
    <row r="69" spans="3:9">
      <c r="E69" s="1"/>
      <c r="F69" s="1"/>
      <c r="G69" s="1"/>
      <c r="H69" s="1"/>
      <c r="I69" s="1"/>
    </row>
    <row r="70" spans="3:9">
      <c r="C70" s="4"/>
      <c r="D70" s="4"/>
      <c r="E70" s="1"/>
      <c r="F70" s="1"/>
      <c r="G70" s="1"/>
      <c r="H70" s="1"/>
      <c r="I70" s="1"/>
    </row>
    <row r="71" spans="3:9">
      <c r="E71" s="1"/>
      <c r="F71" s="1"/>
      <c r="G71" s="1"/>
      <c r="H71" s="1"/>
      <c r="I71" s="1"/>
    </row>
    <row r="72" spans="3:9">
      <c r="E72" s="1"/>
      <c r="F72" s="1"/>
      <c r="G72" s="1"/>
      <c r="H72" s="1"/>
      <c r="I72" s="1"/>
    </row>
    <row r="73" spans="3:9">
      <c r="E73" s="1"/>
      <c r="F73" s="1"/>
      <c r="G73" s="1"/>
      <c r="H73" s="1"/>
      <c r="I73" s="1"/>
    </row>
    <row r="74" spans="3:9">
      <c r="C74" s="4"/>
      <c r="D74" s="4"/>
      <c r="E74" s="1"/>
      <c r="F74" s="1"/>
      <c r="G74" s="1"/>
      <c r="H74" s="1"/>
      <c r="I74" s="1"/>
    </row>
    <row r="75" spans="3:9">
      <c r="E75" s="1"/>
      <c r="F75" s="1"/>
      <c r="G75" s="1"/>
      <c r="H75" s="1"/>
      <c r="I75" s="1"/>
    </row>
    <row r="76" spans="3:9">
      <c r="E76" s="1"/>
      <c r="F76" s="1"/>
      <c r="G76" s="1"/>
      <c r="H76" s="1"/>
      <c r="I76" s="1"/>
    </row>
    <row r="77" spans="3:9">
      <c r="E77" s="1"/>
      <c r="F77" s="1"/>
      <c r="G77" s="1"/>
      <c r="H77" s="1"/>
      <c r="I77" s="1"/>
    </row>
    <row r="78" spans="3:9">
      <c r="C78" s="4"/>
      <c r="D78" s="4"/>
      <c r="E78" s="1"/>
      <c r="F78" s="1"/>
      <c r="G78" s="1"/>
      <c r="H78" s="1"/>
      <c r="I78" s="1"/>
    </row>
    <row r="79" spans="3:9">
      <c r="E79" s="1"/>
      <c r="F79" s="1"/>
      <c r="G79" s="1"/>
      <c r="H79" s="1"/>
      <c r="I79" s="1"/>
    </row>
    <row r="80" spans="3:9">
      <c r="E80" s="1"/>
      <c r="F80" s="1"/>
      <c r="G80" s="1"/>
      <c r="H80" s="1"/>
      <c r="I80" s="1"/>
    </row>
    <row r="81" spans="3:9">
      <c r="E81" s="1"/>
      <c r="F81" s="1"/>
      <c r="G81" s="1"/>
      <c r="H81" s="1"/>
      <c r="I81" s="1"/>
    </row>
    <row r="82" spans="3:9">
      <c r="C82" s="4"/>
      <c r="D82" s="4"/>
      <c r="E82" s="1"/>
      <c r="F82" s="1"/>
      <c r="G82" s="1"/>
      <c r="H82" s="1"/>
      <c r="I82" s="1"/>
    </row>
    <row r="83" spans="3:9">
      <c r="E83" s="1"/>
      <c r="F83" s="1"/>
      <c r="G83" s="1"/>
      <c r="H83" s="1"/>
      <c r="I83" s="1"/>
    </row>
    <row r="84" spans="3:9">
      <c r="E84" s="1"/>
      <c r="F84" s="1"/>
      <c r="G84" s="1"/>
      <c r="H84" s="1"/>
      <c r="I84" s="1"/>
    </row>
    <row r="85" spans="3:9">
      <c r="E85" s="1"/>
      <c r="F85" s="1"/>
      <c r="G85" s="1"/>
      <c r="H85" s="1"/>
      <c r="I85" s="1"/>
    </row>
    <row r="86" spans="3:9">
      <c r="C86" s="4"/>
      <c r="D86" s="4"/>
      <c r="E86" s="1"/>
      <c r="F86" s="1"/>
      <c r="G86" s="1"/>
      <c r="H86" s="1"/>
      <c r="I86" s="1"/>
    </row>
    <row r="87" spans="3:9">
      <c r="E87" s="1"/>
      <c r="F87" s="1"/>
      <c r="G87" s="1"/>
      <c r="H87" s="1"/>
      <c r="I87" s="1"/>
    </row>
    <row r="88" spans="3:9">
      <c r="E88" s="1"/>
      <c r="F88" s="1"/>
      <c r="G88" s="1"/>
      <c r="H88" s="1"/>
      <c r="I88" s="1"/>
    </row>
    <row r="89" spans="3:9">
      <c r="E89" s="1"/>
      <c r="F89" s="1"/>
      <c r="G89" s="1"/>
      <c r="H89" s="1"/>
      <c r="I8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"/>
  <sheetViews>
    <sheetView workbookViewId="0">
      <selection activeCell="E30" sqref="E30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9" max="9" width="12.1640625" bestFit="1" customWidth="1"/>
    <col min="10" max="10" width="12.1640625" customWidth="1"/>
    <col min="13" max="13" width="12.1640625" bestFit="1" customWidth="1"/>
    <col min="15" max="16" width="12.1640625" bestFit="1" customWidth="1"/>
    <col min="22" max="22" width="12.1640625" bestFit="1" customWidth="1"/>
  </cols>
  <sheetData>
    <row r="1" spans="1:29">
      <c r="A1" t="s">
        <v>4</v>
      </c>
      <c r="B1" t="s">
        <v>2</v>
      </c>
      <c r="C1" t="s">
        <v>3</v>
      </c>
      <c r="D1" t="s">
        <v>21</v>
      </c>
      <c r="G1" t="s">
        <v>30</v>
      </c>
      <c r="H1" s="1">
        <v>1E-4</v>
      </c>
      <c r="I1" s="1">
        <f>1-H1</f>
        <v>0.99990000000000001</v>
      </c>
      <c r="K1" s="1">
        <f>D5-D2-B5</f>
        <v>-1.0009999999999999E-3</v>
      </c>
      <c r="M1">
        <f>(K1+K3)/2</f>
        <v>9.980059780896524E-7</v>
      </c>
    </row>
    <row r="2" spans="1:29">
      <c r="A2" t="s">
        <v>9</v>
      </c>
      <c r="B2" t="s">
        <v>22</v>
      </c>
      <c r="C2">
        <v>1</v>
      </c>
      <c r="D2" s="1">
        <v>9.9999999999999995E-7</v>
      </c>
      <c r="E2" s="1"/>
      <c r="F2" s="1"/>
      <c r="J2" s="1"/>
      <c r="K2" s="1">
        <f>K1*K1+4*D5*D2</f>
        <v>1.006001E-6</v>
      </c>
      <c r="M2">
        <f>(K1-K3)/2</f>
        <v>-1.0019980059780896E-3</v>
      </c>
    </row>
    <row r="3" spans="1:29">
      <c r="D3" s="3"/>
      <c r="E3" s="3"/>
      <c r="F3" s="3"/>
      <c r="K3">
        <f>SQRT(K2)</f>
        <v>1.0029960119561792E-3</v>
      </c>
      <c r="AC3" s="1"/>
    </row>
    <row r="4" spans="1:29" ht="16">
      <c r="B4" t="s">
        <v>11</v>
      </c>
      <c r="C4" t="s">
        <v>12</v>
      </c>
      <c r="D4" s="2" t="s">
        <v>13</v>
      </c>
      <c r="E4" s="2" t="s">
        <v>31</v>
      </c>
      <c r="F4" s="2" t="s">
        <v>32</v>
      </c>
      <c r="G4" s="2" t="s">
        <v>5</v>
      </c>
      <c r="H4" s="2" t="s">
        <v>6</v>
      </c>
      <c r="I4" s="2" t="s">
        <v>7</v>
      </c>
      <c r="J4" t="s">
        <v>8</v>
      </c>
      <c r="K4" s="2" t="s">
        <v>20</v>
      </c>
      <c r="L4" s="2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AC4" s="1"/>
    </row>
    <row r="5" spans="1:29">
      <c r="B5">
        <v>2E-3</v>
      </c>
      <c r="C5">
        <v>1</v>
      </c>
      <c r="D5">
        <v>1E-3</v>
      </c>
      <c r="E5" s="1">
        <f t="shared" ref="E5:E13" si="0">D5/(D5+D$2)</f>
        <v>0.99900099900099903</v>
      </c>
      <c r="F5" s="1">
        <f t="shared" ref="F5:F13" si="1">D$2/(D5+D$2)/(D5+D$2)</f>
        <v>0.99800299600499409</v>
      </c>
      <c r="G5" s="1">
        <f t="shared" ref="G5:G13" si="2">(D5-D$5)/B5+E5</f>
        <v>0.99900099900099903</v>
      </c>
      <c r="H5" s="1">
        <f t="shared" ref="H5:H13" si="3">1/B5+F5</f>
        <v>500.99800299600497</v>
      </c>
      <c r="I5">
        <f t="shared" ref="I5:I13" si="4">G5/H5</f>
        <v>1.9940219183048626E-3</v>
      </c>
      <c r="J5">
        <f>IF(D5-I5&lt;0,D5/I5*I$1, 1)</f>
        <v>0.50144885109890103</v>
      </c>
      <c r="K5">
        <f t="shared" ref="K5:K13" si="5">J5*I5</f>
        <v>9.9989999999999996E-4</v>
      </c>
      <c r="L5">
        <f t="shared" ref="L5:L13" si="6">D5-J5*I5</f>
        <v>1.0000000000005664E-7</v>
      </c>
      <c r="M5">
        <f t="shared" ref="M5:M13" si="7">SQRT(G5*G5)</f>
        <v>0.99900099900099903</v>
      </c>
      <c r="P5">
        <f t="shared" ref="P5:P13" si="8">MAX(ABS(G5))</f>
        <v>0.99900099900099903</v>
      </c>
      <c r="Q5">
        <f t="shared" ref="Q5:Q13" si="9">MAX(ABS(K5))</f>
        <v>9.9989999999999996E-4</v>
      </c>
      <c r="AC5" s="1"/>
    </row>
    <row r="6" spans="1:29">
      <c r="B6">
        <f t="shared" ref="B6:B13" si="10">B$5</f>
        <v>2E-3</v>
      </c>
      <c r="C6">
        <f t="shared" ref="C6:C13" si="11">C5+1</f>
        <v>2</v>
      </c>
      <c r="D6">
        <f t="shared" ref="D6:D13" si="12">L5</f>
        <v>1.0000000000005664E-7</v>
      </c>
      <c r="E6" s="1">
        <f t="shared" si="0"/>
        <v>9.0909090909137721E-2</v>
      </c>
      <c r="F6" s="1">
        <f t="shared" si="1"/>
        <v>826446.28099165054</v>
      </c>
      <c r="G6" s="1">
        <f t="shared" si="2"/>
        <v>-0.40904090909086221</v>
      </c>
      <c r="H6" s="1">
        <f t="shared" si="3"/>
        <v>826946.28099165054</v>
      </c>
      <c r="I6">
        <f t="shared" si="4"/>
        <v>-4.94640242653189E-7</v>
      </c>
      <c r="J6">
        <f t="shared" ref="J6:J8" si="13">IF(D6-I6&lt;0,D6/I6*I$1, 1)</f>
        <v>1</v>
      </c>
      <c r="K6">
        <f t="shared" si="5"/>
        <v>-4.94640242653189E-7</v>
      </c>
      <c r="L6">
        <f t="shared" si="6"/>
        <v>5.9464024265324564E-7</v>
      </c>
      <c r="M6">
        <f t="shared" si="7"/>
        <v>0.40904090909086221</v>
      </c>
      <c r="N6">
        <f t="shared" ref="N6:N13" si="14">M6/M$5</f>
        <v>0.40944994999995304</v>
      </c>
      <c r="O6">
        <f t="shared" ref="O6:O13" si="15">ABS(K6/K5)</f>
        <v>4.9468971162435144E-4</v>
      </c>
      <c r="P6">
        <f t="shared" si="8"/>
        <v>0.40904090909086221</v>
      </c>
      <c r="Q6">
        <f t="shared" si="9"/>
        <v>4.94640242653189E-7</v>
      </c>
      <c r="AC6" s="1"/>
    </row>
    <row r="7" spans="1:29">
      <c r="B7">
        <f t="shared" si="10"/>
        <v>2E-3</v>
      </c>
      <c r="C7">
        <f t="shared" si="11"/>
        <v>3</v>
      </c>
      <c r="D7">
        <f t="shared" si="12"/>
        <v>5.9464024265324564E-7</v>
      </c>
      <c r="E7" s="1">
        <f t="shared" si="0"/>
        <v>0.37289930778609487</v>
      </c>
      <c r="F7" s="1">
        <f t="shared" si="1"/>
        <v>393255.27817515895</v>
      </c>
      <c r="G7" s="1">
        <f t="shared" si="2"/>
        <v>-0.12680337209257853</v>
      </c>
      <c r="H7" s="1">
        <f t="shared" si="3"/>
        <v>393755.27817515895</v>
      </c>
      <c r="I7">
        <f t="shared" si="4"/>
        <v>-3.2203599321955259E-7</v>
      </c>
      <c r="J7">
        <f t="shared" si="13"/>
        <v>1</v>
      </c>
      <c r="K7">
        <f t="shared" si="5"/>
        <v>-3.2203599321955259E-7</v>
      </c>
      <c r="L7">
        <f t="shared" si="6"/>
        <v>9.1667623587279823E-7</v>
      </c>
      <c r="M7">
        <f t="shared" si="7"/>
        <v>0.12680337209257853</v>
      </c>
      <c r="N7">
        <f t="shared" si="14"/>
        <v>0.12693017546467111</v>
      </c>
      <c r="O7">
        <f t="shared" si="15"/>
        <v>0.65105093651942147</v>
      </c>
      <c r="P7">
        <f t="shared" si="8"/>
        <v>0.12680337209257853</v>
      </c>
      <c r="Q7">
        <f t="shared" si="9"/>
        <v>3.2203599321955259E-7</v>
      </c>
      <c r="AC7" s="1"/>
    </row>
    <row r="8" spans="1:29">
      <c r="B8">
        <f t="shared" si="10"/>
        <v>2E-3</v>
      </c>
      <c r="C8">
        <f t="shared" si="11"/>
        <v>4</v>
      </c>
      <c r="D8">
        <f t="shared" si="12"/>
        <v>9.1667623587279823E-7</v>
      </c>
      <c r="E8" s="1">
        <f t="shared" si="0"/>
        <v>0.47826347440227474</v>
      </c>
      <c r="F8" s="1">
        <f t="shared" si="1"/>
        <v>272209.00214278593</v>
      </c>
      <c r="G8" s="1">
        <f t="shared" si="2"/>
        <v>-2.1278187479788879E-2</v>
      </c>
      <c r="H8" s="1">
        <f t="shared" si="3"/>
        <v>272709.00214278593</v>
      </c>
      <c r="I8">
        <f t="shared" si="4"/>
        <v>-7.8025247837795876E-8</v>
      </c>
      <c r="J8">
        <f t="shared" si="13"/>
        <v>1</v>
      </c>
      <c r="K8">
        <f t="shared" si="5"/>
        <v>-7.8025247837795876E-8</v>
      </c>
      <c r="L8">
        <f t="shared" si="6"/>
        <v>9.9470148371059411E-7</v>
      </c>
      <c r="M8">
        <f t="shared" si="7"/>
        <v>2.1278187479788879E-2</v>
      </c>
      <c r="N8">
        <f t="shared" si="14"/>
        <v>2.1299465667268667E-2</v>
      </c>
      <c r="O8">
        <f t="shared" si="15"/>
        <v>0.24228735135392476</v>
      </c>
      <c r="P8">
        <f t="shared" si="8"/>
        <v>2.1278187479788879E-2</v>
      </c>
      <c r="Q8">
        <f t="shared" si="9"/>
        <v>7.8025247837795876E-8</v>
      </c>
      <c r="AC8" s="1"/>
    </row>
    <row r="9" spans="1:29">
      <c r="B9">
        <f t="shared" si="10"/>
        <v>2E-3</v>
      </c>
      <c r="C9">
        <f t="shared" si="11"/>
        <v>5</v>
      </c>
      <c r="D9">
        <f t="shared" si="12"/>
        <v>9.9470148371059411E-7</v>
      </c>
      <c r="E9" s="1">
        <f t="shared" si="0"/>
        <v>0.49867185232159422</v>
      </c>
      <c r="F9" s="1">
        <f t="shared" si="1"/>
        <v>251329.91165466158</v>
      </c>
      <c r="G9" s="1">
        <f t="shared" si="2"/>
        <v>-8.3079693655047082E-4</v>
      </c>
      <c r="H9" s="1">
        <f t="shared" si="3"/>
        <v>251829.91165466158</v>
      </c>
      <c r="I9">
        <f t="shared" si="4"/>
        <v>-3.2990399396627518E-9</v>
      </c>
      <c r="J9">
        <f t="shared" ref="J9:J13" si="16">IF(D9-I9&lt;0,D9/I9*I$1, 1)</f>
        <v>1</v>
      </c>
      <c r="K9">
        <f t="shared" si="5"/>
        <v>-3.2990399396627518E-9</v>
      </c>
      <c r="L9">
        <f t="shared" si="6"/>
        <v>9.9800052365025693E-7</v>
      </c>
      <c r="M9">
        <f t="shared" si="7"/>
        <v>8.3079693655047082E-4</v>
      </c>
      <c r="N9">
        <f t="shared" si="14"/>
        <v>8.3162773348702127E-4</v>
      </c>
      <c r="O9">
        <f t="shared" si="15"/>
        <v>4.2281697669464859E-2</v>
      </c>
      <c r="P9">
        <f t="shared" si="8"/>
        <v>8.3079693655047082E-4</v>
      </c>
      <c r="Q9">
        <f t="shared" si="9"/>
        <v>3.2990399396627518E-9</v>
      </c>
      <c r="AC9" s="1"/>
    </row>
    <row r="10" spans="1:29">
      <c r="B10">
        <f t="shared" si="10"/>
        <v>2E-3</v>
      </c>
      <c r="C10">
        <f t="shared" si="11"/>
        <v>6</v>
      </c>
      <c r="D10">
        <f t="shared" si="12"/>
        <v>9.9800052365025693E-7</v>
      </c>
      <c r="E10" s="1">
        <f t="shared" si="0"/>
        <v>0.4994996306742478</v>
      </c>
      <c r="F10" s="1">
        <f t="shared" si="1"/>
        <v>250500.61969521444</v>
      </c>
      <c r="G10" s="1">
        <f t="shared" si="2"/>
        <v>-1.3690639270591554E-6</v>
      </c>
      <c r="H10" s="1">
        <f t="shared" si="3"/>
        <v>251000.61969521444</v>
      </c>
      <c r="I10">
        <f t="shared" si="4"/>
        <v>-5.4544244899537908E-12</v>
      </c>
      <c r="J10">
        <f t="shared" si="16"/>
        <v>1</v>
      </c>
      <c r="K10">
        <f t="shared" si="5"/>
        <v>-5.4544244899537908E-12</v>
      </c>
      <c r="L10">
        <f t="shared" si="6"/>
        <v>9.9800597807474695E-7</v>
      </c>
      <c r="M10">
        <f t="shared" si="7"/>
        <v>1.3690639270591554E-6</v>
      </c>
      <c r="N10">
        <f t="shared" si="14"/>
        <v>1.3704329909862145E-6</v>
      </c>
      <c r="O10">
        <f t="shared" si="15"/>
        <v>1.6533369070128249E-3</v>
      </c>
      <c r="P10">
        <f t="shared" si="8"/>
        <v>1.3690639270591554E-6</v>
      </c>
      <c r="Q10">
        <f t="shared" si="9"/>
        <v>5.4544244899537908E-12</v>
      </c>
      <c r="AC10" s="1"/>
    </row>
    <row r="11" spans="1:29">
      <c r="B11">
        <f t="shared" si="10"/>
        <v>2E-3</v>
      </c>
      <c r="C11">
        <f t="shared" si="11"/>
        <v>7</v>
      </c>
      <c r="D11">
        <f t="shared" si="12"/>
        <v>9.9800597807474695E-7</v>
      </c>
      <c r="E11" s="1">
        <f t="shared" si="0"/>
        <v>0.49950099700723255</v>
      </c>
      <c r="F11" s="1">
        <f t="shared" si="1"/>
        <v>250499.2519967542</v>
      </c>
      <c r="G11" s="1">
        <f t="shared" si="2"/>
        <v>-3.7301273181356009E-12</v>
      </c>
      <c r="H11" s="1">
        <f t="shared" si="3"/>
        <v>250999.2519967542</v>
      </c>
      <c r="I11">
        <f t="shared" si="4"/>
        <v>-1.4861109299974475E-17</v>
      </c>
      <c r="J11">
        <f t="shared" si="16"/>
        <v>1</v>
      </c>
      <c r="K11">
        <f t="shared" si="5"/>
        <v>-1.4861109299974475E-17</v>
      </c>
      <c r="L11">
        <f t="shared" si="6"/>
        <v>9.9800597808960814E-7</v>
      </c>
      <c r="M11">
        <f t="shared" si="7"/>
        <v>3.7301273181356009E-12</v>
      </c>
      <c r="N11">
        <f t="shared" si="14"/>
        <v>3.7338574454537363E-12</v>
      </c>
      <c r="O11">
        <f t="shared" si="15"/>
        <v>2.7245971279548094E-6</v>
      </c>
      <c r="P11">
        <f t="shared" si="8"/>
        <v>3.7301273181356009E-12</v>
      </c>
      <c r="Q11">
        <f t="shared" si="9"/>
        <v>1.4861109299974475E-17</v>
      </c>
      <c r="AC11" s="1"/>
    </row>
    <row r="12" spans="1:29">
      <c r="B12">
        <f t="shared" si="10"/>
        <v>2E-3</v>
      </c>
      <c r="C12">
        <f t="shared" si="11"/>
        <v>8</v>
      </c>
      <c r="D12">
        <f t="shared" si="12"/>
        <v>9.9800597808960814E-7</v>
      </c>
      <c r="E12" s="1">
        <f t="shared" si="0"/>
        <v>0.49950099701095529</v>
      </c>
      <c r="F12" s="1">
        <f t="shared" si="1"/>
        <v>250499.25199302781</v>
      </c>
      <c r="G12" s="1">
        <f t="shared" si="2"/>
        <v>0</v>
      </c>
      <c r="H12" s="1">
        <f t="shared" si="3"/>
        <v>250999.25199302781</v>
      </c>
      <c r="I12">
        <f t="shared" si="4"/>
        <v>0</v>
      </c>
      <c r="J12">
        <f t="shared" si="16"/>
        <v>1</v>
      </c>
      <c r="K12">
        <f t="shared" si="5"/>
        <v>0</v>
      </c>
      <c r="L12">
        <f t="shared" si="6"/>
        <v>9.9800597808960814E-7</v>
      </c>
      <c r="M12">
        <f t="shared" si="7"/>
        <v>0</v>
      </c>
      <c r="N12">
        <f t="shared" si="14"/>
        <v>0</v>
      </c>
      <c r="O12">
        <f t="shared" si="15"/>
        <v>0</v>
      </c>
      <c r="P12">
        <f t="shared" si="8"/>
        <v>0</v>
      </c>
      <c r="Q12">
        <f t="shared" si="9"/>
        <v>0</v>
      </c>
      <c r="AC12" s="1"/>
    </row>
    <row r="13" spans="1:29">
      <c r="E13" s="1"/>
      <c r="F13" s="1"/>
      <c r="G13" s="1"/>
      <c r="H13" s="1"/>
      <c r="AC13" s="1"/>
    </row>
    <row r="14" spans="1:29">
      <c r="E14" s="1"/>
      <c r="F14" s="1"/>
      <c r="G14" s="1"/>
      <c r="H14" s="1"/>
      <c r="AC14" s="1"/>
    </row>
    <row r="15" spans="1:29">
      <c r="E15" s="1"/>
      <c r="F15" s="1"/>
      <c r="G15" s="1"/>
      <c r="H15" s="1"/>
      <c r="I15" s="1"/>
      <c r="AC15" s="1"/>
    </row>
    <row r="16" spans="1:29">
      <c r="E16" s="1"/>
      <c r="F16" s="1"/>
      <c r="G16" s="1"/>
      <c r="H16" s="1"/>
      <c r="I16" s="1"/>
      <c r="AC16" s="1"/>
    </row>
    <row r="17" spans="3:29">
      <c r="E17" s="1"/>
      <c r="F17" s="1"/>
      <c r="G17" s="1"/>
      <c r="H17" s="1"/>
      <c r="I17" s="1"/>
      <c r="AC17" s="1"/>
    </row>
    <row r="18" spans="3:29">
      <c r="E18" s="1"/>
      <c r="F18" s="1"/>
      <c r="G18" s="1"/>
      <c r="H18" s="1"/>
      <c r="I18" s="1"/>
      <c r="AC18" s="1"/>
    </row>
    <row r="19" spans="3:29">
      <c r="E19" s="1"/>
      <c r="F19" s="1"/>
      <c r="G19" s="1"/>
      <c r="H19" s="1"/>
      <c r="I19" s="1"/>
      <c r="AC19" s="1"/>
    </row>
    <row r="20" spans="3:29">
      <c r="E20" s="1"/>
      <c r="F20" s="1"/>
      <c r="G20" s="1"/>
      <c r="H20" s="1"/>
      <c r="I20" s="1"/>
      <c r="AC20" s="1"/>
    </row>
    <row r="21" spans="3:29">
      <c r="E21" s="1"/>
      <c r="F21" s="1"/>
      <c r="G21" s="1"/>
      <c r="H21" s="1"/>
      <c r="I21" s="1"/>
      <c r="AC21" s="1"/>
    </row>
    <row r="22" spans="3:29">
      <c r="E22" s="1"/>
      <c r="F22" s="1"/>
      <c r="G22" s="1"/>
      <c r="H22" s="1"/>
      <c r="I22" s="1"/>
      <c r="AC22" s="1"/>
    </row>
    <row r="23" spans="3:29">
      <c r="E23" s="1"/>
      <c r="F23" s="1"/>
      <c r="G23" s="1"/>
      <c r="H23" s="1"/>
      <c r="I23" s="1"/>
      <c r="AC23" s="1"/>
    </row>
    <row r="24" spans="3:29">
      <c r="E24" s="1"/>
      <c r="F24" s="1"/>
      <c r="G24" s="1"/>
      <c r="H24" s="1"/>
      <c r="I24" s="1"/>
      <c r="AC24" s="1"/>
    </row>
    <row r="25" spans="3:29">
      <c r="E25" s="1"/>
      <c r="F25" s="1"/>
      <c r="G25" s="1"/>
      <c r="H25" s="1"/>
      <c r="I25" s="1"/>
      <c r="AC25" s="1"/>
    </row>
    <row r="26" spans="3:29">
      <c r="E26" s="1"/>
      <c r="F26" s="1"/>
      <c r="G26" s="1"/>
      <c r="H26" s="1"/>
      <c r="I26" s="1"/>
      <c r="AC26" s="1"/>
    </row>
    <row r="27" spans="3:29">
      <c r="E27" s="1"/>
      <c r="F27" s="1"/>
      <c r="H27" s="1"/>
      <c r="I27" s="1"/>
      <c r="AC27" s="1"/>
    </row>
    <row r="28" spans="3:29">
      <c r="E28" s="1"/>
      <c r="F28" s="1"/>
      <c r="G28" s="1"/>
      <c r="H28" s="1"/>
      <c r="I28" s="1"/>
      <c r="AC28" s="1"/>
    </row>
    <row r="29" spans="3:29">
      <c r="E29" s="1"/>
      <c r="F29" s="1"/>
      <c r="G29" s="1"/>
      <c r="H29" s="1"/>
      <c r="I29" s="1"/>
      <c r="AC29" s="1"/>
    </row>
    <row r="30" spans="3:29">
      <c r="E30" s="1"/>
      <c r="F30" s="1"/>
      <c r="G30" s="1"/>
      <c r="H30" s="1"/>
      <c r="I30" s="1"/>
      <c r="AC30" s="1"/>
    </row>
    <row r="31" spans="3:29">
      <c r="C31" s="4"/>
      <c r="D31" s="4"/>
      <c r="E31" s="1"/>
      <c r="F31" s="1"/>
      <c r="G31" s="1"/>
      <c r="H31" s="1"/>
      <c r="I31" s="1"/>
      <c r="AC31" s="1"/>
    </row>
    <row r="32" spans="3:29">
      <c r="E32" s="1"/>
      <c r="F32" s="1"/>
      <c r="G32" s="1"/>
      <c r="H32" s="1"/>
      <c r="I32" s="1"/>
      <c r="AC32" s="1"/>
    </row>
    <row r="33" spans="3:29">
      <c r="E33" s="1"/>
      <c r="F33" s="1"/>
      <c r="G33" s="1"/>
      <c r="H33" s="1"/>
      <c r="I33" s="1"/>
      <c r="AC33" s="1"/>
    </row>
    <row r="34" spans="3:29">
      <c r="E34" s="1"/>
      <c r="F34" s="1"/>
      <c r="G34" s="1"/>
      <c r="H34" s="1"/>
      <c r="I34" s="1"/>
      <c r="AC34" s="1"/>
    </row>
    <row r="35" spans="3:29">
      <c r="C35" s="4"/>
      <c r="D35" s="4"/>
      <c r="E35" s="1"/>
      <c r="F35" s="1"/>
      <c r="G35" s="1"/>
      <c r="H35" s="1"/>
      <c r="I35" s="1"/>
      <c r="AC35" s="1"/>
    </row>
    <row r="36" spans="3:29">
      <c r="E36" s="1"/>
      <c r="F36" s="1"/>
      <c r="G36" s="1"/>
      <c r="H36" s="1"/>
      <c r="I36" s="1"/>
      <c r="AC36" s="1"/>
    </row>
    <row r="37" spans="3:29">
      <c r="E37" s="1"/>
      <c r="F37" s="1"/>
      <c r="G37" s="1"/>
      <c r="H37" s="1"/>
      <c r="I37" s="1"/>
      <c r="AC37" s="1"/>
    </row>
    <row r="38" spans="3:29">
      <c r="D38" s="4"/>
      <c r="E38" s="1"/>
      <c r="F38" s="1"/>
      <c r="G38" s="1"/>
      <c r="H38" s="1"/>
      <c r="I38" s="1"/>
    </row>
    <row r="39" spans="3:29">
      <c r="E39" s="1"/>
      <c r="F39" s="1"/>
      <c r="G39" s="1"/>
      <c r="H39" s="1"/>
      <c r="I39" s="1"/>
    </row>
    <row r="40" spans="3:29">
      <c r="E40" s="1"/>
      <c r="F40" s="1"/>
      <c r="G40" s="1"/>
      <c r="H40" s="1"/>
      <c r="I40" s="1"/>
    </row>
    <row r="41" spans="3:29">
      <c r="E41" s="1"/>
      <c r="F41" s="1"/>
      <c r="G41" s="1"/>
      <c r="H41" s="1"/>
      <c r="I41" s="1"/>
    </row>
    <row r="42" spans="3:29">
      <c r="E42" s="1"/>
      <c r="F42" s="1"/>
      <c r="G42" s="1"/>
      <c r="H42" s="1"/>
      <c r="I42" s="1"/>
    </row>
    <row r="43" spans="3:29">
      <c r="E43" s="1"/>
      <c r="F43" s="1"/>
      <c r="G43" s="1"/>
      <c r="H43" s="1"/>
      <c r="I43" s="1"/>
    </row>
    <row r="44" spans="3:29">
      <c r="E44" s="1"/>
      <c r="F44" s="1"/>
      <c r="G44" s="1"/>
      <c r="H44" s="1"/>
      <c r="I44" s="1"/>
    </row>
    <row r="45" spans="3:29">
      <c r="E45" s="1"/>
      <c r="F45" s="1"/>
      <c r="G45" s="1"/>
      <c r="H45" s="1"/>
      <c r="I45" s="1"/>
    </row>
    <row r="46" spans="3:29">
      <c r="E46" s="1"/>
      <c r="F46" s="1"/>
      <c r="G46" s="1"/>
      <c r="H46" s="1"/>
      <c r="I46" s="1"/>
    </row>
    <row r="47" spans="3:29">
      <c r="E47" s="1"/>
      <c r="F47" s="1"/>
      <c r="G47" s="1"/>
      <c r="H47" s="1"/>
      <c r="I47" s="1"/>
    </row>
    <row r="48" spans="3:29">
      <c r="E48" s="1"/>
      <c r="F48" s="1"/>
      <c r="G48" s="1"/>
      <c r="H48" s="1"/>
      <c r="I48" s="1"/>
    </row>
    <row r="49" spans="3:9">
      <c r="C49" s="4"/>
      <c r="D49" s="4"/>
      <c r="E49" s="1"/>
      <c r="F49" s="1"/>
      <c r="G49" s="1"/>
      <c r="H49" s="1"/>
      <c r="I49" s="1"/>
    </row>
    <row r="50" spans="3:9">
      <c r="E50" s="1"/>
      <c r="F50" s="1"/>
      <c r="G50" s="1"/>
      <c r="H50" s="1"/>
      <c r="I50" s="1"/>
    </row>
    <row r="51" spans="3:9">
      <c r="E51" s="1"/>
      <c r="F51" s="1"/>
      <c r="G51" s="1"/>
      <c r="H51" s="1"/>
      <c r="I51" s="1"/>
    </row>
    <row r="52" spans="3:9">
      <c r="E52" s="1"/>
      <c r="F52" s="1"/>
      <c r="G52" s="1"/>
      <c r="H52" s="1"/>
      <c r="I52" s="1"/>
    </row>
    <row r="53" spans="3:9">
      <c r="E53" s="1"/>
      <c r="F53" s="1"/>
      <c r="G53" s="1"/>
      <c r="H53" s="1"/>
      <c r="I53" s="1"/>
    </row>
    <row r="54" spans="3:9">
      <c r="E54" s="1"/>
      <c r="F54" s="1"/>
      <c r="G54" s="1"/>
      <c r="H54" s="1"/>
      <c r="I54" s="1"/>
    </row>
    <row r="55" spans="3:9">
      <c r="C55" s="4"/>
      <c r="D55" s="4"/>
      <c r="E55" s="1"/>
      <c r="F55" s="1"/>
      <c r="G55" s="1"/>
      <c r="H55" s="1"/>
      <c r="I55" s="1"/>
    </row>
    <row r="56" spans="3:9">
      <c r="E56" s="1"/>
      <c r="F56" s="1"/>
      <c r="G56" s="1"/>
      <c r="H56" s="1"/>
      <c r="I56" s="1"/>
    </row>
    <row r="57" spans="3:9">
      <c r="E57" s="1"/>
      <c r="F57" s="1"/>
      <c r="G57" s="1"/>
      <c r="H57" s="1"/>
      <c r="I57" s="1"/>
    </row>
    <row r="58" spans="3:9">
      <c r="E58" s="1"/>
      <c r="F58" s="1"/>
      <c r="G58" s="1"/>
      <c r="H58" s="1"/>
      <c r="I58" s="1"/>
    </row>
    <row r="59" spans="3:9">
      <c r="E59" s="1"/>
      <c r="F59" s="1"/>
      <c r="G59" s="1"/>
      <c r="H59" s="1"/>
      <c r="I59" s="1"/>
    </row>
    <row r="60" spans="3:9">
      <c r="C60" s="4"/>
      <c r="D60" s="4"/>
      <c r="E60" s="1"/>
      <c r="F60" s="1"/>
      <c r="G60" s="1"/>
      <c r="H60" s="1"/>
      <c r="I60" s="1"/>
    </row>
    <row r="61" spans="3:9">
      <c r="E61" s="1"/>
      <c r="F61" s="1"/>
      <c r="G61" s="1"/>
      <c r="H61" s="1"/>
      <c r="I61" s="1"/>
    </row>
    <row r="62" spans="3:9">
      <c r="E62" s="1"/>
      <c r="F62" s="1"/>
      <c r="G62" s="1"/>
      <c r="H62" s="1"/>
      <c r="I62" s="1"/>
    </row>
    <row r="63" spans="3:9">
      <c r="E63" s="1"/>
      <c r="F63" s="1"/>
      <c r="G63" s="1"/>
      <c r="H63" s="1"/>
      <c r="I63" s="1"/>
    </row>
    <row r="64" spans="3:9">
      <c r="E64" s="1"/>
      <c r="F64" s="1"/>
      <c r="G64" s="1"/>
      <c r="H64" s="1"/>
      <c r="I64" s="1"/>
    </row>
    <row r="65" spans="3:9">
      <c r="E65" s="1"/>
      <c r="F65" s="1"/>
      <c r="G65" s="1"/>
      <c r="H65" s="1"/>
      <c r="I65" s="1"/>
    </row>
    <row r="66" spans="3:9">
      <c r="E66" s="1"/>
      <c r="F66" s="1"/>
      <c r="H66" s="1"/>
      <c r="I66" s="1"/>
    </row>
    <row r="67" spans="3:9">
      <c r="E67" s="1"/>
      <c r="F67" s="1"/>
      <c r="G67" s="1"/>
      <c r="H67" s="1"/>
      <c r="I67" s="1"/>
    </row>
    <row r="68" spans="3:9">
      <c r="E68" s="1"/>
      <c r="F68" s="1"/>
      <c r="G68" s="1"/>
      <c r="H68" s="1"/>
      <c r="I68" s="1"/>
    </row>
    <row r="69" spans="3:9">
      <c r="E69" s="1"/>
      <c r="F69" s="1"/>
      <c r="G69" s="1"/>
      <c r="H69" s="1"/>
      <c r="I69" s="1"/>
    </row>
    <row r="70" spans="3:9">
      <c r="C70" s="4"/>
      <c r="D70" s="4"/>
      <c r="E70" s="1"/>
      <c r="F70" s="1"/>
      <c r="G70" s="1"/>
      <c r="H70" s="1"/>
      <c r="I70" s="1"/>
    </row>
    <row r="71" spans="3:9">
      <c r="E71" s="1"/>
      <c r="F71" s="1"/>
      <c r="G71" s="1"/>
      <c r="H71" s="1"/>
      <c r="I71" s="1"/>
    </row>
    <row r="72" spans="3:9">
      <c r="E72" s="1"/>
      <c r="F72" s="1"/>
      <c r="G72" s="1"/>
      <c r="H72" s="1"/>
      <c r="I72" s="1"/>
    </row>
    <row r="73" spans="3:9">
      <c r="E73" s="1"/>
      <c r="F73" s="1"/>
      <c r="G73" s="1"/>
      <c r="H73" s="1"/>
      <c r="I73" s="1"/>
    </row>
    <row r="74" spans="3:9">
      <c r="C74" s="4"/>
      <c r="D74" s="4"/>
      <c r="E74" s="1"/>
      <c r="F74" s="1"/>
      <c r="G74" s="1"/>
      <c r="H74" s="1"/>
      <c r="I74" s="1"/>
    </row>
    <row r="75" spans="3:9">
      <c r="E75" s="1"/>
      <c r="F75" s="1"/>
      <c r="G75" s="1"/>
      <c r="H75" s="1"/>
      <c r="I75" s="1"/>
    </row>
    <row r="76" spans="3:9">
      <c r="E76" s="1"/>
      <c r="F76" s="1"/>
      <c r="G76" s="1"/>
      <c r="H76" s="1"/>
      <c r="I76" s="1"/>
    </row>
    <row r="77" spans="3:9">
      <c r="E77" s="1"/>
      <c r="F77" s="1"/>
      <c r="G77" s="1"/>
      <c r="H77" s="1"/>
      <c r="I77" s="1"/>
    </row>
    <row r="78" spans="3:9">
      <c r="C78" s="4"/>
      <c r="D78" s="4"/>
      <c r="E78" s="1"/>
      <c r="F78" s="1"/>
      <c r="G78" s="1"/>
      <c r="H78" s="1"/>
      <c r="I78" s="1"/>
    </row>
    <row r="79" spans="3:9">
      <c r="E79" s="1"/>
      <c r="F79" s="1"/>
      <c r="G79" s="1"/>
      <c r="H79" s="1"/>
      <c r="I79" s="1"/>
    </row>
    <row r="80" spans="3:9">
      <c r="E80" s="1"/>
      <c r="F80" s="1"/>
      <c r="G80" s="1"/>
      <c r="H80" s="1"/>
      <c r="I80" s="1"/>
    </row>
    <row r="81" spans="3:9">
      <c r="E81" s="1"/>
      <c r="F81" s="1"/>
      <c r="G81" s="1"/>
      <c r="H81" s="1"/>
      <c r="I81" s="1"/>
    </row>
    <row r="82" spans="3:9">
      <c r="C82" s="4"/>
      <c r="D82" s="4"/>
      <c r="E82" s="1"/>
      <c r="F82" s="1"/>
      <c r="G82" s="1"/>
      <c r="H82" s="1"/>
      <c r="I82" s="1"/>
    </row>
    <row r="83" spans="3:9">
      <c r="E83" s="1"/>
      <c r="F83" s="1"/>
      <c r="G83" s="1"/>
      <c r="H83" s="1"/>
      <c r="I83" s="1"/>
    </row>
    <row r="84" spans="3:9">
      <c r="E84" s="1"/>
      <c r="F84" s="1"/>
      <c r="G84" s="1"/>
      <c r="H84" s="1"/>
      <c r="I84" s="1"/>
    </row>
    <row r="85" spans="3:9">
      <c r="E85" s="1"/>
      <c r="F85" s="1"/>
      <c r="G85" s="1"/>
      <c r="H85" s="1"/>
      <c r="I85" s="1"/>
    </row>
    <row r="86" spans="3:9">
      <c r="C86" s="4"/>
      <c r="D86" s="4"/>
      <c r="E86" s="1"/>
      <c r="F86" s="1"/>
      <c r="G86" s="1"/>
      <c r="H86" s="1"/>
      <c r="I86" s="1"/>
    </row>
    <row r="87" spans="3:9">
      <c r="E87" s="1"/>
      <c r="F87" s="1"/>
      <c r="G87" s="1"/>
      <c r="H87" s="1"/>
      <c r="I87" s="1"/>
    </row>
    <row r="88" spans="3:9">
      <c r="E88" s="1"/>
      <c r="F88" s="1"/>
      <c r="G88" s="1"/>
      <c r="H88" s="1"/>
      <c r="I88" s="1"/>
    </row>
    <row r="89" spans="3:9">
      <c r="E89" s="1"/>
      <c r="F89" s="1"/>
      <c r="G89" s="1"/>
      <c r="H89" s="1"/>
      <c r="I8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workbookViewId="0">
      <selection activeCell="I24" sqref="I24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9" max="9" width="12.1640625" bestFit="1" customWidth="1"/>
    <col min="10" max="10" width="12.1640625" customWidth="1"/>
    <col min="13" max="13" width="12.1640625" bestFit="1" customWidth="1"/>
    <col min="15" max="16" width="12.1640625" bestFit="1" customWidth="1"/>
    <col min="22" max="22" width="12.1640625" bestFit="1" customWidth="1"/>
  </cols>
  <sheetData>
    <row r="1" spans="1:29">
      <c r="A1" t="s">
        <v>4</v>
      </c>
      <c r="B1" t="s">
        <v>2</v>
      </c>
      <c r="C1" t="s">
        <v>3</v>
      </c>
      <c r="D1" t="s">
        <v>21</v>
      </c>
      <c r="G1" t="s">
        <v>30</v>
      </c>
      <c r="H1" s="1">
        <v>1E-3</v>
      </c>
      <c r="I1" s="1">
        <f>1-H1</f>
        <v>0.999</v>
      </c>
      <c r="K1" s="1">
        <f>D5-D2-B5</f>
        <v>-1.0009999999999999E-3</v>
      </c>
      <c r="M1">
        <f>(K1+K3)/2</f>
        <v>9.980059780896524E-7</v>
      </c>
    </row>
    <row r="2" spans="1:29">
      <c r="A2" t="s">
        <v>9</v>
      </c>
      <c r="B2" t="s">
        <v>22</v>
      </c>
      <c r="C2">
        <v>1</v>
      </c>
      <c r="D2" s="1">
        <v>9.9999999999999995E-7</v>
      </c>
      <c r="E2" s="1"/>
      <c r="F2" s="1"/>
      <c r="G2" s="2" t="s">
        <v>7</v>
      </c>
      <c r="H2">
        <v>10000</v>
      </c>
      <c r="J2" s="1"/>
      <c r="K2" s="1">
        <f>K1*K1+4*D5*D2</f>
        <v>1.006001E-6</v>
      </c>
      <c r="M2">
        <f>(K1-K3)/2</f>
        <v>-1.0019980059780896E-3</v>
      </c>
    </row>
    <row r="3" spans="1:29">
      <c r="D3" s="3"/>
      <c r="E3" s="3"/>
      <c r="F3" s="3"/>
      <c r="K3">
        <f>SQRT(K2)</f>
        <v>1.0029960119561792E-3</v>
      </c>
      <c r="AC3" s="1"/>
    </row>
    <row r="4" spans="1:29" ht="16">
      <c r="B4" t="s">
        <v>11</v>
      </c>
      <c r="C4" t="s">
        <v>12</v>
      </c>
      <c r="D4" s="2" t="s">
        <v>13</v>
      </c>
      <c r="E4" s="2" t="s">
        <v>31</v>
      </c>
      <c r="F4" s="2" t="s">
        <v>32</v>
      </c>
      <c r="G4" s="2" t="s">
        <v>5</v>
      </c>
      <c r="H4" s="2" t="s">
        <v>6</v>
      </c>
      <c r="I4" s="2" t="s">
        <v>7</v>
      </c>
      <c r="J4" s="2" t="s">
        <v>39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AC4" s="1"/>
    </row>
    <row r="5" spans="1:29">
      <c r="B5">
        <v>2E-3</v>
      </c>
      <c r="C5">
        <v>1</v>
      </c>
      <c r="D5">
        <v>1E-3</v>
      </c>
      <c r="E5" s="1">
        <f t="shared" ref="E5:E9" si="0">D5/(D5+D$2)</f>
        <v>0.99900099900099903</v>
      </c>
      <c r="F5" s="1">
        <f t="shared" ref="F5:F9" si="1">D$2/(D5+D$2)/(D5+D$2)</f>
        <v>0.99800299600499409</v>
      </c>
      <c r="G5" s="1">
        <f t="shared" ref="G5:G9" si="2">(D5-D$5)/B5+E5</f>
        <v>0.99900099900099903</v>
      </c>
      <c r="H5" s="1">
        <f>(1/B5+F5)*D5</f>
        <v>0.50099800299600494</v>
      </c>
      <c r="I5">
        <f t="shared" ref="I5:I9" si="3">G5/H5</f>
        <v>1.9940219183048624</v>
      </c>
      <c r="J5">
        <f>D5*EXP(-MIN(I5,H$2))</f>
        <v>1.3614675171180415E-4</v>
      </c>
      <c r="K5">
        <f>SQRT(G5*G5)</f>
        <v>0.99900099900099903</v>
      </c>
      <c r="N5">
        <f>MAX(ABS(G5))</f>
        <v>0.99900099900099903</v>
      </c>
      <c r="AC5" s="1"/>
    </row>
    <row r="6" spans="1:29">
      <c r="B6">
        <f t="shared" ref="B6:B9" si="4">B$5</f>
        <v>2E-3</v>
      </c>
      <c r="C6">
        <f t="shared" ref="C6:C9" si="5">C5+1</f>
        <v>2</v>
      </c>
      <c r="D6">
        <f>J5</f>
        <v>1.3614675171180415E-4</v>
      </c>
      <c r="E6" s="1">
        <f t="shared" si="0"/>
        <v>0.99270854039546363</v>
      </c>
      <c r="F6" s="1">
        <f t="shared" si="1"/>
        <v>53.165383164585755</v>
      </c>
      <c r="G6" s="1">
        <f t="shared" si="2"/>
        <v>0.56078191625136564</v>
      </c>
      <c r="H6" s="1">
        <f t="shared" ref="H6:H9" si="6">(1/B6+F6)*D6</f>
        <v>7.5311670077273865E-2</v>
      </c>
      <c r="I6">
        <f t="shared" si="3"/>
        <v>7.446148992260734</v>
      </c>
      <c r="J6">
        <f>D6*EXP(-MIN(I6,H$2))</f>
        <v>7.9466825669739508E-8</v>
      </c>
      <c r="K6">
        <f>SQRT(G6*G6)</f>
        <v>0.56078191625136564</v>
      </c>
      <c r="L6">
        <f>K6/K$5</f>
        <v>0.56134269816761695</v>
      </c>
      <c r="N6">
        <f>MAX(ABS(G6))</f>
        <v>0.56078191625136564</v>
      </c>
      <c r="AC6" s="1"/>
    </row>
    <row r="7" spans="1:29">
      <c r="B7">
        <f t="shared" si="4"/>
        <v>2E-3</v>
      </c>
      <c r="C7">
        <f t="shared" si="5"/>
        <v>3</v>
      </c>
      <c r="D7">
        <f>J6</f>
        <v>7.9466825669739508E-8</v>
      </c>
      <c r="E7" s="1">
        <f t="shared" si="0"/>
        <v>7.3616737244736982E-2</v>
      </c>
      <c r="F7" s="1">
        <f t="shared" si="1"/>
        <v>858185.94951308682</v>
      </c>
      <c r="G7" s="1">
        <f t="shared" si="2"/>
        <v>-0.42634352934242814</v>
      </c>
      <c r="H7" s="1">
        <f t="shared" si="6"/>
        <v>6.8237046655011208E-2</v>
      </c>
      <c r="I7">
        <f t="shared" si="3"/>
        <v>-6.2479774586070578</v>
      </c>
      <c r="J7">
        <f>D7*EXP(-MIN(I7,H$2))</f>
        <v>4.1081661389444638E-5</v>
      </c>
      <c r="K7">
        <f>SQRT(G7*G7)</f>
        <v>0.42634352934242814</v>
      </c>
      <c r="L7">
        <f>K7/K$5</f>
        <v>0.42676987287177054</v>
      </c>
      <c r="N7">
        <f>MAX(ABS(G7))</f>
        <v>0.42634352934242814</v>
      </c>
      <c r="AC7" s="1"/>
    </row>
    <row r="8" spans="1:29">
      <c r="B8">
        <f t="shared" si="4"/>
        <v>2E-3</v>
      </c>
      <c r="C8">
        <f t="shared" si="5"/>
        <v>4</v>
      </c>
      <c r="D8">
        <f>J7</f>
        <v>4.1081661389444638E-5</v>
      </c>
      <c r="E8" s="1">
        <f t="shared" si="0"/>
        <v>0.97623667966087413</v>
      </c>
      <c r="F8" s="1">
        <f t="shared" si="1"/>
        <v>564.69539353991604</v>
      </c>
      <c r="G8" s="1">
        <f t="shared" si="2"/>
        <v>0.49677751035559642</v>
      </c>
      <c r="H8" s="1">
        <f t="shared" si="6"/>
        <v>4.3739455640308331E-2</v>
      </c>
      <c r="I8">
        <f t="shared" si="3"/>
        <v>11.357651874793531</v>
      </c>
      <c r="J8">
        <f>D8*EXP(-MIN(I8,H$2))</f>
        <v>4.7982454709454785E-10</v>
      </c>
      <c r="K8">
        <f>SQRT(G8*G8)</f>
        <v>0.49677751035559642</v>
      </c>
      <c r="L8">
        <f>K8/K$5</f>
        <v>0.49727428786595201</v>
      </c>
      <c r="N8">
        <f>MAX(ABS(G8))</f>
        <v>0.49677751035559642</v>
      </c>
      <c r="AC8" s="1"/>
    </row>
    <row r="9" spans="1:29">
      <c r="B9">
        <f t="shared" si="4"/>
        <v>2E-3</v>
      </c>
      <c r="C9">
        <f t="shared" si="5"/>
        <v>5</v>
      </c>
      <c r="D9">
        <f>J8</f>
        <v>4.7982454709454785E-10</v>
      </c>
      <c r="E9" s="1">
        <f t="shared" si="0"/>
        <v>4.7959442591634355E-4</v>
      </c>
      <c r="F9" s="1">
        <f t="shared" si="1"/>
        <v>999041.04115898092</v>
      </c>
      <c r="G9" s="1">
        <f t="shared" si="2"/>
        <v>-0.49952016566181012</v>
      </c>
      <c r="H9" s="1">
        <f t="shared" si="6"/>
        <v>4.7960432737652081E-4</v>
      </c>
      <c r="I9">
        <f t="shared" si="3"/>
        <v>-1041.5255600261798</v>
      </c>
      <c r="J9" t="e">
        <f>D9*EXP(-MIN(I9,H$2))</f>
        <v>#NUM!</v>
      </c>
      <c r="K9">
        <f>SQRT(G9*G9)</f>
        <v>0.49952016566181012</v>
      </c>
      <c r="L9">
        <f>K9/K$5</f>
        <v>0.50001968582747192</v>
      </c>
      <c r="N9">
        <f>MAX(ABS(G9))</f>
        <v>0.49952016566181012</v>
      </c>
      <c r="AC9" s="1"/>
    </row>
    <row r="10" spans="1:29">
      <c r="E10" s="1"/>
      <c r="F10" s="1"/>
      <c r="G10" s="1"/>
      <c r="H10" s="1"/>
      <c r="AC10" s="1"/>
    </row>
    <row r="11" spans="1:29">
      <c r="E11" s="1"/>
      <c r="F11" s="1"/>
      <c r="G11" s="1"/>
      <c r="H11" s="1"/>
      <c r="AC11" s="1"/>
    </row>
    <row r="12" spans="1:29">
      <c r="E12" s="1"/>
      <c r="F12" s="1"/>
      <c r="G12" s="1"/>
      <c r="H12" s="1"/>
      <c r="AC12" s="1"/>
    </row>
    <row r="13" spans="1:29">
      <c r="E13" s="1"/>
      <c r="F13" s="1"/>
      <c r="G13" s="1"/>
      <c r="H13" s="1"/>
      <c r="AC13" s="1"/>
    </row>
    <row r="14" spans="1:29">
      <c r="E14" s="1"/>
      <c r="F14" s="1"/>
      <c r="G14" s="1"/>
      <c r="H14" s="1"/>
      <c r="AC14" s="1"/>
    </row>
    <row r="15" spans="1:29">
      <c r="E15" s="1"/>
      <c r="F15" s="1"/>
      <c r="G15" s="1"/>
      <c r="H15" s="1"/>
      <c r="AC15" s="1"/>
    </row>
    <row r="16" spans="1:29">
      <c r="E16" s="1"/>
      <c r="F16" s="1"/>
      <c r="G16" s="1"/>
      <c r="H16" s="1"/>
      <c r="AC16" s="1"/>
    </row>
    <row r="17" spans="5:29">
      <c r="E17" s="1"/>
      <c r="F17" s="1"/>
      <c r="G17" s="1"/>
      <c r="H17" s="1"/>
      <c r="AC17" s="1"/>
    </row>
    <row r="18" spans="5:29">
      <c r="E18" s="1"/>
      <c r="F18" s="1"/>
      <c r="G18" s="1"/>
      <c r="H18" s="1"/>
      <c r="AC18" s="1"/>
    </row>
    <row r="19" spans="5:29">
      <c r="E19" s="1"/>
      <c r="F19" s="1"/>
      <c r="G19" s="1"/>
      <c r="H19" s="1"/>
      <c r="AC19" s="1"/>
    </row>
    <row r="20" spans="5:29">
      <c r="E20" s="1"/>
      <c r="F20" s="1"/>
      <c r="G20" s="1"/>
      <c r="H20" s="1"/>
      <c r="AC20" s="1"/>
    </row>
    <row r="21" spans="5:29">
      <c r="E21" s="1"/>
      <c r="F21" s="1"/>
      <c r="G21" s="1"/>
      <c r="H21" s="1"/>
      <c r="AC21" s="1"/>
    </row>
    <row r="22" spans="5:29">
      <c r="E22" s="1"/>
      <c r="F22" s="1"/>
      <c r="G22" s="1"/>
      <c r="H22" s="1"/>
      <c r="AC22" s="1"/>
    </row>
    <row r="23" spans="5:29">
      <c r="E23" s="1"/>
      <c r="F23" s="1"/>
      <c r="G23" s="1"/>
      <c r="H23" s="1"/>
      <c r="AC23" s="1"/>
    </row>
    <row r="24" spans="5:29">
      <c r="E24" s="1"/>
      <c r="F24" s="1"/>
      <c r="G24" s="1"/>
      <c r="H24" s="1"/>
      <c r="AC24" s="1"/>
    </row>
    <row r="25" spans="5:29">
      <c r="E25" s="1"/>
      <c r="F25" s="1"/>
      <c r="G25" s="1"/>
      <c r="H25" s="1"/>
      <c r="AC25" s="1"/>
    </row>
    <row r="26" spans="5:29">
      <c r="E26" s="1"/>
      <c r="F26" s="1"/>
      <c r="G26" s="1"/>
      <c r="H26" s="1"/>
      <c r="AC26" s="1"/>
    </row>
    <row r="27" spans="5:29">
      <c r="E27" s="1"/>
      <c r="F27" s="1"/>
      <c r="G27" s="1"/>
      <c r="H27" s="1"/>
      <c r="AC27" s="1"/>
    </row>
    <row r="28" spans="5:29">
      <c r="E28" s="1"/>
      <c r="F28" s="1"/>
      <c r="G28" s="1"/>
      <c r="H28" s="1"/>
      <c r="AC28" s="1"/>
    </row>
    <row r="29" spans="5:29">
      <c r="E29" s="1"/>
      <c r="F29" s="1"/>
      <c r="G29" s="1"/>
      <c r="H29" s="1"/>
      <c r="AC29" s="1"/>
    </row>
    <row r="30" spans="5:29">
      <c r="E30" s="1"/>
      <c r="F30" s="1"/>
      <c r="G30" s="1"/>
      <c r="H30" s="1"/>
      <c r="AC30" s="1"/>
    </row>
    <row r="31" spans="5:29">
      <c r="E31" s="1"/>
      <c r="F31" s="1"/>
      <c r="G31" s="1"/>
      <c r="H31" s="1"/>
      <c r="AC31" s="1"/>
    </row>
    <row r="32" spans="5:29">
      <c r="E32" s="1"/>
      <c r="F32" s="1"/>
      <c r="G32" s="1"/>
      <c r="H32" s="1"/>
      <c r="AC32" s="1"/>
    </row>
    <row r="33" spans="3:29">
      <c r="E33" s="1"/>
      <c r="F33" s="1"/>
      <c r="G33" s="1"/>
      <c r="H33" s="1"/>
      <c r="AC33" s="1"/>
    </row>
    <row r="34" spans="3:29">
      <c r="E34" s="1"/>
      <c r="F34" s="1"/>
      <c r="G34" s="1"/>
      <c r="H34" s="1"/>
      <c r="AC34" s="1"/>
    </row>
    <row r="35" spans="3:29">
      <c r="E35" s="1"/>
      <c r="F35" s="1"/>
      <c r="G35" s="1"/>
      <c r="H35" s="1"/>
      <c r="I35" s="1"/>
      <c r="AC35" s="1"/>
    </row>
    <row r="36" spans="3:29">
      <c r="C36" s="4"/>
      <c r="D36" s="4"/>
      <c r="E36" s="1"/>
      <c r="F36" s="1"/>
      <c r="G36" s="1"/>
      <c r="H36" s="1"/>
      <c r="I36" s="1"/>
      <c r="AC36" s="1"/>
    </row>
    <row r="37" spans="3:29">
      <c r="E37" s="1"/>
      <c r="F37" s="1"/>
      <c r="G37" s="1"/>
      <c r="H37" s="1"/>
      <c r="I37" s="1"/>
      <c r="AC37" s="1"/>
    </row>
    <row r="38" spans="3:29">
      <c r="E38" s="1"/>
      <c r="F38" s="1"/>
      <c r="G38" s="1"/>
      <c r="H38" s="1"/>
      <c r="I38" s="1"/>
      <c r="AC38" s="1"/>
    </row>
    <row r="39" spans="3:29">
      <c r="D39" s="4"/>
      <c r="E39" s="1"/>
      <c r="F39" s="1"/>
      <c r="G39" s="1"/>
      <c r="H39" s="1"/>
      <c r="I39" s="1"/>
    </row>
    <row r="40" spans="3:29">
      <c r="E40" s="1"/>
      <c r="F40" s="1"/>
      <c r="G40" s="1"/>
      <c r="H40" s="1"/>
      <c r="I40" s="1"/>
    </row>
    <row r="41" spans="3:29">
      <c r="E41" s="1"/>
      <c r="F41" s="1"/>
      <c r="G41" s="1"/>
      <c r="H41" s="1"/>
      <c r="I41" s="1"/>
    </row>
    <row r="42" spans="3:29">
      <c r="E42" s="1"/>
      <c r="F42" s="1"/>
      <c r="G42" s="1"/>
      <c r="H42" s="1"/>
      <c r="I42" s="1"/>
    </row>
    <row r="43" spans="3:29">
      <c r="E43" s="1"/>
      <c r="F43" s="1"/>
      <c r="G43" s="1"/>
      <c r="H43" s="1"/>
      <c r="I43" s="1"/>
    </row>
    <row r="44" spans="3:29">
      <c r="E44" s="1"/>
      <c r="F44" s="1"/>
      <c r="G44" s="1"/>
      <c r="H44" s="1"/>
      <c r="I44" s="1"/>
    </row>
    <row r="45" spans="3:29">
      <c r="E45" s="1"/>
      <c r="F45" s="1"/>
      <c r="G45" s="1"/>
      <c r="H45" s="1"/>
      <c r="I45" s="1"/>
    </row>
    <row r="46" spans="3:29">
      <c r="E46" s="1"/>
      <c r="F46" s="1"/>
      <c r="G46" s="1"/>
      <c r="H46" s="1"/>
      <c r="I46" s="1"/>
    </row>
    <row r="47" spans="3:29">
      <c r="E47" s="1"/>
      <c r="F47" s="1"/>
      <c r="G47" s="1"/>
      <c r="H47" s="1"/>
      <c r="I47" s="1"/>
    </row>
    <row r="48" spans="3:29">
      <c r="E48" s="1"/>
      <c r="F48" s="1"/>
      <c r="G48" s="1"/>
      <c r="H48" s="1"/>
      <c r="I48" s="1"/>
    </row>
    <row r="49" spans="3:9">
      <c r="E49" s="1"/>
      <c r="F49" s="1"/>
      <c r="G49" s="1"/>
      <c r="H49" s="1"/>
      <c r="I49" s="1"/>
    </row>
    <row r="50" spans="3:9">
      <c r="C50" s="4"/>
      <c r="D50" s="4"/>
      <c r="E50" s="1"/>
      <c r="F50" s="1"/>
      <c r="G50" s="1"/>
      <c r="H50" s="1"/>
      <c r="I50" s="1"/>
    </row>
    <row r="51" spans="3:9">
      <c r="E51" s="1"/>
      <c r="F51" s="1"/>
      <c r="G51" s="1"/>
      <c r="H51" s="1"/>
      <c r="I51" s="1"/>
    </row>
    <row r="52" spans="3:9">
      <c r="E52" s="1"/>
      <c r="F52" s="1"/>
      <c r="G52" s="1"/>
      <c r="H52" s="1"/>
      <c r="I52" s="1"/>
    </row>
    <row r="53" spans="3:9">
      <c r="E53" s="1"/>
      <c r="F53" s="1"/>
      <c r="G53" s="1"/>
      <c r="H53" s="1"/>
      <c r="I53" s="1"/>
    </row>
    <row r="54" spans="3:9">
      <c r="E54" s="1"/>
      <c r="F54" s="1"/>
      <c r="G54" s="1"/>
      <c r="H54" s="1"/>
      <c r="I54" s="1"/>
    </row>
    <row r="55" spans="3:9">
      <c r="E55" s="1"/>
      <c r="F55" s="1"/>
      <c r="G55" s="1"/>
      <c r="H55" s="1"/>
      <c r="I55" s="1"/>
    </row>
    <row r="56" spans="3:9">
      <c r="C56" s="4"/>
      <c r="D56" s="4"/>
      <c r="E56" s="1"/>
      <c r="F56" s="1"/>
      <c r="G56" s="1"/>
      <c r="H56" s="1"/>
      <c r="I56" s="1"/>
    </row>
    <row r="57" spans="3:9">
      <c r="E57" s="1"/>
      <c r="F57" s="1"/>
      <c r="G57" s="1"/>
      <c r="H57" s="1"/>
      <c r="I57" s="1"/>
    </row>
    <row r="58" spans="3:9">
      <c r="E58" s="1"/>
      <c r="F58" s="1"/>
      <c r="G58" s="1"/>
      <c r="H58" s="1"/>
      <c r="I58" s="1"/>
    </row>
    <row r="59" spans="3:9">
      <c r="E59" s="1"/>
      <c r="F59" s="1"/>
      <c r="G59" s="1"/>
      <c r="H59" s="1"/>
      <c r="I59" s="1"/>
    </row>
    <row r="60" spans="3:9">
      <c r="E60" s="1"/>
      <c r="F60" s="1"/>
      <c r="G60" s="1"/>
      <c r="H60" s="1"/>
      <c r="I60" s="1"/>
    </row>
    <row r="61" spans="3:9">
      <c r="C61" s="4"/>
      <c r="D61" s="4"/>
      <c r="E61" s="1"/>
      <c r="F61" s="1"/>
      <c r="G61" s="1"/>
      <c r="H61" s="1"/>
      <c r="I61" s="1"/>
    </row>
    <row r="62" spans="3:9">
      <c r="E62" s="1"/>
      <c r="F62" s="1"/>
      <c r="G62" s="1"/>
      <c r="H62" s="1"/>
      <c r="I62" s="1"/>
    </row>
    <row r="63" spans="3:9">
      <c r="E63" s="1"/>
      <c r="F63" s="1"/>
      <c r="G63" s="1"/>
      <c r="H63" s="1"/>
      <c r="I63" s="1"/>
    </row>
    <row r="64" spans="3:9">
      <c r="E64" s="1"/>
      <c r="F64" s="1"/>
      <c r="G64" s="1"/>
      <c r="H64" s="1"/>
      <c r="I64" s="1"/>
    </row>
    <row r="65" spans="3:9">
      <c r="E65" s="1"/>
      <c r="F65" s="1"/>
      <c r="G65" s="1"/>
      <c r="H65" s="1"/>
      <c r="I65" s="1"/>
    </row>
    <row r="66" spans="3:9">
      <c r="E66" s="1"/>
      <c r="F66" s="1"/>
      <c r="G66" s="1"/>
      <c r="H66" s="1"/>
      <c r="I66" s="1"/>
    </row>
    <row r="67" spans="3:9">
      <c r="E67" s="1"/>
      <c r="F67" s="1"/>
      <c r="H67" s="1"/>
      <c r="I67" s="1"/>
    </row>
    <row r="68" spans="3:9">
      <c r="E68" s="1"/>
      <c r="F68" s="1"/>
      <c r="G68" s="1"/>
      <c r="H68" s="1"/>
      <c r="I68" s="1"/>
    </row>
    <row r="69" spans="3:9">
      <c r="E69" s="1"/>
      <c r="F69" s="1"/>
      <c r="G69" s="1"/>
      <c r="H69" s="1"/>
      <c r="I69" s="1"/>
    </row>
    <row r="70" spans="3:9">
      <c r="E70" s="1"/>
      <c r="F70" s="1"/>
      <c r="G70" s="1"/>
      <c r="H70" s="1"/>
      <c r="I70" s="1"/>
    </row>
    <row r="71" spans="3:9">
      <c r="C71" s="4"/>
      <c r="D71" s="4"/>
      <c r="E71" s="1"/>
      <c r="F71" s="1"/>
      <c r="G71" s="1"/>
      <c r="H71" s="1"/>
      <c r="I71" s="1"/>
    </row>
    <row r="72" spans="3:9">
      <c r="E72" s="1"/>
      <c r="F72" s="1"/>
      <c r="G72" s="1"/>
      <c r="H72" s="1"/>
      <c r="I72" s="1"/>
    </row>
    <row r="73" spans="3:9">
      <c r="E73" s="1"/>
      <c r="F73" s="1"/>
      <c r="G73" s="1"/>
      <c r="H73" s="1"/>
      <c r="I73" s="1"/>
    </row>
    <row r="74" spans="3:9">
      <c r="E74" s="1"/>
      <c r="F74" s="1"/>
      <c r="G74" s="1"/>
      <c r="H74" s="1"/>
      <c r="I74" s="1"/>
    </row>
    <row r="75" spans="3:9">
      <c r="C75" s="4"/>
      <c r="D75" s="4"/>
      <c r="E75" s="1"/>
      <c r="F75" s="1"/>
      <c r="G75" s="1"/>
      <c r="H75" s="1"/>
      <c r="I75" s="1"/>
    </row>
    <row r="76" spans="3:9">
      <c r="E76" s="1"/>
      <c r="F76" s="1"/>
      <c r="G76" s="1"/>
      <c r="H76" s="1"/>
      <c r="I76" s="1"/>
    </row>
    <row r="77" spans="3:9">
      <c r="E77" s="1"/>
      <c r="F77" s="1"/>
      <c r="G77" s="1"/>
      <c r="H77" s="1"/>
      <c r="I77" s="1"/>
    </row>
    <row r="78" spans="3:9">
      <c r="E78" s="1"/>
      <c r="F78" s="1"/>
      <c r="G78" s="1"/>
      <c r="H78" s="1"/>
      <c r="I78" s="1"/>
    </row>
    <row r="79" spans="3:9">
      <c r="C79" s="4"/>
      <c r="D79" s="4"/>
      <c r="E79" s="1"/>
      <c r="F79" s="1"/>
      <c r="G79" s="1"/>
      <c r="H79" s="1"/>
      <c r="I79" s="1"/>
    </row>
    <row r="80" spans="3:9">
      <c r="E80" s="1"/>
      <c r="F80" s="1"/>
      <c r="G80" s="1"/>
      <c r="H80" s="1"/>
      <c r="I80" s="1"/>
    </row>
    <row r="81" spans="3:9">
      <c r="E81" s="1"/>
      <c r="F81" s="1"/>
      <c r="G81" s="1"/>
      <c r="H81" s="1"/>
      <c r="I81" s="1"/>
    </row>
    <row r="82" spans="3:9">
      <c r="E82" s="1"/>
      <c r="F82" s="1"/>
      <c r="G82" s="1"/>
      <c r="H82" s="1"/>
      <c r="I82" s="1"/>
    </row>
    <row r="83" spans="3:9">
      <c r="C83" s="4"/>
      <c r="D83" s="4"/>
      <c r="E83" s="1"/>
      <c r="F83" s="1"/>
      <c r="G83" s="1"/>
      <c r="H83" s="1"/>
      <c r="I83" s="1"/>
    </row>
    <row r="84" spans="3:9">
      <c r="E84" s="1"/>
      <c r="F84" s="1"/>
      <c r="G84" s="1"/>
      <c r="H84" s="1"/>
      <c r="I84" s="1"/>
    </row>
    <row r="85" spans="3:9">
      <c r="E85" s="1"/>
      <c r="F85" s="1"/>
      <c r="G85" s="1"/>
      <c r="H85" s="1"/>
      <c r="I85" s="1"/>
    </row>
    <row r="86" spans="3:9">
      <c r="E86" s="1"/>
      <c r="F86" s="1"/>
      <c r="G86" s="1"/>
      <c r="H86" s="1"/>
      <c r="I86" s="1"/>
    </row>
    <row r="87" spans="3:9">
      <c r="C87" s="4"/>
      <c r="D87" s="4"/>
      <c r="E87" s="1"/>
      <c r="F87" s="1"/>
      <c r="G87" s="1"/>
      <c r="H87" s="1"/>
      <c r="I87" s="1"/>
    </row>
    <row r="88" spans="3:9">
      <c r="E88" s="1"/>
      <c r="F88" s="1"/>
      <c r="G88" s="1"/>
      <c r="H88" s="1"/>
      <c r="I88" s="1"/>
    </row>
    <row r="89" spans="3:9">
      <c r="E89" s="1"/>
      <c r="F89" s="1"/>
      <c r="G89" s="1"/>
      <c r="H89" s="1"/>
      <c r="I89" s="1"/>
    </row>
    <row r="90" spans="3:9">
      <c r="E90" s="1"/>
      <c r="F90" s="1"/>
      <c r="G90" s="1"/>
      <c r="H90" s="1"/>
      <c r="I9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"/>
  <sheetViews>
    <sheetView workbookViewId="0">
      <selection activeCell="G7" sqref="G7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9" max="9" width="12.1640625" bestFit="1" customWidth="1"/>
    <col min="10" max="10" width="12.1640625" customWidth="1"/>
    <col min="13" max="13" width="12.1640625" bestFit="1" customWidth="1"/>
    <col min="15" max="16" width="12.1640625" bestFit="1" customWidth="1"/>
    <col min="22" max="22" width="12.1640625" bestFit="1" customWidth="1"/>
  </cols>
  <sheetData>
    <row r="1" spans="1:29">
      <c r="A1" t="s">
        <v>4</v>
      </c>
      <c r="B1" t="s">
        <v>2</v>
      </c>
      <c r="C1" t="s">
        <v>3</v>
      </c>
      <c r="D1" t="s">
        <v>21</v>
      </c>
      <c r="G1" t="s">
        <v>30</v>
      </c>
      <c r="H1" s="1">
        <v>9.9999999999999995E-7</v>
      </c>
      <c r="I1" s="1">
        <f>1-H1</f>
        <v>0.99999899999999997</v>
      </c>
      <c r="K1" s="1">
        <f>D5-D2-B5</f>
        <v>-1.0009999999999999E-3</v>
      </c>
      <c r="M1">
        <f>(K1+K3)/2</f>
        <v>9.980059780896524E-7</v>
      </c>
      <c r="T1" t="s">
        <v>33</v>
      </c>
      <c r="U1" s="1">
        <v>1E-10</v>
      </c>
    </row>
    <row r="2" spans="1:29">
      <c r="A2" t="s">
        <v>9</v>
      </c>
      <c r="B2" t="s">
        <v>22</v>
      </c>
      <c r="C2">
        <v>1</v>
      </c>
      <c r="D2" s="1">
        <v>9.9999999999999995E-7</v>
      </c>
      <c r="E2" s="1"/>
      <c r="F2" s="1"/>
      <c r="J2" s="1"/>
      <c r="K2" s="1">
        <f>K1*K1+4*D5*D2</f>
        <v>1.006001E-6</v>
      </c>
      <c r="M2">
        <f>(K1-K3)/2</f>
        <v>-1.0019980059780896E-3</v>
      </c>
      <c r="T2" t="s">
        <v>34</v>
      </c>
      <c r="U2" s="1">
        <f>0.00000001</f>
        <v>1E-8</v>
      </c>
    </row>
    <row r="3" spans="1:29">
      <c r="D3" s="3"/>
      <c r="E3" s="3"/>
      <c r="F3" s="3"/>
      <c r="K3">
        <f>SQRT(K2)</f>
        <v>1.0029960119561792E-3</v>
      </c>
      <c r="T3" t="s">
        <v>35</v>
      </c>
      <c r="U3" s="1">
        <f>U2-U1</f>
        <v>9.900000000000001E-9</v>
      </c>
      <c r="AC3" s="1"/>
    </row>
    <row r="4" spans="1:29" ht="16">
      <c r="B4" t="s">
        <v>11</v>
      </c>
      <c r="C4" t="s">
        <v>12</v>
      </c>
      <c r="D4" s="2" t="s">
        <v>13</v>
      </c>
      <c r="E4" s="2" t="s">
        <v>29</v>
      </c>
      <c r="F4" s="2" t="s">
        <v>38</v>
      </c>
      <c r="G4" s="2" t="s">
        <v>5</v>
      </c>
      <c r="H4" s="2" t="s">
        <v>6</v>
      </c>
      <c r="I4" s="2" t="s">
        <v>7</v>
      </c>
      <c r="J4" t="s">
        <v>8</v>
      </c>
      <c r="K4" s="2" t="s">
        <v>20</v>
      </c>
      <c r="L4" s="2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s="2" t="s">
        <v>31</v>
      </c>
      <c r="S4" s="2" t="s">
        <v>32</v>
      </c>
      <c r="T4" t="s">
        <v>36</v>
      </c>
      <c r="U4" t="s">
        <v>37</v>
      </c>
      <c r="AC4" s="1"/>
    </row>
    <row r="5" spans="1:29">
      <c r="B5">
        <v>2E-3</v>
      </c>
      <c r="C5">
        <v>1</v>
      </c>
      <c r="D5">
        <v>1E-3</v>
      </c>
      <c r="E5" s="1">
        <f>R5*T5</f>
        <v>0.99900099900099903</v>
      </c>
      <c r="F5" s="1">
        <f>R5*U5+S5*T5</f>
        <v>0.99800299600499409</v>
      </c>
      <c r="G5" s="1">
        <f>(D5-D$5)/B5+E5</f>
        <v>0.99900099900099903</v>
      </c>
      <c r="H5" s="1">
        <f>1/B5+F5</f>
        <v>500.99800299600497</v>
      </c>
      <c r="I5">
        <f t="shared" ref="I5:I13" si="0">G5/H5</f>
        <v>1.9940219183048626E-3</v>
      </c>
      <c r="J5">
        <f>IF(D5-I5&lt;0,D5/I5*I$1, 1)</f>
        <v>0.50149849949999992</v>
      </c>
      <c r="K5">
        <f t="shared" ref="K5:K13" si="1">J5*I5</f>
        <v>9.9999900000000011E-4</v>
      </c>
      <c r="L5">
        <f t="shared" ref="L5:L13" si="2">D5-J5*I5</f>
        <v>9.9999999990732502E-10</v>
      </c>
      <c r="M5">
        <f t="shared" ref="M5:M13" si="3">SQRT(G5*G5)</f>
        <v>0.99900099900099903</v>
      </c>
      <c r="P5">
        <f t="shared" ref="P5:P13" si="4">MAX(ABS(G5))</f>
        <v>0.99900099900099903</v>
      </c>
      <c r="Q5">
        <f t="shared" ref="Q5:Q13" si="5">MAX(ABS(K5))</f>
        <v>9.9999900000000011E-4</v>
      </c>
      <c r="R5" s="1">
        <f t="shared" ref="R5:R13" si="6">D5/(D5+D$2)</f>
        <v>0.99900099900099903</v>
      </c>
      <c r="S5" s="1">
        <f t="shared" ref="S5:S13" si="7">D$2/(D5+D$2)/(D5+D$2)</f>
        <v>0.99800299600499409</v>
      </c>
      <c r="T5">
        <f>IF($D5&lt;U$1, 0, IF($D5&gt;U$2,1,1-(1-($D5-U$1)*($D5-U$1)/U$3/U$3)^2))</f>
        <v>1</v>
      </c>
      <c r="U5">
        <f>IF(D5&lt;U$1,0,IF(D5&gt;U$2,0,4*(1-(D5-U$1)*(D5-U$1)/U$3/U$3)*(D5-U$1)/U$3/U$3))</f>
        <v>0</v>
      </c>
      <c r="AC5" s="1"/>
    </row>
    <row r="6" spans="1:29">
      <c r="B6">
        <f t="shared" ref="B6:B13" si="8">B$5</f>
        <v>2E-3</v>
      </c>
      <c r="C6">
        <f t="shared" ref="C6:C13" si="9">C5+1</f>
        <v>2</v>
      </c>
      <c r="D6">
        <f t="shared" ref="D6:D13" si="10">L5</f>
        <v>9.9999999990732502E-10</v>
      </c>
      <c r="E6" s="1">
        <f t="shared" ref="E6:E13" si="11">R6*T6</f>
        <v>1.6444180089309049E-5</v>
      </c>
      <c r="F6" s="1">
        <f t="shared" ref="F6:F13" si="12">R6*U6+S6*T6</f>
        <v>52818.745624286319</v>
      </c>
      <c r="G6" s="1">
        <f t="shared" ref="G6:G13" si="13">(D6-D$5)/B6+E6</f>
        <v>-0.4999830558199107</v>
      </c>
      <c r="H6" s="1">
        <f t="shared" ref="H6:H13" si="14">1/B6+F6</f>
        <v>53318.745624286319</v>
      </c>
      <c r="I6">
        <f t="shared" si="0"/>
        <v>-9.3772471569956044E-6</v>
      </c>
      <c r="J6">
        <f t="shared" ref="J6:J13" si="15">IF(D6-I6&lt;0,D6/I6*I$1, 1)</f>
        <v>1</v>
      </c>
      <c r="K6">
        <f t="shared" si="1"/>
        <v>-9.3772471569956044E-6</v>
      </c>
      <c r="L6">
        <f t="shared" si="2"/>
        <v>9.3782471569955117E-6</v>
      </c>
      <c r="M6">
        <f t="shared" si="3"/>
        <v>0.4999830558199107</v>
      </c>
      <c r="N6">
        <f t="shared" ref="N6:N13" si="16">M6/M$5</f>
        <v>0.50048303887573065</v>
      </c>
      <c r="O6">
        <f t="shared" ref="O6:O13" si="17">ABS(K6/K5)</f>
        <v>9.3772565342521378E-3</v>
      </c>
      <c r="P6">
        <f t="shared" si="4"/>
        <v>0.4999830558199107</v>
      </c>
      <c r="Q6">
        <f t="shared" si="5"/>
        <v>9.3772471569956044E-6</v>
      </c>
      <c r="R6" s="1">
        <f t="shared" si="6"/>
        <v>9.9900099890850918E-4</v>
      </c>
      <c r="S6" s="1">
        <f t="shared" si="7"/>
        <v>998002.99600517889</v>
      </c>
      <c r="T6">
        <f t="shared" ref="T6:T13" si="18">IF($D6&lt;U$1, 0, IF($D6&gt;U$2,1,1-(1-($D6-U$1)*($D6-U$1)/U$3/U$3)^2))</f>
        <v>1.6460624270922319E-2</v>
      </c>
      <c r="U6">
        <f t="shared" ref="U6:U13" si="19">IF(D6&lt;U$1,0,IF(D6&gt;U$2,0,4*(1-(D6-U$1)*(D6-U$1)/U$3/U$3)*(D6-U$1)/U$3/U$3))</f>
        <v>36427384.282448605</v>
      </c>
      <c r="AC6" s="1"/>
    </row>
    <row r="7" spans="1:29">
      <c r="B7">
        <f t="shared" si="8"/>
        <v>2E-3</v>
      </c>
      <c r="C7">
        <f t="shared" si="9"/>
        <v>3</v>
      </c>
      <c r="D7">
        <f t="shared" si="10"/>
        <v>9.3782471569955117E-6</v>
      </c>
      <c r="E7" s="1">
        <f t="shared" si="11"/>
        <v>0.90364461504215143</v>
      </c>
      <c r="F7" s="1">
        <f t="shared" si="12"/>
        <v>9284.3602103751873</v>
      </c>
      <c r="G7" s="1">
        <f t="shared" si="13"/>
        <v>0.40833373862064926</v>
      </c>
      <c r="H7" s="1">
        <f t="shared" si="14"/>
        <v>9784.3602103751873</v>
      </c>
      <c r="I7">
        <f t="shared" si="0"/>
        <v>4.1733310082723484E-5</v>
      </c>
      <c r="J7">
        <f t="shared" si="15"/>
        <v>0.22471828283351777</v>
      </c>
      <c r="K7">
        <f t="shared" si="1"/>
        <v>9.3782377787483552E-6</v>
      </c>
      <c r="L7">
        <f t="shared" si="2"/>
        <v>9.3782471565162723E-12</v>
      </c>
      <c r="M7">
        <f t="shared" si="3"/>
        <v>0.40833373862064926</v>
      </c>
      <c r="N7">
        <f t="shared" si="16"/>
        <v>0.4087420723592699</v>
      </c>
      <c r="O7">
        <f t="shared" si="17"/>
        <v>1.0001056409984899</v>
      </c>
      <c r="P7">
        <f t="shared" si="4"/>
        <v>0.40833373862064926</v>
      </c>
      <c r="Q7">
        <f t="shared" si="5"/>
        <v>9.3782377787483552E-6</v>
      </c>
      <c r="R7" s="1">
        <f t="shared" si="6"/>
        <v>0.90364461504215143</v>
      </c>
      <c r="S7" s="1">
        <f t="shared" si="7"/>
        <v>9284.3602103751873</v>
      </c>
      <c r="T7">
        <f t="shared" si="18"/>
        <v>1</v>
      </c>
      <c r="U7">
        <f t="shared" si="19"/>
        <v>0</v>
      </c>
      <c r="AC7" s="1"/>
    </row>
    <row r="8" spans="1:29">
      <c r="B8">
        <f t="shared" si="8"/>
        <v>2E-3</v>
      </c>
      <c r="C8">
        <f t="shared" si="9"/>
        <v>4</v>
      </c>
      <c r="D8">
        <f t="shared" si="10"/>
        <v>9.3782471565162723E-12</v>
      </c>
      <c r="E8" s="1">
        <f t="shared" si="11"/>
        <v>0</v>
      </c>
      <c r="F8" s="1">
        <f t="shared" si="12"/>
        <v>0</v>
      </c>
      <c r="G8" s="1">
        <f t="shared" si="13"/>
        <v>-0.49999999531087647</v>
      </c>
      <c r="H8" s="1">
        <f t="shared" si="14"/>
        <v>500</v>
      </c>
      <c r="I8">
        <f t="shared" si="0"/>
        <v>-9.9999999062175293E-4</v>
      </c>
      <c r="J8">
        <f t="shared" si="15"/>
        <v>1</v>
      </c>
      <c r="K8">
        <f t="shared" si="1"/>
        <v>-9.9999999062175293E-4</v>
      </c>
      <c r="L8">
        <f t="shared" si="2"/>
        <v>1E-3</v>
      </c>
      <c r="M8">
        <f t="shared" si="3"/>
        <v>0.49999999531087647</v>
      </c>
      <c r="N8">
        <f t="shared" si="16"/>
        <v>0.50049999530618727</v>
      </c>
      <c r="O8">
        <f t="shared" si="17"/>
        <v>106.62983965791659</v>
      </c>
      <c r="P8">
        <f t="shared" si="4"/>
        <v>0.49999999531087647</v>
      </c>
      <c r="Q8">
        <f t="shared" si="5"/>
        <v>9.9999999062175293E-4</v>
      </c>
      <c r="R8" s="1">
        <f t="shared" si="6"/>
        <v>9.3781592058213666E-6</v>
      </c>
      <c r="S8" s="1">
        <f t="shared" si="7"/>
        <v>999981.24376953824</v>
      </c>
      <c r="T8">
        <f t="shared" si="18"/>
        <v>0</v>
      </c>
      <c r="U8">
        <f t="shared" si="19"/>
        <v>0</v>
      </c>
      <c r="AC8" s="1"/>
    </row>
    <row r="9" spans="1:29">
      <c r="B9">
        <f t="shared" si="8"/>
        <v>2E-3</v>
      </c>
      <c r="C9">
        <f t="shared" si="9"/>
        <v>5</v>
      </c>
      <c r="D9">
        <f t="shared" si="10"/>
        <v>1E-3</v>
      </c>
      <c r="E9" s="1">
        <f t="shared" si="11"/>
        <v>0.99900099900099903</v>
      </c>
      <c r="F9" s="1">
        <f t="shared" si="12"/>
        <v>0.99800299600499409</v>
      </c>
      <c r="G9" s="1">
        <f t="shared" si="13"/>
        <v>0.99900099900099903</v>
      </c>
      <c r="H9" s="1">
        <f t="shared" si="14"/>
        <v>500.99800299600497</v>
      </c>
      <c r="I9">
        <f t="shared" si="0"/>
        <v>1.9940219183048626E-3</v>
      </c>
      <c r="J9">
        <f t="shared" si="15"/>
        <v>0.50149849949999992</v>
      </c>
      <c r="K9">
        <f t="shared" si="1"/>
        <v>9.9999900000000011E-4</v>
      </c>
      <c r="L9">
        <f t="shared" si="2"/>
        <v>9.9999999990732502E-10</v>
      </c>
      <c r="M9">
        <f t="shared" si="3"/>
        <v>0.99900099900099903</v>
      </c>
      <c r="N9">
        <f t="shared" si="16"/>
        <v>1</v>
      </c>
      <c r="O9">
        <f t="shared" si="17"/>
        <v>0.99999900937823794</v>
      </c>
      <c r="P9">
        <f t="shared" si="4"/>
        <v>0.99900099900099903</v>
      </c>
      <c r="Q9">
        <f t="shared" si="5"/>
        <v>9.9999900000000011E-4</v>
      </c>
      <c r="R9" s="1">
        <f t="shared" si="6"/>
        <v>0.99900099900099903</v>
      </c>
      <c r="S9" s="1">
        <f t="shared" si="7"/>
        <v>0.99800299600499409</v>
      </c>
      <c r="T9">
        <f t="shared" si="18"/>
        <v>1</v>
      </c>
      <c r="U9">
        <f t="shared" si="19"/>
        <v>0</v>
      </c>
      <c r="AC9" s="1"/>
    </row>
    <row r="10" spans="1:29">
      <c r="B10">
        <f t="shared" si="8"/>
        <v>2E-3</v>
      </c>
      <c r="C10">
        <f t="shared" si="9"/>
        <v>6</v>
      </c>
      <c r="D10">
        <f t="shared" si="10"/>
        <v>9.9999999990732502E-10</v>
      </c>
      <c r="E10" s="1">
        <f t="shared" si="11"/>
        <v>1.6444180089309049E-5</v>
      </c>
      <c r="F10" s="1">
        <f t="shared" si="12"/>
        <v>52818.745624286319</v>
      </c>
      <c r="G10" s="1">
        <f t="shared" si="13"/>
        <v>-0.4999830558199107</v>
      </c>
      <c r="H10" s="1">
        <f t="shared" si="14"/>
        <v>53318.745624286319</v>
      </c>
      <c r="I10">
        <f t="shared" si="0"/>
        <v>-9.3772471569956044E-6</v>
      </c>
      <c r="J10">
        <f t="shared" si="15"/>
        <v>1</v>
      </c>
      <c r="K10">
        <f t="shared" si="1"/>
        <v>-9.3772471569956044E-6</v>
      </c>
      <c r="L10">
        <f t="shared" si="2"/>
        <v>9.3782471569955117E-6</v>
      </c>
      <c r="M10">
        <f t="shared" si="3"/>
        <v>0.4999830558199107</v>
      </c>
      <c r="N10">
        <f t="shared" si="16"/>
        <v>0.50048303887573065</v>
      </c>
      <c r="O10">
        <f t="shared" si="17"/>
        <v>9.3772565342521378E-3</v>
      </c>
      <c r="P10">
        <f t="shared" si="4"/>
        <v>0.4999830558199107</v>
      </c>
      <c r="Q10">
        <f t="shared" si="5"/>
        <v>9.3772471569956044E-6</v>
      </c>
      <c r="R10" s="1">
        <f t="shared" si="6"/>
        <v>9.9900099890850918E-4</v>
      </c>
      <c r="S10" s="1">
        <f t="shared" si="7"/>
        <v>998002.99600517889</v>
      </c>
      <c r="T10">
        <f t="shared" si="18"/>
        <v>1.6460624270922319E-2</v>
      </c>
      <c r="U10">
        <f t="shared" si="19"/>
        <v>36427384.282448605</v>
      </c>
      <c r="AC10" s="1"/>
    </row>
    <row r="11" spans="1:29">
      <c r="B11">
        <f t="shared" si="8"/>
        <v>2E-3</v>
      </c>
      <c r="C11">
        <f t="shared" si="9"/>
        <v>7</v>
      </c>
      <c r="D11">
        <f t="shared" si="10"/>
        <v>9.3782471569955117E-6</v>
      </c>
      <c r="E11" s="1">
        <f t="shared" si="11"/>
        <v>0.90364461504215143</v>
      </c>
      <c r="F11" s="1">
        <f t="shared" si="12"/>
        <v>9284.3602103751873</v>
      </c>
      <c r="G11" s="1">
        <f t="shared" si="13"/>
        <v>0.40833373862064926</v>
      </c>
      <c r="H11" s="1">
        <f t="shared" si="14"/>
        <v>9784.3602103751873</v>
      </c>
      <c r="I11">
        <f t="shared" si="0"/>
        <v>4.1733310082723484E-5</v>
      </c>
      <c r="J11">
        <f t="shared" si="15"/>
        <v>0.22471828283351777</v>
      </c>
      <c r="K11">
        <f t="shared" si="1"/>
        <v>9.3782377787483552E-6</v>
      </c>
      <c r="L11">
        <f t="shared" si="2"/>
        <v>9.3782471565162723E-12</v>
      </c>
      <c r="M11">
        <f t="shared" si="3"/>
        <v>0.40833373862064926</v>
      </c>
      <c r="N11">
        <f t="shared" si="16"/>
        <v>0.4087420723592699</v>
      </c>
      <c r="O11">
        <f t="shared" si="17"/>
        <v>1.0001056409984899</v>
      </c>
      <c r="P11">
        <f t="shared" si="4"/>
        <v>0.40833373862064926</v>
      </c>
      <c r="Q11">
        <f t="shared" si="5"/>
        <v>9.3782377787483552E-6</v>
      </c>
      <c r="R11" s="1">
        <f t="shared" si="6"/>
        <v>0.90364461504215143</v>
      </c>
      <c r="S11" s="1">
        <f t="shared" si="7"/>
        <v>9284.3602103751873</v>
      </c>
      <c r="T11">
        <f t="shared" si="18"/>
        <v>1</v>
      </c>
      <c r="U11">
        <f t="shared" si="19"/>
        <v>0</v>
      </c>
      <c r="AC11" s="1"/>
    </row>
    <row r="12" spans="1:29">
      <c r="B12">
        <f t="shared" si="8"/>
        <v>2E-3</v>
      </c>
      <c r="C12">
        <f t="shared" si="9"/>
        <v>8</v>
      </c>
      <c r="D12">
        <f t="shared" si="10"/>
        <v>9.3782471565162723E-12</v>
      </c>
      <c r="E12" s="1">
        <f t="shared" si="11"/>
        <v>0</v>
      </c>
      <c r="F12" s="1">
        <f t="shared" si="12"/>
        <v>0</v>
      </c>
      <c r="G12" s="1">
        <f t="shared" si="13"/>
        <v>-0.49999999531087647</v>
      </c>
      <c r="H12" s="1">
        <f t="shared" si="14"/>
        <v>500</v>
      </c>
      <c r="I12">
        <f t="shared" si="0"/>
        <v>-9.9999999062175293E-4</v>
      </c>
      <c r="J12">
        <f t="shared" si="15"/>
        <v>1</v>
      </c>
      <c r="K12">
        <f t="shared" si="1"/>
        <v>-9.9999999062175293E-4</v>
      </c>
      <c r="L12">
        <f t="shared" si="2"/>
        <v>1E-3</v>
      </c>
      <c r="M12">
        <f t="shared" si="3"/>
        <v>0.49999999531087647</v>
      </c>
      <c r="N12">
        <f t="shared" si="16"/>
        <v>0.50049999530618727</v>
      </c>
      <c r="O12">
        <f t="shared" si="17"/>
        <v>106.62983965791659</v>
      </c>
      <c r="P12">
        <f t="shared" si="4"/>
        <v>0.49999999531087647</v>
      </c>
      <c r="Q12">
        <f t="shared" si="5"/>
        <v>9.9999999062175293E-4</v>
      </c>
      <c r="R12" s="1">
        <f t="shared" si="6"/>
        <v>9.3781592058213666E-6</v>
      </c>
      <c r="S12" s="1">
        <f t="shared" si="7"/>
        <v>999981.24376953824</v>
      </c>
      <c r="T12">
        <f t="shared" si="18"/>
        <v>0</v>
      </c>
      <c r="U12">
        <f t="shared" si="19"/>
        <v>0</v>
      </c>
      <c r="AC12" s="1"/>
    </row>
    <row r="13" spans="1:29">
      <c r="B13">
        <f t="shared" si="8"/>
        <v>2E-3</v>
      </c>
      <c r="C13">
        <f t="shared" si="9"/>
        <v>9</v>
      </c>
      <c r="D13">
        <f t="shared" si="10"/>
        <v>1E-3</v>
      </c>
      <c r="E13" s="1">
        <f t="shared" si="11"/>
        <v>0.99900099900099903</v>
      </c>
      <c r="F13" s="1">
        <f t="shared" si="12"/>
        <v>0.99800299600499409</v>
      </c>
      <c r="G13" s="1">
        <f t="shared" si="13"/>
        <v>0.99900099900099903</v>
      </c>
      <c r="H13" s="1">
        <f t="shared" si="14"/>
        <v>500.99800299600497</v>
      </c>
      <c r="I13">
        <f t="shared" si="0"/>
        <v>1.9940219183048626E-3</v>
      </c>
      <c r="J13">
        <f t="shared" si="15"/>
        <v>0.50149849949999992</v>
      </c>
      <c r="K13">
        <f t="shared" si="1"/>
        <v>9.9999900000000011E-4</v>
      </c>
      <c r="L13">
        <f t="shared" si="2"/>
        <v>9.9999999990732502E-10</v>
      </c>
      <c r="M13">
        <f t="shared" si="3"/>
        <v>0.99900099900099903</v>
      </c>
      <c r="N13">
        <f t="shared" si="16"/>
        <v>1</v>
      </c>
      <c r="O13">
        <f t="shared" si="17"/>
        <v>0.99999900937823794</v>
      </c>
      <c r="P13">
        <f t="shared" si="4"/>
        <v>0.99900099900099903</v>
      </c>
      <c r="Q13">
        <f t="shared" si="5"/>
        <v>9.9999900000000011E-4</v>
      </c>
      <c r="R13" s="1">
        <f t="shared" si="6"/>
        <v>0.99900099900099903</v>
      </c>
      <c r="S13" s="1">
        <f t="shared" si="7"/>
        <v>0.99800299600499409</v>
      </c>
      <c r="T13">
        <f t="shared" si="18"/>
        <v>1</v>
      </c>
      <c r="U13">
        <f t="shared" si="19"/>
        <v>0</v>
      </c>
      <c r="AC13" s="1"/>
    </row>
    <row r="14" spans="1:29">
      <c r="E14" s="1"/>
      <c r="F14" s="1"/>
      <c r="G14" s="1"/>
      <c r="H14" s="1"/>
      <c r="AC14" s="1"/>
    </row>
    <row r="15" spans="1:29">
      <c r="E15" s="1"/>
      <c r="F15" s="1"/>
      <c r="G15" s="1"/>
      <c r="H15" s="1"/>
      <c r="I15" s="1"/>
      <c r="AC15" s="1"/>
    </row>
    <row r="16" spans="1:29">
      <c r="E16" s="1"/>
      <c r="F16" s="1"/>
      <c r="G16" s="1"/>
      <c r="H16" s="1"/>
      <c r="I16" s="1"/>
      <c r="AC16" s="1"/>
    </row>
    <row r="17" spans="3:29">
      <c r="E17" s="1"/>
      <c r="F17" s="1"/>
      <c r="G17" s="1"/>
      <c r="H17" s="1"/>
      <c r="I17" s="1"/>
      <c r="AC17" s="1"/>
    </row>
    <row r="18" spans="3:29">
      <c r="E18" s="1"/>
      <c r="F18" s="1"/>
      <c r="G18" s="1"/>
      <c r="H18" s="1"/>
      <c r="I18" s="1"/>
      <c r="AC18" s="1"/>
    </row>
    <row r="19" spans="3:29">
      <c r="E19" s="1"/>
      <c r="F19" s="1"/>
      <c r="G19" s="1"/>
      <c r="H19" s="1"/>
      <c r="I19" s="1"/>
      <c r="AC19" s="1"/>
    </row>
    <row r="20" spans="3:29">
      <c r="E20" s="1"/>
      <c r="F20" s="1"/>
      <c r="G20" s="1"/>
      <c r="H20" s="1"/>
      <c r="I20" s="1"/>
      <c r="AC20" s="1"/>
    </row>
    <row r="21" spans="3:29">
      <c r="E21" s="1"/>
      <c r="F21" s="1"/>
      <c r="G21" s="1"/>
      <c r="H21" s="1"/>
      <c r="I21" s="1"/>
      <c r="AC21" s="1"/>
    </row>
    <row r="22" spans="3:29">
      <c r="E22" s="1"/>
      <c r="F22" s="1"/>
      <c r="G22" s="1"/>
      <c r="H22" s="1"/>
      <c r="I22" s="1"/>
      <c r="AC22" s="1"/>
    </row>
    <row r="23" spans="3:29">
      <c r="E23" s="1"/>
      <c r="F23" s="1"/>
      <c r="G23" s="1"/>
      <c r="H23" s="1"/>
      <c r="I23" s="1"/>
      <c r="AC23" s="1"/>
    </row>
    <row r="24" spans="3:29">
      <c r="E24" s="1"/>
      <c r="F24" s="1"/>
      <c r="G24" s="1"/>
      <c r="H24" s="1"/>
      <c r="I24" s="1"/>
      <c r="AC24" s="1"/>
    </row>
    <row r="25" spans="3:29">
      <c r="E25" s="1"/>
      <c r="F25" s="1"/>
      <c r="G25" s="1"/>
      <c r="H25" s="1"/>
      <c r="I25" s="1"/>
      <c r="AC25" s="1"/>
    </row>
    <row r="26" spans="3:29">
      <c r="E26" s="1"/>
      <c r="F26" s="1"/>
      <c r="G26" s="1"/>
      <c r="H26" s="1"/>
      <c r="I26" s="1"/>
      <c r="AC26" s="1"/>
    </row>
    <row r="27" spans="3:29">
      <c r="E27" s="1"/>
      <c r="F27" s="1"/>
      <c r="H27" s="1"/>
      <c r="I27" s="1"/>
      <c r="AC27" s="1"/>
    </row>
    <row r="28" spans="3:29">
      <c r="E28" s="1"/>
      <c r="F28" s="1"/>
      <c r="G28" s="1"/>
      <c r="H28" s="1"/>
      <c r="I28" s="1"/>
      <c r="AC28" s="1"/>
    </row>
    <row r="29" spans="3:29">
      <c r="E29" s="1"/>
      <c r="F29" s="1"/>
      <c r="G29" s="1"/>
      <c r="H29" s="1"/>
      <c r="I29" s="1"/>
      <c r="AC29" s="1"/>
    </row>
    <row r="30" spans="3:29">
      <c r="E30" s="1"/>
      <c r="F30" s="1"/>
      <c r="G30" s="1"/>
      <c r="H30" s="1"/>
      <c r="I30" s="1"/>
      <c r="AC30" s="1"/>
    </row>
    <row r="31" spans="3:29">
      <c r="C31" s="4"/>
      <c r="D31" s="4"/>
      <c r="E31" s="1"/>
      <c r="F31" s="1"/>
      <c r="G31" s="1"/>
      <c r="H31" s="1"/>
      <c r="I31" s="1"/>
      <c r="AC31" s="1"/>
    </row>
    <row r="32" spans="3:29">
      <c r="E32" s="1"/>
      <c r="F32" s="1"/>
      <c r="G32" s="1"/>
      <c r="H32" s="1"/>
      <c r="I32" s="1"/>
      <c r="AC32" s="1"/>
    </row>
    <row r="33" spans="3:29">
      <c r="E33" s="1"/>
      <c r="F33" s="1"/>
      <c r="G33" s="1"/>
      <c r="H33" s="1"/>
      <c r="I33" s="1"/>
      <c r="AC33" s="1"/>
    </row>
    <row r="34" spans="3:29">
      <c r="E34" s="1"/>
      <c r="F34" s="1"/>
      <c r="G34" s="1"/>
      <c r="H34" s="1"/>
      <c r="I34" s="1"/>
      <c r="AC34" s="1"/>
    </row>
    <row r="35" spans="3:29">
      <c r="C35" s="4"/>
      <c r="D35" s="4"/>
      <c r="E35" s="1"/>
      <c r="F35" s="1"/>
      <c r="G35" s="1"/>
      <c r="H35" s="1"/>
      <c r="I35" s="1"/>
      <c r="AC35" s="1"/>
    </row>
    <row r="36" spans="3:29">
      <c r="E36" s="1"/>
      <c r="F36" s="1"/>
      <c r="G36" s="1"/>
      <c r="H36" s="1"/>
      <c r="I36" s="1"/>
      <c r="AC36" s="1"/>
    </row>
    <row r="37" spans="3:29">
      <c r="E37" s="1"/>
      <c r="F37" s="1"/>
      <c r="G37" s="1"/>
      <c r="H37" s="1"/>
      <c r="I37" s="1"/>
      <c r="AC37" s="1"/>
    </row>
    <row r="38" spans="3:29">
      <c r="D38" s="4"/>
      <c r="E38" s="1"/>
      <c r="F38" s="1"/>
      <c r="G38" s="1"/>
      <c r="H38" s="1"/>
      <c r="I38" s="1"/>
    </row>
    <row r="39" spans="3:29">
      <c r="E39" s="1"/>
      <c r="F39" s="1"/>
      <c r="G39" s="1"/>
      <c r="H39" s="1"/>
      <c r="I39" s="1"/>
    </row>
    <row r="40" spans="3:29">
      <c r="E40" s="1"/>
      <c r="F40" s="1"/>
      <c r="G40" s="1"/>
      <c r="H40" s="1"/>
      <c r="I40" s="1"/>
    </row>
    <row r="41" spans="3:29">
      <c r="E41" s="1"/>
      <c r="F41" s="1"/>
      <c r="G41" s="1"/>
      <c r="H41" s="1"/>
      <c r="I41" s="1"/>
    </row>
    <row r="42" spans="3:29">
      <c r="E42" s="1"/>
      <c r="F42" s="1"/>
      <c r="G42" s="1"/>
      <c r="H42" s="1"/>
      <c r="I42" s="1"/>
    </row>
    <row r="43" spans="3:29">
      <c r="E43" s="1"/>
      <c r="F43" s="1"/>
      <c r="G43" s="1"/>
      <c r="H43" s="1"/>
      <c r="I43" s="1"/>
    </row>
    <row r="44" spans="3:29">
      <c r="E44" s="1"/>
      <c r="F44" s="1"/>
      <c r="G44" s="1"/>
      <c r="H44" s="1"/>
      <c r="I44" s="1"/>
    </row>
    <row r="45" spans="3:29">
      <c r="E45" s="1"/>
      <c r="F45" s="1"/>
      <c r="G45" s="1"/>
      <c r="H45" s="1"/>
      <c r="I45" s="1"/>
    </row>
    <row r="46" spans="3:29">
      <c r="E46" s="1"/>
      <c r="F46" s="1"/>
      <c r="G46" s="1"/>
      <c r="H46" s="1"/>
      <c r="I46" s="1"/>
    </row>
    <row r="47" spans="3:29">
      <c r="E47" s="1"/>
      <c r="F47" s="1"/>
      <c r="G47" s="1"/>
      <c r="H47" s="1"/>
      <c r="I47" s="1"/>
    </row>
    <row r="48" spans="3:29">
      <c r="E48" s="1"/>
      <c r="F48" s="1"/>
      <c r="G48" s="1"/>
      <c r="H48" s="1"/>
      <c r="I48" s="1"/>
    </row>
    <row r="49" spans="3:9">
      <c r="C49" s="4"/>
      <c r="D49" s="4"/>
      <c r="E49" s="1"/>
      <c r="F49" s="1"/>
      <c r="G49" s="1"/>
      <c r="H49" s="1"/>
      <c r="I49" s="1"/>
    </row>
    <row r="50" spans="3:9">
      <c r="E50" s="1"/>
      <c r="F50" s="1"/>
      <c r="G50" s="1"/>
      <c r="H50" s="1"/>
      <c r="I50" s="1"/>
    </row>
    <row r="51" spans="3:9">
      <c r="E51" s="1"/>
      <c r="F51" s="1"/>
      <c r="G51" s="1"/>
      <c r="H51" s="1"/>
      <c r="I51" s="1"/>
    </row>
    <row r="52" spans="3:9">
      <c r="E52" s="1"/>
      <c r="F52" s="1"/>
      <c r="G52" s="1"/>
      <c r="H52" s="1"/>
      <c r="I52" s="1"/>
    </row>
    <row r="53" spans="3:9">
      <c r="E53" s="1"/>
      <c r="F53" s="1"/>
      <c r="G53" s="1"/>
      <c r="H53" s="1"/>
      <c r="I53" s="1"/>
    </row>
    <row r="54" spans="3:9">
      <c r="E54" s="1"/>
      <c r="F54" s="1"/>
      <c r="G54" s="1"/>
      <c r="H54" s="1"/>
      <c r="I54" s="1"/>
    </row>
    <row r="55" spans="3:9">
      <c r="C55" s="4"/>
      <c r="D55" s="4"/>
      <c r="E55" s="1"/>
      <c r="F55" s="1"/>
      <c r="G55" s="1"/>
      <c r="H55" s="1"/>
      <c r="I55" s="1"/>
    </row>
    <row r="56" spans="3:9">
      <c r="E56" s="1"/>
      <c r="F56" s="1"/>
      <c r="G56" s="1"/>
      <c r="H56" s="1"/>
      <c r="I56" s="1"/>
    </row>
    <row r="57" spans="3:9">
      <c r="E57" s="1"/>
      <c r="F57" s="1"/>
      <c r="G57" s="1"/>
      <c r="H57" s="1"/>
      <c r="I57" s="1"/>
    </row>
    <row r="58" spans="3:9">
      <c r="E58" s="1"/>
      <c r="F58" s="1"/>
      <c r="G58" s="1"/>
      <c r="H58" s="1"/>
      <c r="I58" s="1"/>
    </row>
    <row r="59" spans="3:9">
      <c r="E59" s="1"/>
      <c r="F59" s="1"/>
      <c r="G59" s="1"/>
      <c r="H59" s="1"/>
      <c r="I59" s="1"/>
    </row>
    <row r="60" spans="3:9">
      <c r="C60" s="4"/>
      <c r="D60" s="4"/>
      <c r="E60" s="1"/>
      <c r="F60" s="1"/>
      <c r="G60" s="1"/>
      <c r="H60" s="1"/>
      <c r="I60" s="1"/>
    </row>
    <row r="61" spans="3:9">
      <c r="E61" s="1"/>
      <c r="F61" s="1"/>
      <c r="G61" s="1"/>
      <c r="H61" s="1"/>
      <c r="I61" s="1"/>
    </row>
    <row r="62" spans="3:9">
      <c r="E62" s="1"/>
      <c r="F62" s="1"/>
      <c r="G62" s="1"/>
      <c r="H62" s="1"/>
      <c r="I62" s="1"/>
    </row>
    <row r="63" spans="3:9">
      <c r="E63" s="1"/>
      <c r="F63" s="1"/>
      <c r="G63" s="1"/>
      <c r="H63" s="1"/>
      <c r="I63" s="1"/>
    </row>
    <row r="64" spans="3:9">
      <c r="E64" s="1"/>
      <c r="F64" s="1"/>
      <c r="G64" s="1"/>
      <c r="H64" s="1"/>
      <c r="I64" s="1"/>
    </row>
    <row r="65" spans="3:9">
      <c r="E65" s="1"/>
      <c r="F65" s="1"/>
      <c r="G65" s="1"/>
      <c r="H65" s="1"/>
      <c r="I65" s="1"/>
    </row>
    <row r="66" spans="3:9">
      <c r="E66" s="1"/>
      <c r="F66" s="1"/>
      <c r="H66" s="1"/>
      <c r="I66" s="1"/>
    </row>
    <row r="67" spans="3:9">
      <c r="E67" s="1"/>
      <c r="F67" s="1"/>
      <c r="G67" s="1"/>
      <c r="H67" s="1"/>
      <c r="I67" s="1"/>
    </row>
    <row r="68" spans="3:9">
      <c r="E68" s="1"/>
      <c r="F68" s="1"/>
      <c r="G68" s="1"/>
      <c r="H68" s="1"/>
      <c r="I68" s="1"/>
    </row>
    <row r="69" spans="3:9">
      <c r="E69" s="1"/>
      <c r="F69" s="1"/>
      <c r="G69" s="1"/>
      <c r="H69" s="1"/>
      <c r="I69" s="1"/>
    </row>
    <row r="70" spans="3:9">
      <c r="C70" s="4"/>
      <c r="D70" s="4"/>
      <c r="E70" s="1"/>
      <c r="F70" s="1"/>
      <c r="G70" s="1"/>
      <c r="H70" s="1"/>
      <c r="I70" s="1"/>
    </row>
    <row r="71" spans="3:9">
      <c r="E71" s="1"/>
      <c r="F71" s="1"/>
      <c r="G71" s="1"/>
      <c r="H71" s="1"/>
      <c r="I71" s="1"/>
    </row>
    <row r="72" spans="3:9">
      <c r="E72" s="1"/>
      <c r="F72" s="1"/>
      <c r="G72" s="1"/>
      <c r="H72" s="1"/>
      <c r="I72" s="1"/>
    </row>
    <row r="73" spans="3:9">
      <c r="E73" s="1"/>
      <c r="F73" s="1"/>
      <c r="G73" s="1"/>
      <c r="H73" s="1"/>
      <c r="I73" s="1"/>
    </row>
    <row r="74" spans="3:9">
      <c r="C74" s="4"/>
      <c r="D74" s="4"/>
      <c r="E74" s="1"/>
      <c r="F74" s="1"/>
      <c r="G74" s="1"/>
      <c r="H74" s="1"/>
      <c r="I74" s="1"/>
    </row>
    <row r="75" spans="3:9">
      <c r="E75" s="1"/>
      <c r="F75" s="1"/>
      <c r="G75" s="1"/>
      <c r="H75" s="1"/>
      <c r="I75" s="1"/>
    </row>
    <row r="76" spans="3:9">
      <c r="E76" s="1"/>
      <c r="F76" s="1"/>
      <c r="G76" s="1"/>
      <c r="H76" s="1"/>
      <c r="I76" s="1"/>
    </row>
    <row r="77" spans="3:9">
      <c r="E77" s="1"/>
      <c r="F77" s="1"/>
      <c r="G77" s="1"/>
      <c r="H77" s="1"/>
      <c r="I77" s="1"/>
    </row>
    <row r="78" spans="3:9">
      <c r="C78" s="4"/>
      <c r="D78" s="4"/>
      <c r="E78" s="1"/>
      <c r="F78" s="1"/>
      <c r="G78" s="1"/>
      <c r="H78" s="1"/>
      <c r="I78" s="1"/>
    </row>
    <row r="79" spans="3:9">
      <c r="E79" s="1"/>
      <c r="F79" s="1"/>
      <c r="G79" s="1"/>
      <c r="H79" s="1"/>
      <c r="I79" s="1"/>
    </row>
    <row r="80" spans="3:9">
      <c r="E80" s="1"/>
      <c r="F80" s="1"/>
      <c r="G80" s="1"/>
      <c r="H80" s="1"/>
      <c r="I80" s="1"/>
    </row>
    <row r="81" spans="3:9">
      <c r="E81" s="1"/>
      <c r="F81" s="1"/>
      <c r="G81" s="1"/>
      <c r="H81" s="1"/>
      <c r="I81" s="1"/>
    </row>
    <row r="82" spans="3:9">
      <c r="C82" s="4"/>
      <c r="D82" s="4"/>
      <c r="E82" s="1"/>
      <c r="F82" s="1"/>
      <c r="G82" s="1"/>
      <c r="H82" s="1"/>
      <c r="I82" s="1"/>
    </row>
    <row r="83" spans="3:9">
      <c r="E83" s="1"/>
      <c r="F83" s="1"/>
      <c r="G83" s="1"/>
      <c r="H83" s="1"/>
      <c r="I83" s="1"/>
    </row>
    <row r="84" spans="3:9">
      <c r="E84" s="1"/>
      <c r="F84" s="1"/>
      <c r="G84" s="1"/>
      <c r="H84" s="1"/>
      <c r="I84" s="1"/>
    </row>
    <row r="85" spans="3:9">
      <c r="E85" s="1"/>
      <c r="F85" s="1"/>
      <c r="G85" s="1"/>
      <c r="H85" s="1"/>
      <c r="I85" s="1"/>
    </row>
    <row r="86" spans="3:9">
      <c r="C86" s="4"/>
      <c r="D86" s="4"/>
      <c r="E86" s="1"/>
      <c r="F86" s="1"/>
      <c r="G86" s="1"/>
      <c r="H86" s="1"/>
      <c r="I86" s="1"/>
    </row>
    <row r="87" spans="3:9">
      <c r="E87" s="1"/>
      <c r="F87" s="1"/>
      <c r="G87" s="1"/>
      <c r="H87" s="1"/>
      <c r="I87" s="1"/>
    </row>
    <row r="88" spans="3:9">
      <c r="E88" s="1"/>
      <c r="F88" s="1"/>
      <c r="G88" s="1"/>
      <c r="H88" s="1"/>
      <c r="I88" s="1"/>
    </row>
    <row r="89" spans="3:9">
      <c r="E89" s="1"/>
      <c r="F89" s="1"/>
      <c r="G89" s="1"/>
      <c r="H89" s="1"/>
      <c r="I8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workbookViewId="0">
      <selection activeCell="M5" sqref="M5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7" max="7" width="12.1640625" bestFit="1" customWidth="1"/>
    <col min="8" max="8" width="11" bestFit="1" customWidth="1"/>
    <col min="9" max="9" width="12.1640625" bestFit="1" customWidth="1"/>
    <col min="10" max="10" width="12.1640625" customWidth="1"/>
    <col min="13" max="13" width="12.1640625" bestFit="1" customWidth="1"/>
    <col min="15" max="16" width="12.1640625" bestFit="1" customWidth="1"/>
    <col min="22" max="22" width="12.1640625" bestFit="1" customWidth="1"/>
  </cols>
  <sheetData>
    <row r="1" spans="1:29">
      <c r="A1" t="s">
        <v>4</v>
      </c>
      <c r="B1" t="s">
        <v>2</v>
      </c>
      <c r="C1" t="s">
        <v>3</v>
      </c>
      <c r="D1" t="s">
        <v>21</v>
      </c>
      <c r="G1" t="s">
        <v>30</v>
      </c>
      <c r="H1" s="1">
        <v>1E-3</v>
      </c>
      <c r="I1" s="1">
        <f>1-H1</f>
        <v>0.999</v>
      </c>
      <c r="K1" s="1">
        <f>D5-D2-B5</f>
        <v>-2E-3</v>
      </c>
      <c r="M1">
        <f>(K1+K3)/2</f>
        <v>4.9999987505357224E-10</v>
      </c>
    </row>
    <row r="2" spans="1:29">
      <c r="A2" t="s">
        <v>9</v>
      </c>
      <c r="B2" t="s">
        <v>22</v>
      </c>
      <c r="C2">
        <v>1</v>
      </c>
      <c r="D2" s="1">
        <v>9.9999999999999995E-7</v>
      </c>
      <c r="E2" s="1"/>
      <c r="F2" s="1"/>
      <c r="J2" s="1"/>
      <c r="K2" s="1">
        <f>K1*K1+4*D5*D2</f>
        <v>4.0000039999999999E-6</v>
      </c>
      <c r="M2">
        <f>(K1-K3)/2</f>
        <v>-2.0000004999998749E-3</v>
      </c>
    </row>
    <row r="3" spans="1:29">
      <c r="C3">
        <v>1</v>
      </c>
      <c r="D3" s="3"/>
      <c r="E3" s="3"/>
      <c r="F3" s="3"/>
      <c r="K3">
        <f>SQRT(K2)</f>
        <v>2.0000009999997501E-3</v>
      </c>
      <c r="AC3" s="1"/>
    </row>
    <row r="4" spans="1:29" ht="16">
      <c r="B4" t="s">
        <v>11</v>
      </c>
      <c r="C4" t="s">
        <v>12</v>
      </c>
      <c r="D4" s="2" t="s">
        <v>13</v>
      </c>
      <c r="E4" s="2" t="s">
        <v>6</v>
      </c>
      <c r="I4" s="2" t="s">
        <v>5</v>
      </c>
      <c r="J4" s="2" t="s">
        <v>7</v>
      </c>
      <c r="K4" t="s">
        <v>8</v>
      </c>
      <c r="L4" s="2" t="s">
        <v>20</v>
      </c>
      <c r="M4" s="2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s="2" t="s">
        <v>31</v>
      </c>
      <c r="T4" s="2" t="s">
        <v>32</v>
      </c>
      <c r="AC4" s="1"/>
    </row>
    <row r="5" spans="1:29">
      <c r="B5">
        <v>2E-3</v>
      </c>
      <c r="C5">
        <v>1</v>
      </c>
      <c r="D5" s="1">
        <v>9.9999999999999995E-7</v>
      </c>
      <c r="E5" s="1">
        <f>1/B5+T5</f>
        <v>250500</v>
      </c>
      <c r="F5">
        <v>0</v>
      </c>
      <c r="G5">
        <f t="array" ref="G5:H6">MINVERSE(E5:F6)</f>
        <v>3.9920159680638726E-6</v>
      </c>
      <c r="H5">
        <v>0</v>
      </c>
      <c r="I5" s="1">
        <f>(D5-D$5)/B5+S5+C3</f>
        <v>1.5</v>
      </c>
      <c r="J5">
        <f t="array" ref="J5:J6">MMULT(G5:H6,I5:I6)</f>
        <v>5.9880239520958093E-6</v>
      </c>
      <c r="K5">
        <f>IF(D5-J5&lt;0,D5/J5*I$1, 1)</f>
        <v>0.16683299999999995</v>
      </c>
      <c r="L5">
        <f>MIN(K5,K6)*J5</f>
        <v>3.0000000000000006E-23</v>
      </c>
      <c r="M5">
        <f>D5-L5</f>
        <v>9.9999999999999995E-7</v>
      </c>
      <c r="N5">
        <f>SQRT(I5*I5)</f>
        <v>1.5</v>
      </c>
      <c r="Q5">
        <f>MAX(ABS(I5))</f>
        <v>1.5</v>
      </c>
      <c r="R5">
        <f>MAX(ABS(L5))</f>
        <v>3.0000000000000006E-23</v>
      </c>
      <c r="S5" s="1">
        <f>D5/(D5+D$2)</f>
        <v>0.5</v>
      </c>
      <c r="T5" s="1">
        <f>D$2/(D5+D$2)/(D5+D$2)</f>
        <v>250000</v>
      </c>
      <c r="AC5" s="1"/>
    </row>
    <row r="6" spans="1:29">
      <c r="B6">
        <v>2E-3</v>
      </c>
      <c r="D6" s="1">
        <v>9.9999999999999995E-21</v>
      </c>
      <c r="E6" s="1">
        <f>-T5</f>
        <v>-250000</v>
      </c>
      <c r="F6">
        <f>1/B5</f>
        <v>500</v>
      </c>
      <c r="G6">
        <v>1.996007984031936E-3</v>
      </c>
      <c r="H6">
        <v>2E-3</v>
      </c>
      <c r="I6" s="1">
        <f>(D6-D$6)/B6+S6</f>
        <v>-0.5</v>
      </c>
      <c r="J6">
        <v>1.9940119760479039E-3</v>
      </c>
      <c r="K6">
        <f>IF(D6-J6&lt;0,D6/J6*I$1, 1)</f>
        <v>5.0100000000000003E-18</v>
      </c>
      <c r="L6">
        <f>MIN(K5,K6)*J6</f>
        <v>9.9899999999999988E-21</v>
      </c>
      <c r="M6">
        <f>D6-L6</f>
        <v>1.0000000000000633E-23</v>
      </c>
      <c r="S6" s="1">
        <f>-S5</f>
        <v>-0.5</v>
      </c>
      <c r="T6" s="1"/>
      <c r="U6" s="1">
        <f>G6*I5</f>
        <v>2.9940119760479039E-3</v>
      </c>
      <c r="V6" s="1">
        <f>H6*I6</f>
        <v>-1E-3</v>
      </c>
      <c r="AC6" s="1"/>
    </row>
    <row r="7" spans="1:29">
      <c r="E7" s="1"/>
      <c r="I7" s="1"/>
      <c r="S7" s="1"/>
      <c r="T7" s="1"/>
      <c r="AC7" s="1"/>
    </row>
    <row r="8" spans="1:29">
      <c r="E8" s="1"/>
      <c r="I8" s="1"/>
      <c r="S8" s="1"/>
      <c r="T8" s="1"/>
      <c r="AC8" s="1"/>
    </row>
    <row r="9" spans="1:29">
      <c r="E9" s="1"/>
      <c r="I9" s="1"/>
      <c r="S9" s="1"/>
      <c r="T9" s="1"/>
      <c r="AC9" s="1"/>
    </row>
    <row r="10" spans="1:29">
      <c r="E10" s="1"/>
      <c r="I10" s="1"/>
      <c r="S10" s="1"/>
      <c r="T10" s="1"/>
      <c r="AC10" s="1"/>
    </row>
    <row r="11" spans="1:29">
      <c r="E11" s="1"/>
      <c r="I11" s="1"/>
      <c r="S11" s="1"/>
      <c r="T11" s="1"/>
      <c r="AC11" s="1"/>
    </row>
    <row r="12" spans="1:29">
      <c r="E12" s="1"/>
      <c r="I12" s="1"/>
      <c r="S12" s="1"/>
      <c r="T12" s="1"/>
      <c r="AC12" s="1"/>
    </row>
    <row r="13" spans="1:29">
      <c r="E13" s="1"/>
      <c r="I13" s="1"/>
      <c r="S13" s="1"/>
      <c r="T13" s="1"/>
      <c r="AC13" s="1"/>
    </row>
    <row r="14" spans="1:29">
      <c r="E14" s="1"/>
      <c r="I14" s="1"/>
      <c r="S14" s="1"/>
      <c r="T14" s="1"/>
      <c r="AC14" s="1"/>
    </row>
    <row r="15" spans="1:29">
      <c r="E15" s="1"/>
      <c r="F15" s="1"/>
      <c r="G15" s="1"/>
      <c r="H15" s="1"/>
      <c r="AC15" s="1"/>
    </row>
    <row r="16" spans="1:29">
      <c r="E16" s="1"/>
      <c r="F16" s="1"/>
      <c r="G16" s="1"/>
      <c r="H16" s="1"/>
      <c r="I16" s="1"/>
      <c r="AC16" s="1"/>
    </row>
    <row r="17" spans="3:29">
      <c r="E17" s="1"/>
      <c r="F17" s="1"/>
      <c r="G17" s="1"/>
      <c r="H17" s="1"/>
      <c r="I17" s="1"/>
      <c r="AC17" s="1"/>
    </row>
    <row r="18" spans="3:29">
      <c r="E18" s="1"/>
      <c r="F18" s="1"/>
      <c r="G18" s="1"/>
      <c r="H18" s="1"/>
      <c r="I18" s="1"/>
      <c r="AC18" s="1"/>
    </row>
    <row r="19" spans="3:29">
      <c r="E19" s="1"/>
      <c r="F19" s="1"/>
      <c r="G19" s="1"/>
      <c r="H19" s="1"/>
      <c r="I19" s="1"/>
      <c r="AC19" s="1"/>
    </row>
    <row r="20" spans="3:29">
      <c r="E20" s="1"/>
      <c r="F20" s="1"/>
      <c r="G20" s="1"/>
      <c r="H20" s="1"/>
      <c r="I20" s="1"/>
      <c r="AC20" s="1"/>
    </row>
    <row r="21" spans="3:29">
      <c r="E21" s="1"/>
      <c r="F21" s="1"/>
      <c r="G21" s="1"/>
      <c r="H21" s="1"/>
      <c r="I21" s="1"/>
      <c r="AC21" s="1"/>
    </row>
    <row r="22" spans="3:29">
      <c r="E22" s="1"/>
      <c r="F22" s="1"/>
      <c r="G22" s="1"/>
      <c r="H22" s="1"/>
      <c r="I22" s="1"/>
      <c r="AC22" s="1"/>
    </row>
    <row r="23" spans="3:29">
      <c r="E23" s="1"/>
      <c r="F23" s="1"/>
      <c r="G23" s="1"/>
      <c r="H23" s="1"/>
      <c r="I23" s="1"/>
      <c r="AC23" s="1"/>
    </row>
    <row r="24" spans="3:29">
      <c r="E24" s="1"/>
      <c r="F24" s="1"/>
      <c r="G24" s="1"/>
      <c r="H24" s="1"/>
      <c r="I24" s="1"/>
      <c r="AC24" s="1"/>
    </row>
    <row r="25" spans="3:29">
      <c r="E25" s="1"/>
      <c r="F25" s="1"/>
      <c r="G25" s="1"/>
      <c r="H25" s="1"/>
      <c r="I25" s="1"/>
      <c r="AC25" s="1"/>
    </row>
    <row r="26" spans="3:29">
      <c r="E26" s="1"/>
      <c r="F26" s="1"/>
      <c r="G26" s="1"/>
      <c r="H26" s="1"/>
      <c r="I26" s="1"/>
      <c r="AC26" s="1"/>
    </row>
    <row r="27" spans="3:29">
      <c r="E27" s="1"/>
      <c r="F27" s="1"/>
      <c r="G27" s="1"/>
      <c r="H27" s="1"/>
      <c r="I27" s="1"/>
      <c r="AC27" s="1"/>
    </row>
    <row r="28" spans="3:29">
      <c r="E28" s="1"/>
      <c r="F28" s="1"/>
      <c r="H28" s="1"/>
      <c r="I28" s="1"/>
      <c r="AC28" s="1"/>
    </row>
    <row r="29" spans="3:29">
      <c r="E29" s="1"/>
      <c r="F29" s="1"/>
      <c r="G29" s="1"/>
      <c r="H29" s="1"/>
      <c r="I29" s="1"/>
      <c r="AC29" s="1"/>
    </row>
    <row r="30" spans="3:29">
      <c r="E30" s="1"/>
      <c r="F30" s="1"/>
      <c r="G30" s="1"/>
      <c r="H30" s="1"/>
      <c r="I30" s="1"/>
      <c r="AC30" s="1"/>
    </row>
    <row r="31" spans="3:29">
      <c r="E31" s="1"/>
      <c r="F31" s="1"/>
      <c r="G31" s="1"/>
      <c r="H31" s="1"/>
      <c r="I31" s="1"/>
      <c r="AC31" s="1"/>
    </row>
    <row r="32" spans="3:29">
      <c r="C32" s="4"/>
      <c r="D32" s="4"/>
      <c r="E32" s="1"/>
      <c r="F32" s="1"/>
      <c r="G32" s="1"/>
      <c r="H32" s="1"/>
      <c r="I32" s="1"/>
      <c r="AC32" s="1"/>
    </row>
    <row r="33" spans="3:29">
      <c r="E33" s="1"/>
      <c r="F33" s="1"/>
      <c r="G33" s="1"/>
      <c r="H33" s="1"/>
      <c r="I33" s="1"/>
      <c r="AC33" s="1"/>
    </row>
    <row r="34" spans="3:29">
      <c r="E34" s="1"/>
      <c r="F34" s="1"/>
      <c r="G34" s="1"/>
      <c r="H34" s="1"/>
      <c r="I34" s="1"/>
      <c r="AC34" s="1"/>
    </row>
    <row r="35" spans="3:29">
      <c r="E35" s="1"/>
      <c r="F35" s="1"/>
      <c r="G35" s="1"/>
      <c r="H35" s="1"/>
      <c r="I35" s="1"/>
      <c r="AC35" s="1"/>
    </row>
    <row r="36" spans="3:29">
      <c r="C36" s="4"/>
      <c r="D36" s="4"/>
      <c r="E36" s="1"/>
      <c r="F36" s="1"/>
      <c r="G36" s="1"/>
      <c r="H36" s="1"/>
      <c r="I36" s="1"/>
      <c r="AC36" s="1"/>
    </row>
    <row r="37" spans="3:29">
      <c r="E37" s="1"/>
      <c r="F37" s="1"/>
      <c r="G37" s="1"/>
      <c r="H37" s="1"/>
      <c r="I37" s="1"/>
      <c r="AC37" s="1"/>
    </row>
    <row r="38" spans="3:29">
      <c r="E38" s="1"/>
      <c r="F38" s="1"/>
      <c r="G38" s="1"/>
      <c r="H38" s="1"/>
      <c r="I38" s="1"/>
      <c r="AC38" s="1"/>
    </row>
    <row r="39" spans="3:29">
      <c r="D39" s="4"/>
      <c r="E39" s="1"/>
      <c r="F39" s="1"/>
      <c r="G39" s="1"/>
      <c r="H39" s="1"/>
      <c r="I39" s="1"/>
    </row>
    <row r="40" spans="3:29">
      <c r="E40" s="1"/>
      <c r="F40" s="1"/>
      <c r="G40" s="1"/>
      <c r="H40" s="1"/>
      <c r="I40" s="1"/>
    </row>
    <row r="41" spans="3:29">
      <c r="E41" s="1"/>
      <c r="F41" s="1"/>
      <c r="G41" s="1"/>
      <c r="H41" s="1"/>
      <c r="I41" s="1"/>
    </row>
    <row r="42" spans="3:29">
      <c r="E42" s="1"/>
      <c r="F42" s="1"/>
      <c r="G42" s="1"/>
      <c r="H42" s="1"/>
      <c r="I42" s="1"/>
    </row>
    <row r="43" spans="3:29">
      <c r="E43" s="1"/>
      <c r="F43" s="1"/>
      <c r="G43" s="1"/>
      <c r="H43" s="1"/>
      <c r="I43" s="1"/>
    </row>
    <row r="44" spans="3:29">
      <c r="E44" s="1"/>
      <c r="F44" s="1"/>
      <c r="G44" s="1"/>
      <c r="H44" s="1"/>
      <c r="I44" s="1"/>
    </row>
    <row r="45" spans="3:29">
      <c r="E45" s="1"/>
      <c r="F45" s="1"/>
      <c r="G45" s="1"/>
      <c r="H45" s="1"/>
      <c r="I45" s="1"/>
    </row>
    <row r="46" spans="3:29">
      <c r="E46" s="1"/>
      <c r="F46" s="1"/>
      <c r="G46" s="1"/>
      <c r="H46" s="1"/>
      <c r="I46" s="1"/>
    </row>
    <row r="47" spans="3:29">
      <c r="E47" s="1"/>
      <c r="F47" s="1"/>
      <c r="G47" s="1"/>
      <c r="H47" s="1"/>
      <c r="I47" s="1"/>
    </row>
    <row r="48" spans="3:29">
      <c r="E48" s="1"/>
      <c r="F48" s="1"/>
      <c r="G48" s="1"/>
      <c r="H48" s="1"/>
      <c r="I48" s="1"/>
    </row>
    <row r="49" spans="3:9">
      <c r="E49" s="1"/>
      <c r="F49" s="1"/>
      <c r="G49" s="1"/>
      <c r="H49" s="1"/>
      <c r="I49" s="1"/>
    </row>
    <row r="50" spans="3:9">
      <c r="C50" s="4"/>
      <c r="D50" s="4"/>
      <c r="E50" s="1"/>
      <c r="F50" s="1"/>
      <c r="G50" s="1"/>
      <c r="H50" s="1"/>
      <c r="I50" s="1"/>
    </row>
    <row r="51" spans="3:9">
      <c r="E51" s="1"/>
      <c r="F51" s="1"/>
      <c r="G51" s="1"/>
      <c r="H51" s="1"/>
      <c r="I51" s="1"/>
    </row>
    <row r="52" spans="3:9">
      <c r="E52" s="1"/>
      <c r="F52" s="1"/>
      <c r="G52" s="1"/>
      <c r="H52" s="1"/>
      <c r="I52" s="1"/>
    </row>
    <row r="53" spans="3:9">
      <c r="E53" s="1"/>
      <c r="F53" s="1"/>
      <c r="G53" s="1"/>
      <c r="H53" s="1"/>
      <c r="I53" s="1"/>
    </row>
    <row r="54" spans="3:9">
      <c r="E54" s="1"/>
      <c r="F54" s="1"/>
      <c r="G54" s="1"/>
      <c r="H54" s="1"/>
      <c r="I54" s="1"/>
    </row>
    <row r="55" spans="3:9">
      <c r="E55" s="1"/>
      <c r="F55" s="1"/>
      <c r="G55" s="1"/>
      <c r="H55" s="1"/>
      <c r="I55" s="1"/>
    </row>
    <row r="56" spans="3:9">
      <c r="C56" s="4"/>
      <c r="D56" s="4"/>
      <c r="E56" s="1"/>
      <c r="F56" s="1"/>
      <c r="G56" s="1"/>
      <c r="H56" s="1"/>
      <c r="I56" s="1"/>
    </row>
    <row r="57" spans="3:9">
      <c r="E57" s="1"/>
      <c r="F57" s="1"/>
      <c r="G57" s="1"/>
      <c r="H57" s="1"/>
      <c r="I57" s="1"/>
    </row>
    <row r="58" spans="3:9">
      <c r="E58" s="1"/>
      <c r="F58" s="1"/>
      <c r="G58" s="1"/>
      <c r="H58" s="1"/>
      <c r="I58" s="1"/>
    </row>
    <row r="59" spans="3:9">
      <c r="E59" s="1"/>
      <c r="F59" s="1"/>
      <c r="G59" s="1"/>
      <c r="H59" s="1"/>
      <c r="I59" s="1"/>
    </row>
    <row r="60" spans="3:9">
      <c r="E60" s="1"/>
      <c r="F60" s="1"/>
      <c r="G60" s="1"/>
      <c r="H60" s="1"/>
      <c r="I60" s="1"/>
    </row>
    <row r="61" spans="3:9">
      <c r="C61" s="4"/>
      <c r="D61" s="4"/>
      <c r="E61" s="1"/>
      <c r="F61" s="1"/>
      <c r="G61" s="1"/>
      <c r="H61" s="1"/>
      <c r="I61" s="1"/>
    </row>
    <row r="62" spans="3:9">
      <c r="E62" s="1"/>
      <c r="F62" s="1"/>
      <c r="G62" s="1"/>
      <c r="H62" s="1"/>
      <c r="I62" s="1"/>
    </row>
    <row r="63" spans="3:9">
      <c r="E63" s="1"/>
      <c r="F63" s="1"/>
      <c r="G63" s="1"/>
      <c r="H63" s="1"/>
      <c r="I63" s="1"/>
    </row>
    <row r="64" spans="3:9">
      <c r="E64" s="1"/>
      <c r="F64" s="1"/>
      <c r="G64" s="1"/>
      <c r="H64" s="1"/>
      <c r="I64" s="1"/>
    </row>
    <row r="65" spans="3:9">
      <c r="E65" s="1"/>
      <c r="F65" s="1"/>
      <c r="G65" s="1"/>
      <c r="H65" s="1"/>
      <c r="I65" s="1"/>
    </row>
    <row r="66" spans="3:9">
      <c r="E66" s="1"/>
      <c r="F66" s="1"/>
      <c r="G66" s="1"/>
      <c r="H66" s="1"/>
      <c r="I66" s="1"/>
    </row>
    <row r="67" spans="3:9">
      <c r="E67" s="1"/>
      <c r="F67" s="1"/>
      <c r="H67" s="1"/>
      <c r="I67" s="1"/>
    </row>
    <row r="68" spans="3:9">
      <c r="E68" s="1"/>
      <c r="F68" s="1"/>
      <c r="G68" s="1"/>
      <c r="H68" s="1"/>
      <c r="I68" s="1"/>
    </row>
    <row r="69" spans="3:9">
      <c r="E69" s="1"/>
      <c r="F69" s="1"/>
      <c r="G69" s="1"/>
      <c r="H69" s="1"/>
      <c r="I69" s="1"/>
    </row>
    <row r="70" spans="3:9">
      <c r="E70" s="1"/>
      <c r="F70" s="1"/>
      <c r="G70" s="1"/>
      <c r="H70" s="1"/>
      <c r="I70" s="1"/>
    </row>
    <row r="71" spans="3:9">
      <c r="C71" s="4"/>
      <c r="D71" s="4"/>
      <c r="E71" s="1"/>
      <c r="F71" s="1"/>
      <c r="G71" s="1"/>
      <c r="H71" s="1"/>
      <c r="I71" s="1"/>
    </row>
    <row r="72" spans="3:9">
      <c r="E72" s="1"/>
      <c r="F72" s="1"/>
      <c r="G72" s="1"/>
      <c r="H72" s="1"/>
      <c r="I72" s="1"/>
    </row>
    <row r="73" spans="3:9">
      <c r="E73" s="1"/>
      <c r="F73" s="1"/>
      <c r="G73" s="1"/>
      <c r="H73" s="1"/>
      <c r="I73" s="1"/>
    </row>
    <row r="74" spans="3:9">
      <c r="E74" s="1"/>
      <c r="F74" s="1"/>
      <c r="G74" s="1"/>
      <c r="H74" s="1"/>
      <c r="I74" s="1"/>
    </row>
    <row r="75" spans="3:9">
      <c r="C75" s="4"/>
      <c r="D75" s="4"/>
      <c r="E75" s="1"/>
      <c r="F75" s="1"/>
      <c r="G75" s="1"/>
      <c r="H75" s="1"/>
      <c r="I75" s="1"/>
    </row>
    <row r="76" spans="3:9">
      <c r="E76" s="1"/>
      <c r="F76" s="1"/>
      <c r="G76" s="1"/>
      <c r="H76" s="1"/>
      <c r="I76" s="1"/>
    </row>
    <row r="77" spans="3:9">
      <c r="E77" s="1"/>
      <c r="F77" s="1"/>
      <c r="G77" s="1"/>
      <c r="H77" s="1"/>
      <c r="I77" s="1"/>
    </row>
    <row r="78" spans="3:9">
      <c r="E78" s="1"/>
      <c r="F78" s="1"/>
      <c r="G78" s="1"/>
      <c r="H78" s="1"/>
      <c r="I78" s="1"/>
    </row>
    <row r="79" spans="3:9">
      <c r="C79" s="4"/>
      <c r="D79" s="4"/>
      <c r="E79" s="1"/>
      <c r="F79" s="1"/>
      <c r="G79" s="1"/>
      <c r="H79" s="1"/>
      <c r="I79" s="1"/>
    </row>
    <row r="80" spans="3:9">
      <c r="E80" s="1"/>
      <c r="F80" s="1"/>
      <c r="G80" s="1"/>
      <c r="H80" s="1"/>
      <c r="I80" s="1"/>
    </row>
    <row r="81" spans="3:9">
      <c r="E81" s="1"/>
      <c r="F81" s="1"/>
      <c r="G81" s="1"/>
      <c r="H81" s="1"/>
      <c r="I81" s="1"/>
    </row>
    <row r="82" spans="3:9">
      <c r="E82" s="1"/>
      <c r="F82" s="1"/>
      <c r="G82" s="1"/>
      <c r="H82" s="1"/>
      <c r="I82" s="1"/>
    </row>
    <row r="83" spans="3:9">
      <c r="C83" s="4"/>
      <c r="D83" s="4"/>
      <c r="E83" s="1"/>
      <c r="F83" s="1"/>
      <c r="G83" s="1"/>
      <c r="H83" s="1"/>
      <c r="I83" s="1"/>
    </row>
    <row r="84" spans="3:9">
      <c r="E84" s="1"/>
      <c r="F84" s="1"/>
      <c r="G84" s="1"/>
      <c r="H84" s="1"/>
      <c r="I84" s="1"/>
    </row>
    <row r="85" spans="3:9">
      <c r="E85" s="1"/>
      <c r="F85" s="1"/>
      <c r="G85" s="1"/>
      <c r="H85" s="1"/>
      <c r="I85" s="1"/>
    </row>
    <row r="86" spans="3:9">
      <c r="E86" s="1"/>
      <c r="F86" s="1"/>
      <c r="G86" s="1"/>
      <c r="H86" s="1"/>
      <c r="I86" s="1"/>
    </row>
    <row r="87" spans="3:9">
      <c r="C87" s="4"/>
      <c r="D87" s="4"/>
      <c r="E87" s="1"/>
      <c r="F87" s="1"/>
      <c r="G87" s="1"/>
      <c r="H87" s="1"/>
      <c r="I87" s="1"/>
    </row>
    <row r="88" spans="3:9">
      <c r="E88" s="1"/>
      <c r="F88" s="1"/>
      <c r="G88" s="1"/>
      <c r="H88" s="1"/>
      <c r="I88" s="1"/>
    </row>
    <row r="89" spans="3:9">
      <c r="E89" s="1"/>
      <c r="F89" s="1"/>
      <c r="G89" s="1"/>
      <c r="H89" s="1"/>
      <c r="I89" s="1"/>
    </row>
    <row r="90" spans="3:9">
      <c r="E90" s="1"/>
      <c r="F90" s="1"/>
      <c r="G90" s="1"/>
      <c r="H90" s="1"/>
      <c r="I9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tabSelected="1" workbookViewId="0">
      <selection activeCell="J5" sqref="J5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9" width="12.1640625" customWidth="1"/>
    <col min="14" max="15" width="12.1640625" bestFit="1" customWidth="1"/>
    <col min="21" max="21" width="12.1640625" bestFit="1" customWidth="1"/>
  </cols>
  <sheetData>
    <row r="1" spans="1:29">
      <c r="A1" t="s">
        <v>4</v>
      </c>
      <c r="B1" t="s">
        <v>2</v>
      </c>
      <c r="C1" t="s">
        <v>3</v>
      </c>
      <c r="D1" t="s">
        <v>21</v>
      </c>
      <c r="F1" t="s">
        <v>30</v>
      </c>
      <c r="G1" s="1">
        <v>1E-3</v>
      </c>
      <c r="H1" s="1">
        <f>1-G1</f>
        <v>0.999</v>
      </c>
      <c r="T1" t="s">
        <v>10</v>
      </c>
      <c r="U1" t="s">
        <v>0</v>
      </c>
      <c r="Y1" t="s">
        <v>25</v>
      </c>
      <c r="Z1" t="s">
        <v>10</v>
      </c>
      <c r="AA1" t="s">
        <v>0</v>
      </c>
      <c r="AB1" t="s">
        <v>26</v>
      </c>
      <c r="AC1" t="s">
        <v>24</v>
      </c>
    </row>
    <row r="2" spans="1:29">
      <c r="A2" t="s">
        <v>9</v>
      </c>
      <c r="B2" t="s">
        <v>22</v>
      </c>
      <c r="C2" t="s">
        <v>28</v>
      </c>
      <c r="D2" s="1">
        <v>9.9999999999999995E-7</v>
      </c>
      <c r="E2" s="1"/>
      <c r="I2" s="1"/>
      <c r="T2">
        <f>A7</f>
        <v>0</v>
      </c>
      <c r="U2">
        <f>D7</f>
        <v>1</v>
      </c>
      <c r="Z2">
        <v>0</v>
      </c>
      <c r="AA2">
        <v>1</v>
      </c>
    </row>
    <row r="3" spans="1:29">
      <c r="A3" t="s">
        <v>27</v>
      </c>
      <c r="B3">
        <v>-1</v>
      </c>
      <c r="C3">
        <v>0</v>
      </c>
      <c r="D3" s="3"/>
      <c r="E3" s="3"/>
      <c r="T3">
        <f>A14</f>
        <v>0.1</v>
      </c>
      <c r="U3">
        <f>D14</f>
        <v>0.90000011111097389</v>
      </c>
      <c r="Y3">
        <v>0.1</v>
      </c>
      <c r="Z3">
        <f>Z2+Y3</f>
        <v>0.1</v>
      </c>
      <c r="AA3">
        <f>(AB3+AC3)/2</f>
        <v>0.90000011111097389</v>
      </c>
      <c r="AB3" s="1">
        <f>AA2-D$2-Y3</f>
        <v>0.89999899999999999</v>
      </c>
      <c r="AC3">
        <f>SQRT(AB3*AB3+4*D$2*AA2)</f>
        <v>0.90000122222194789</v>
      </c>
    </row>
    <row r="4" spans="1:29">
      <c r="T4">
        <f>A21</f>
        <v>0.30000000000000004</v>
      </c>
      <c r="U4">
        <f>D21</f>
        <v>0.70000039682468951</v>
      </c>
      <c r="Y4">
        <v>0.1</v>
      </c>
      <c r="Z4">
        <f>Z3+Y4</f>
        <v>0.2</v>
      </c>
      <c r="AA4">
        <f>(AB4+AC4)/2</f>
        <v>0.80000023611078075</v>
      </c>
      <c r="AB4" s="1">
        <f>AA3-D$2-Y4</f>
        <v>0.79999911111097388</v>
      </c>
      <c r="AC4">
        <f>SQRT(AB4*AB4+4*D$2*AA3)</f>
        <v>0.80000136111058762</v>
      </c>
    </row>
    <row r="5" spans="1:29">
      <c r="D5" s="1"/>
      <c r="E5" s="1"/>
      <c r="T5">
        <f>A28</f>
        <v>0.70000000000000007</v>
      </c>
      <c r="U5">
        <f>D28</f>
        <v>0.30000173014588888</v>
      </c>
      <c r="Y5">
        <v>0.1</v>
      </c>
      <c r="Z5">
        <f>Z4+Y5</f>
        <v>0.30000000000000004</v>
      </c>
      <c r="AA5">
        <f>(AB5+AC5)/2</f>
        <v>0.70000037896764211</v>
      </c>
      <c r="AB5" s="1">
        <f>AA4-D$2-Y5</f>
        <v>0.69999923611078074</v>
      </c>
      <c r="AC5">
        <f>SQRT(AB5*AB5+4*D$2*AA4)</f>
        <v>0.70000152182450359</v>
      </c>
    </row>
    <row r="6" spans="1:29">
      <c r="A6" t="s">
        <v>10</v>
      </c>
      <c r="B6" t="s">
        <v>11</v>
      </c>
      <c r="C6" t="s">
        <v>12</v>
      </c>
      <c r="D6" s="2" t="s">
        <v>1</v>
      </c>
      <c r="E6" s="2" t="s">
        <v>2</v>
      </c>
      <c r="F6" s="2" t="s">
        <v>5</v>
      </c>
      <c r="G6" s="2" t="s">
        <v>23</v>
      </c>
      <c r="H6" s="2" t="s">
        <v>6</v>
      </c>
      <c r="I6" s="2" t="s">
        <v>7</v>
      </c>
      <c r="J6" t="s">
        <v>8</v>
      </c>
      <c r="K6" s="2" t="s">
        <v>20</v>
      </c>
      <c r="L6" s="2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T6">
        <f>A45</f>
        <v>1.5</v>
      </c>
      <c r="U6">
        <f>D45</f>
        <v>6.0000361646344589E-7</v>
      </c>
      <c r="Y6">
        <v>0.1</v>
      </c>
      <c r="Z6">
        <f>Z5+Y6</f>
        <v>0.4</v>
      </c>
      <c r="AA6">
        <f>(AB6+AC6)/2</f>
        <v>0.6000005456338795</v>
      </c>
      <c r="AB6" s="1">
        <f>AA5-D$2-Y6</f>
        <v>0.59999937896764211</v>
      </c>
      <c r="AC6">
        <f>SQRT(AB6*AB6+4*D$2*AA5)</f>
        <v>0.60000171230011679</v>
      </c>
    </row>
    <row r="7" spans="1:29">
      <c r="A7">
        <v>0</v>
      </c>
      <c r="B7">
        <v>0.1</v>
      </c>
      <c r="C7">
        <v>1</v>
      </c>
      <c r="D7">
        <v>1</v>
      </c>
      <c r="E7" s="1">
        <f>D7/(D7+D$2)</f>
        <v>0.99999900000100006</v>
      </c>
      <c r="F7" s="1">
        <f>E7</f>
        <v>0.99999900000100006</v>
      </c>
      <c r="G7" s="1">
        <f>D$2/(D7+D$2)/(D7+D$2)</f>
        <v>9.9999800000300009E-7</v>
      </c>
      <c r="H7" s="1">
        <f t="shared" ref="H7:H12" si="0">1/B7+G7</f>
        <v>10.000000999998001</v>
      </c>
      <c r="I7">
        <f t="shared" ref="I7:I12" si="1">F7/H7</f>
        <v>9.9999890000131E-2</v>
      </c>
      <c r="J7">
        <f>IF(D7-I7&lt;0,MIN(D7/I7*H$1,1), 1)</f>
        <v>1</v>
      </c>
      <c r="K7">
        <f t="shared" ref="K7:K12" si="2">J7*I7</f>
        <v>9.9999890000131E-2</v>
      </c>
      <c r="L7">
        <f t="shared" ref="L7:L12" si="3">D7-J7*I7</f>
        <v>0.90000010999986901</v>
      </c>
      <c r="M7">
        <f>SQRT(F7*F7+F8*F8)</f>
        <v>1.4142128552671978</v>
      </c>
      <c r="P7">
        <f>MAX(ABS(F7),ABS(F8))</f>
        <v>1</v>
      </c>
      <c r="Q7">
        <f>MAX(ABS(K7),ABS(K8))</f>
        <v>0.1</v>
      </c>
      <c r="T7">
        <f>A51</f>
        <v>2.2999999999999998</v>
      </c>
      <c r="U7">
        <f>D51</f>
        <v>7.5000414557992183E-13</v>
      </c>
      <c r="Y7">
        <v>0.1</v>
      </c>
      <c r="Z7">
        <f>Z6+Y7</f>
        <v>0.5</v>
      </c>
      <c r="AA7">
        <f>(AB7+AC7)/2</f>
        <v>0.5000007456331812</v>
      </c>
      <c r="AB7" s="1">
        <f>AA6-D$2-Y7</f>
        <v>0.49999954563387949</v>
      </c>
      <c r="AC7">
        <f>SQRT(AB7*AB7+4*D$2*AA6)</f>
        <v>0.50000194563248301</v>
      </c>
    </row>
    <row r="8" spans="1:29">
      <c r="B8">
        <f>B$7</f>
        <v>0.1</v>
      </c>
      <c r="D8">
        <v>0</v>
      </c>
      <c r="E8" s="1">
        <f>B$3</f>
        <v>-1</v>
      </c>
      <c r="F8" s="1">
        <f>(D8-D$8)/B8+E8</f>
        <v>-1</v>
      </c>
      <c r="G8" s="1">
        <f>$C$3</f>
        <v>0</v>
      </c>
      <c r="H8" s="1">
        <f t="shared" si="0"/>
        <v>10</v>
      </c>
      <c r="I8">
        <f t="shared" si="1"/>
        <v>-0.1</v>
      </c>
      <c r="J8">
        <f>J7</f>
        <v>1</v>
      </c>
      <c r="K8">
        <f t="shared" si="2"/>
        <v>-0.1</v>
      </c>
      <c r="L8">
        <f t="shared" si="3"/>
        <v>0.1</v>
      </c>
      <c r="AB8" s="1"/>
    </row>
    <row r="9" spans="1:29">
      <c r="B9">
        <f>B$7</f>
        <v>0.1</v>
      </c>
      <c r="C9">
        <f>C7+1</f>
        <v>2</v>
      </c>
      <c r="D9">
        <f>L7</f>
        <v>0.90000010999986901</v>
      </c>
      <c r="E9" s="1">
        <f>D9/(D9+D$2)</f>
        <v>0.99999888889025923</v>
      </c>
      <c r="F9" s="1">
        <f>(D9-D$7)/B9+E9</f>
        <v>-1.1111050635115305E-8</v>
      </c>
      <c r="G9" s="1">
        <f t="shared" ref="G9:G42" si="4">D$2/(D9+D$2)/(D9+D$2)</f>
        <v>1.2345648559730711E-6</v>
      </c>
      <c r="H9" s="1">
        <f t="shared" si="0"/>
        <v>10.000001234564856</v>
      </c>
      <c r="I9">
        <f t="shared" si="1"/>
        <v>-1.1111049263384212E-9</v>
      </c>
      <c r="J9">
        <f>IF(D9-I9&lt;0,MIN(D9/I9*H$1,1), 1)</f>
        <v>1</v>
      </c>
      <c r="K9">
        <f t="shared" si="2"/>
        <v>-1.1111049263384212E-9</v>
      </c>
      <c r="L9">
        <f t="shared" si="3"/>
        <v>0.90000011111097389</v>
      </c>
      <c r="M9">
        <f>SQRT(F9*F9+F10*F10)</f>
        <v>1.1111050635115305E-8</v>
      </c>
      <c r="N9">
        <f>M9/M$7</f>
        <v>7.8567031785438069E-9</v>
      </c>
      <c r="O9">
        <f>ABS(K9/K7)</f>
        <v>1.111106148553729E-8</v>
      </c>
      <c r="P9">
        <f>MAX(ABS(F9),ABS(F10))</f>
        <v>1.1111050635115305E-8</v>
      </c>
      <c r="Q9">
        <f>MAX(ABS(K9),ABS(K10))</f>
        <v>1.1111049263384212E-9</v>
      </c>
      <c r="T9">
        <f>A56</f>
        <v>3.0999999999999996</v>
      </c>
      <c r="U9">
        <f>D56</f>
        <v>9.3750401009576848E-19</v>
      </c>
      <c r="Y9">
        <v>0.1</v>
      </c>
      <c r="Z9">
        <f>Z7+Y9</f>
        <v>0.6</v>
      </c>
      <c r="AA9">
        <f>(AB9+AC9)/2</f>
        <v>0.40000099563193392</v>
      </c>
      <c r="AB9" s="1">
        <f>AA7-D$2-Y9</f>
        <v>0.39999974563318119</v>
      </c>
      <c r="AC9">
        <f>SQRT(AB9*AB9+4*D$2*AA7)</f>
        <v>0.40000224563068665</v>
      </c>
    </row>
    <row r="10" spans="1:29">
      <c r="B10">
        <f>B$7</f>
        <v>0.1</v>
      </c>
      <c r="D10">
        <f>L8</f>
        <v>0.1</v>
      </c>
      <c r="E10" s="1">
        <f>B$3</f>
        <v>-1</v>
      </c>
      <c r="F10" s="1">
        <f>(D10-D$8)/B10+E10</f>
        <v>0</v>
      </c>
      <c r="G10" s="1">
        <f>$C$3</f>
        <v>0</v>
      </c>
      <c r="H10" s="1">
        <f t="shared" si="0"/>
        <v>10</v>
      </c>
      <c r="I10">
        <f t="shared" si="1"/>
        <v>0</v>
      </c>
      <c r="J10">
        <f>J9</f>
        <v>1</v>
      </c>
      <c r="K10">
        <f t="shared" si="2"/>
        <v>0</v>
      </c>
      <c r="L10">
        <f t="shared" si="3"/>
        <v>0.1</v>
      </c>
      <c r="AB10" s="1"/>
    </row>
    <row r="11" spans="1:29">
      <c r="B11">
        <f>B$7</f>
        <v>0.1</v>
      </c>
      <c r="C11">
        <f>C9+1</f>
        <v>3</v>
      </c>
      <c r="D11">
        <f>L9</f>
        <v>0.90000011111097389</v>
      </c>
      <c r="E11" s="1">
        <f>D11/(D11+D$2)</f>
        <v>0.99999888889026056</v>
      </c>
      <c r="F11" s="1">
        <f>(D11-D$7)/B11+E11</f>
        <v>0</v>
      </c>
      <c r="G11" s="1">
        <f t="shared" si="4"/>
        <v>1.2345648529247838E-6</v>
      </c>
      <c r="H11" s="1">
        <f t="shared" si="0"/>
        <v>10.000001234564852</v>
      </c>
      <c r="I11">
        <f t="shared" si="1"/>
        <v>0</v>
      </c>
      <c r="J11">
        <f>IF(D11-I11&lt;0,MIN(D11/I11*H$1,1), 1)</f>
        <v>1</v>
      </c>
      <c r="K11">
        <f t="shared" si="2"/>
        <v>0</v>
      </c>
      <c r="L11">
        <f t="shared" si="3"/>
        <v>0.90000011111097389</v>
      </c>
      <c r="M11">
        <f>SQRT(F11*F11)</f>
        <v>0</v>
      </c>
      <c r="N11">
        <f t="shared" ref="N11" si="5">M11/M$7</f>
        <v>0</v>
      </c>
      <c r="O11">
        <f>ABS(K11/K9)</f>
        <v>0</v>
      </c>
      <c r="P11">
        <f>MAX(ABS(F11))</f>
        <v>0</v>
      </c>
      <c r="Q11">
        <f>MAX(ABS(K11))</f>
        <v>0</v>
      </c>
      <c r="Y11">
        <v>0.1</v>
      </c>
      <c r="Z11">
        <f>Z9+Y11</f>
        <v>0.7</v>
      </c>
      <c r="AA11">
        <f>(AB11+AC11)/2</f>
        <v>0.3000013289626795</v>
      </c>
      <c r="AB11" s="1">
        <f>AA9-D$2-Y11</f>
        <v>0.29999999563193391</v>
      </c>
      <c r="AC11">
        <f>SQRT(AB11*AB11+4*D$2*AA9)</f>
        <v>0.30000266229342515</v>
      </c>
    </row>
    <row r="12" spans="1:29">
      <c r="B12">
        <f>B$7</f>
        <v>0.1</v>
      </c>
      <c r="D12">
        <f>L10</f>
        <v>0.1</v>
      </c>
      <c r="E12" s="1">
        <f>B$3</f>
        <v>-1</v>
      </c>
      <c r="F12" s="1">
        <f>(D12-D$8)/B12+E12</f>
        <v>0</v>
      </c>
      <c r="G12" s="1">
        <f>$C$3</f>
        <v>0</v>
      </c>
      <c r="H12" s="1">
        <f t="shared" si="0"/>
        <v>10</v>
      </c>
      <c r="I12">
        <f t="shared" si="1"/>
        <v>0</v>
      </c>
      <c r="J12">
        <f>J11</f>
        <v>1</v>
      </c>
      <c r="K12">
        <f t="shared" si="2"/>
        <v>0</v>
      </c>
      <c r="L12">
        <f t="shared" si="3"/>
        <v>0.1</v>
      </c>
      <c r="AB12" s="1"/>
    </row>
    <row r="13" spans="1:29">
      <c r="E13" s="1"/>
      <c r="F13" s="1"/>
      <c r="G13" s="1"/>
      <c r="H13" s="1"/>
      <c r="Y13">
        <v>0.1</v>
      </c>
      <c r="Z13">
        <f>Z11+Y13</f>
        <v>0.79999999999999993</v>
      </c>
      <c r="AA13">
        <f>(AB13+AC13)/2</f>
        <v>0.20000182895560725</v>
      </c>
      <c r="AB13" s="1">
        <f>AA11-D$2-Y13</f>
        <v>0.20000032896267952</v>
      </c>
      <c r="AC13">
        <f>SQRT(AB13*AB13+4*D$2*AA11)</f>
        <v>0.20000332894853495</v>
      </c>
    </row>
    <row r="14" spans="1:29">
      <c r="A14">
        <f>A7+B7</f>
        <v>0.1</v>
      </c>
      <c r="B14">
        <v>0.2</v>
      </c>
      <c r="C14">
        <v>1</v>
      </c>
      <c r="D14">
        <f>D11</f>
        <v>0.90000011111097389</v>
      </c>
      <c r="E14" s="1">
        <f t="shared" ref="E14:E18" si="6">D14/(D14+D$2)</f>
        <v>0.99999888889026056</v>
      </c>
      <c r="F14" s="1">
        <f>E14</f>
        <v>0.99999888889026056</v>
      </c>
      <c r="G14" s="1">
        <f t="shared" si="4"/>
        <v>1.2345648529247838E-6</v>
      </c>
      <c r="H14" s="1">
        <f>1/B14+G14</f>
        <v>5.000001234564853</v>
      </c>
      <c r="I14">
        <f t="shared" ref="I14:I18" si="7">F14/H14</f>
        <v>0.19999972839552504</v>
      </c>
      <c r="J14">
        <f>IF(D14-I14&lt;0,MIN(D14/I14*H$1,1), 1)</f>
        <v>1</v>
      </c>
      <c r="K14">
        <f t="shared" ref="K14:K18" si="8">J14*I14</f>
        <v>0.19999972839552504</v>
      </c>
      <c r="L14">
        <f t="shared" ref="L14:L18" si="9">D14-J14*I14</f>
        <v>0.70000038271544884</v>
      </c>
      <c r="M14">
        <f>SQRT(F14*F14)</f>
        <v>0.99999888889026056</v>
      </c>
      <c r="P14">
        <f>MAX(ABS(F14))</f>
        <v>0.99999888889026056</v>
      </c>
      <c r="Q14">
        <f>MAX(ABS(K14))</f>
        <v>0.19999972839552504</v>
      </c>
      <c r="Y14">
        <v>0.1</v>
      </c>
      <c r="Z14">
        <f>Z13+Y14</f>
        <v>0.89999999999999991</v>
      </c>
      <c r="AA14">
        <f>(AB14+AC14)/2</f>
        <v>0.10000282891731954</v>
      </c>
      <c r="AB14" s="1">
        <f>AA13-D$2-Y14</f>
        <v>0.10000082895560725</v>
      </c>
      <c r="AC14">
        <f>SQRT(AB14*AB14+4*D$2*AA13)</f>
        <v>0.10000482887903184</v>
      </c>
    </row>
    <row r="15" spans="1:29">
      <c r="B15">
        <f>B$14</f>
        <v>0.2</v>
      </c>
      <c r="D15">
        <f>D12</f>
        <v>0.1</v>
      </c>
      <c r="E15" s="1">
        <f>B$3</f>
        <v>-1</v>
      </c>
      <c r="F15" s="1">
        <f>(D15-D$15)/B15+E15</f>
        <v>-1</v>
      </c>
      <c r="G15" s="1">
        <f>$C$3</f>
        <v>0</v>
      </c>
      <c r="H15" s="1">
        <f>1/B15+G15</f>
        <v>5</v>
      </c>
      <c r="I15">
        <f>F15/H15</f>
        <v>-0.2</v>
      </c>
      <c r="J15">
        <f>J14</f>
        <v>1</v>
      </c>
      <c r="K15">
        <f>J15*I15</f>
        <v>-0.2</v>
      </c>
      <c r="L15">
        <f>D15-J15*I15</f>
        <v>0.30000000000000004</v>
      </c>
      <c r="AB15" s="1"/>
    </row>
    <row r="16" spans="1:29">
      <c r="B16">
        <f>B$14</f>
        <v>0.2</v>
      </c>
      <c r="C16">
        <f>C14+1</f>
        <v>2</v>
      </c>
      <c r="D16">
        <f>L14</f>
        <v>0.70000038271544884</v>
      </c>
      <c r="E16" s="1">
        <f t="shared" si="6"/>
        <v>0.99999857143139326</v>
      </c>
      <c r="F16" s="1">
        <f>(D16-D$14)/B16+E16</f>
        <v>-7.0546231967227868E-8</v>
      </c>
      <c r="G16" s="1">
        <f t="shared" si="4"/>
        <v>2.0408082640737494E-6</v>
      </c>
      <c r="H16" s="1">
        <f>1/B16+G16</f>
        <v>5.0000020408082637</v>
      </c>
      <c r="I16">
        <f t="shared" si="7"/>
        <v>-1.4109240634594597E-8</v>
      </c>
      <c r="J16">
        <f>IF(D16-I16&lt;0,MIN(D16/I16*H$1,1), 1)</f>
        <v>1</v>
      </c>
      <c r="K16">
        <f t="shared" si="8"/>
        <v>-1.4109240634594597E-8</v>
      </c>
      <c r="L16">
        <f t="shared" si="9"/>
        <v>0.70000039682468951</v>
      </c>
      <c r="M16">
        <f>SQRT(F16*F16)</f>
        <v>7.0546231967227868E-8</v>
      </c>
      <c r="N16">
        <f>M16/M$14</f>
        <v>7.054631035192038E-8</v>
      </c>
      <c r="O16">
        <f>ABS(K16/K14)</f>
        <v>7.054629897642546E-8</v>
      </c>
      <c r="P16">
        <f>MAX(ABS(F16))</f>
        <v>7.0546231967227868E-8</v>
      </c>
      <c r="Q16">
        <f>MAX(ABS(K16))</f>
        <v>1.4109240634594597E-8</v>
      </c>
      <c r="Y16">
        <v>0.1</v>
      </c>
      <c r="Z16">
        <f>Z14+Y16</f>
        <v>0.99999999999999989</v>
      </c>
      <c r="AA16">
        <f>(AB16+AC16)/2</f>
        <v>3.1714801973758863E-4</v>
      </c>
      <c r="AB16" s="1">
        <f>AA14-D$2-Y16</f>
        <v>1.8289173195351616E-6</v>
      </c>
      <c r="AC16">
        <f>SQRT(AB16*AB16+4*D$2*AA14)</f>
        <v>6.324671221556421E-4</v>
      </c>
    </row>
    <row r="17" spans="1:29">
      <c r="B17">
        <f>B$14</f>
        <v>0.2</v>
      </c>
      <c r="D17">
        <f>L15</f>
        <v>0.30000000000000004</v>
      </c>
      <c r="E17" s="1">
        <f>B$3</f>
        <v>-1</v>
      </c>
      <c r="F17" s="1">
        <f>(D17-D$15)/B17+E17</f>
        <v>0</v>
      </c>
      <c r="G17" s="1">
        <f>$C$3</f>
        <v>0</v>
      </c>
      <c r="H17" s="1">
        <f>1/B17+G17</f>
        <v>5</v>
      </c>
      <c r="I17">
        <f>F17/H17</f>
        <v>0</v>
      </c>
      <c r="J17">
        <f>J16</f>
        <v>1</v>
      </c>
      <c r="K17">
        <f>J17*I17</f>
        <v>0</v>
      </c>
      <c r="L17">
        <f>D17-J17*I17</f>
        <v>0.30000000000000004</v>
      </c>
      <c r="AB17" s="1"/>
    </row>
    <row r="18" spans="1:29">
      <c r="B18">
        <f t="shared" ref="B18" si="10">B$14</f>
        <v>0.2</v>
      </c>
      <c r="C18">
        <f>C16+1</f>
        <v>3</v>
      </c>
      <c r="D18">
        <f>L16</f>
        <v>0.70000039682468951</v>
      </c>
      <c r="E18" s="1">
        <f t="shared" si="6"/>
        <v>0.99999857143142201</v>
      </c>
      <c r="F18" s="1">
        <f t="shared" ref="F18" si="11">(D18-D$14)/B18+E18</f>
        <v>0</v>
      </c>
      <c r="G18" s="1">
        <f t="shared" si="4"/>
        <v>2.0408081818046147E-6</v>
      </c>
      <c r="H18" s="1">
        <f t="shared" ref="H18" si="12">1/B18+G18</f>
        <v>5.000002040808182</v>
      </c>
      <c r="I18">
        <f t="shared" si="7"/>
        <v>0</v>
      </c>
      <c r="J18">
        <f>IF(D18-I18&lt;0,MIN(D18/I18*H$1,1), 1)</f>
        <v>1</v>
      </c>
      <c r="K18">
        <f t="shared" si="8"/>
        <v>0</v>
      </c>
      <c r="L18">
        <f t="shared" si="9"/>
        <v>0.70000039682468951</v>
      </c>
      <c r="M18">
        <f>SQRT(F18*F18)</f>
        <v>0</v>
      </c>
      <c r="N18">
        <f t="shared" ref="N18" si="13">M18/M$14</f>
        <v>0</v>
      </c>
      <c r="O18">
        <f>ABS(K18/K16)</f>
        <v>0</v>
      </c>
      <c r="P18">
        <f>MAX(ABS(F18))</f>
        <v>0</v>
      </c>
      <c r="Q18">
        <f>MAX(ABS(K18))</f>
        <v>0</v>
      </c>
      <c r="Y18">
        <v>0.1</v>
      </c>
      <c r="Z18">
        <f>Z16+Y18</f>
        <v>1.0999999999999999</v>
      </c>
      <c r="AA18">
        <f>(AB18+AC18)/2</f>
        <v>3.1815384632372101E-9</v>
      </c>
      <c r="AB18" s="1">
        <f>AA16-D$2-Y18</f>
        <v>-9.9683851980262417E-2</v>
      </c>
      <c r="AC18">
        <f>SQRT(AB18*AB18+4*D$2*AA16)</f>
        <v>9.9683858343339343E-2</v>
      </c>
    </row>
    <row r="19" spans="1:29">
      <c r="B19">
        <f>B$14</f>
        <v>0.2</v>
      </c>
      <c r="D19">
        <f>L17</f>
        <v>0.30000000000000004</v>
      </c>
      <c r="E19" s="1">
        <f>B$3</f>
        <v>-1</v>
      </c>
      <c r="F19" s="1">
        <f>(D19-D$15)/B19+E19</f>
        <v>0</v>
      </c>
      <c r="G19" s="1">
        <f>$C$3</f>
        <v>0</v>
      </c>
      <c r="H19" s="1">
        <f>1/B19+G19</f>
        <v>5</v>
      </c>
      <c r="I19">
        <f>F19/H19</f>
        <v>0</v>
      </c>
      <c r="J19">
        <f>J18</f>
        <v>1</v>
      </c>
      <c r="K19">
        <f>J19*I19</f>
        <v>0</v>
      </c>
      <c r="L19">
        <f>D19-J19*I19</f>
        <v>0.30000000000000004</v>
      </c>
      <c r="Y19">
        <v>0.1</v>
      </c>
      <c r="Z19">
        <f>Z18+Y19</f>
        <v>1.2</v>
      </c>
      <c r="AA19">
        <f>(AB19+AC19)/2</f>
        <v>3.1814828549414642E-14</v>
      </c>
      <c r="AB19" s="1">
        <f>AA18-D$2-Y19</f>
        <v>-0.10000099681846154</v>
      </c>
      <c r="AC19">
        <f>SQRT(AB19*AB19+4*D$2*AA18)</f>
        <v>0.10000099681852517</v>
      </c>
    </row>
    <row r="20" spans="1:29">
      <c r="E20" s="1"/>
      <c r="G20" s="1"/>
      <c r="H20" s="1"/>
      <c r="AB20" s="1"/>
    </row>
    <row r="21" spans="1:29">
      <c r="A21">
        <f>A14+B14</f>
        <v>0.30000000000000004</v>
      </c>
      <c r="B21">
        <v>0.4</v>
      </c>
      <c r="C21">
        <v>1</v>
      </c>
      <c r="D21">
        <f>D18</f>
        <v>0.70000039682468951</v>
      </c>
      <c r="E21" s="1">
        <f t="shared" ref="E21:E25" si="14">D21/(D21+D$2)</f>
        <v>0.99999857143142201</v>
      </c>
      <c r="F21" s="1">
        <f>E21</f>
        <v>0.99999857143142201</v>
      </c>
      <c r="G21" s="1">
        <f t="shared" si="4"/>
        <v>2.0408081818046147E-6</v>
      </c>
      <c r="H21" s="1">
        <f>1/B21+G21</f>
        <v>2.500002040808182</v>
      </c>
      <c r="I21">
        <f t="shared" ref="I21:I25" si="15">F21/H21</f>
        <v>0.39999910204399269</v>
      </c>
      <c r="J21">
        <f>IF(D21-I21&lt;0,MIN(D21/I21*H$1,1), 1)</f>
        <v>1</v>
      </c>
      <c r="K21">
        <f t="shared" ref="K21:K25" si="16">J21*I21</f>
        <v>0.39999910204399269</v>
      </c>
      <c r="L21">
        <f t="shared" ref="L21:L25" si="17">D21-J21*I21</f>
        <v>0.30000129478069681</v>
      </c>
      <c r="M21">
        <f>SQRT(F21*F21)</f>
        <v>0.99999857143142201</v>
      </c>
      <c r="P21">
        <f>MAX(ABS(F21))</f>
        <v>0.99999857143142201</v>
      </c>
      <c r="Q21">
        <f>MAX(ABS(K21))</f>
        <v>0.39999910204399269</v>
      </c>
      <c r="Y21">
        <v>0.1</v>
      </c>
      <c r="Z21">
        <f>Z19+Y21</f>
        <v>1.3</v>
      </c>
      <c r="AA21">
        <f>(AB21+AC21)/2</f>
        <v>0</v>
      </c>
      <c r="AB21" s="1">
        <f>AA19-D$2-Y21</f>
        <v>-0.10000099999996818</v>
      </c>
      <c r="AC21">
        <f>SQRT(AB21*AB21+4*D$2*AA19)</f>
        <v>0.10000099999996818</v>
      </c>
    </row>
    <row r="22" spans="1:29">
      <c r="B22">
        <f>B$21</f>
        <v>0.4</v>
      </c>
      <c r="D22">
        <f>D19</f>
        <v>0.30000000000000004</v>
      </c>
      <c r="E22" s="1">
        <f>B$3</f>
        <v>-1</v>
      </c>
      <c r="F22" s="1">
        <f>(D22-D$22)/B22+E22</f>
        <v>-1</v>
      </c>
      <c r="G22" s="1">
        <f>$C$3</f>
        <v>0</v>
      </c>
      <c r="H22" s="1">
        <f>1/B22+G22</f>
        <v>2.5</v>
      </c>
      <c r="I22">
        <f>F22/H22</f>
        <v>-0.4</v>
      </c>
      <c r="J22">
        <f>J21</f>
        <v>1</v>
      </c>
      <c r="K22">
        <f>J22*I22</f>
        <v>-0.4</v>
      </c>
      <c r="L22">
        <f>D22-J22*I22</f>
        <v>0.70000000000000007</v>
      </c>
      <c r="AB22" s="1"/>
    </row>
    <row r="23" spans="1:29">
      <c r="B23">
        <f>B$21</f>
        <v>0.4</v>
      </c>
      <c r="C23">
        <f>C21+1</f>
        <v>2</v>
      </c>
      <c r="D23">
        <f>L21</f>
        <v>0.30000129478069681</v>
      </c>
      <c r="E23" s="1">
        <f t="shared" si="14"/>
        <v>0.99999666669216414</v>
      </c>
      <c r="F23" s="1">
        <f>(D23-D$21)/B23+E23</f>
        <v>-1.0884178175407655E-6</v>
      </c>
      <c r="G23" s="1">
        <f t="shared" si="4"/>
        <v>1.111094112930615E-5</v>
      </c>
      <c r="H23" s="1">
        <f>1/B23+G23</f>
        <v>2.5000111109411294</v>
      </c>
      <c r="I23">
        <f t="shared" si="15"/>
        <v>-4.3536519208949855E-7</v>
      </c>
      <c r="J23">
        <f>IF(D23-I23&lt;0,MIN(D23/I23*H$1,1), 1)</f>
        <v>1</v>
      </c>
      <c r="K23">
        <f t="shared" si="16"/>
        <v>-4.3536519208949855E-7</v>
      </c>
      <c r="L23">
        <f t="shared" si="17"/>
        <v>0.30000173014588888</v>
      </c>
      <c r="M23">
        <f>SQRT(F23*F23)</f>
        <v>1.0884178175407655E-6</v>
      </c>
      <c r="N23">
        <f>M23/M$21</f>
        <v>1.0884193724224806E-6</v>
      </c>
      <c r="O23">
        <f>ABS(K23/K21)</f>
        <v>1.0884154235966665E-6</v>
      </c>
      <c r="P23">
        <f>MAX(ABS(F23))</f>
        <v>1.0884178175407655E-6</v>
      </c>
      <c r="Q23">
        <f>MAX(ABS(K23))</f>
        <v>4.3536519208949855E-7</v>
      </c>
      <c r="Y23">
        <v>0.1</v>
      </c>
      <c r="Z23">
        <f>Z21+Y23</f>
        <v>1.4000000000000001</v>
      </c>
      <c r="AA23">
        <f>(AB23+AC23)/2</f>
        <v>0</v>
      </c>
      <c r="AB23" s="1">
        <f>AA21-D$2-Y23</f>
        <v>-0.10000100000000001</v>
      </c>
      <c r="AC23">
        <f>SQRT(AB23*AB23+4*D$2*AA21)</f>
        <v>0.10000100000000001</v>
      </c>
    </row>
    <row r="24" spans="1:29">
      <c r="B24">
        <f>B$21</f>
        <v>0.4</v>
      </c>
      <c r="D24">
        <f>L22</f>
        <v>0.70000000000000007</v>
      </c>
      <c r="E24" s="1">
        <f>B$3</f>
        <v>-1</v>
      </c>
      <c r="F24" s="1">
        <f>(D24-D$22)/B24+E24</f>
        <v>0</v>
      </c>
      <c r="G24" s="1">
        <f>$C$3</f>
        <v>0</v>
      </c>
      <c r="H24" s="1">
        <f>1/B24+G24</f>
        <v>2.5</v>
      </c>
      <c r="I24">
        <f>F24/H24</f>
        <v>0</v>
      </c>
      <c r="J24">
        <f>J23</f>
        <v>1</v>
      </c>
      <c r="K24">
        <f>J24*I24</f>
        <v>0</v>
      </c>
      <c r="L24">
        <f>D24-J24*I24</f>
        <v>0.70000000000000007</v>
      </c>
      <c r="AB24" s="1"/>
    </row>
    <row r="25" spans="1:29">
      <c r="B25">
        <f t="shared" ref="B25" si="18">B$21</f>
        <v>0.4</v>
      </c>
      <c r="C25">
        <f>C23+1</f>
        <v>3</v>
      </c>
      <c r="D25">
        <f t="shared" ref="D25" si="19">L23</f>
        <v>0.30000173014588888</v>
      </c>
      <c r="E25" s="1">
        <f t="shared" si="14"/>
        <v>0.99999666669700138</v>
      </c>
      <c r="F25" s="1">
        <f t="shared" ref="F25" si="20">(D25-D$21)/B25+E25</f>
        <v>0</v>
      </c>
      <c r="G25" s="1">
        <f t="shared" si="4"/>
        <v>1.1110908880842902E-5</v>
      </c>
      <c r="H25" s="1">
        <f t="shared" ref="H25" si="21">1/B25+G25</f>
        <v>2.500011110908881</v>
      </c>
      <c r="I25">
        <f t="shared" si="15"/>
        <v>0</v>
      </c>
      <c r="J25">
        <f>IF(D25-I25&lt;0,MIN(D25/I25*H$1,1), 1)</f>
        <v>1</v>
      </c>
      <c r="K25">
        <f t="shared" si="16"/>
        <v>0</v>
      </c>
      <c r="L25">
        <f t="shared" si="17"/>
        <v>0.30000173014588888</v>
      </c>
      <c r="M25">
        <f>SQRT(F25*F25)</f>
        <v>0</v>
      </c>
      <c r="N25">
        <f t="shared" ref="N25" si="22">M25/M$21</f>
        <v>0</v>
      </c>
      <c r="O25">
        <f>ABS(K25/K23)</f>
        <v>0</v>
      </c>
      <c r="P25">
        <f>MAX(ABS(F25))</f>
        <v>0</v>
      </c>
      <c r="Q25">
        <f>MAX(ABS(K25))</f>
        <v>0</v>
      </c>
      <c r="Y25">
        <v>0.1</v>
      </c>
      <c r="Z25">
        <f>Z23+Y25</f>
        <v>1.5000000000000002</v>
      </c>
      <c r="AA25">
        <f>(AB25+AC25)/2</f>
        <v>0</v>
      </c>
      <c r="AB25" s="1">
        <f>AA23-D$2-Y25</f>
        <v>-0.10000100000000001</v>
      </c>
      <c r="AC25">
        <f>SQRT(AB25*AB25+4*D$2*AA23)</f>
        <v>0.10000100000000001</v>
      </c>
    </row>
    <row r="26" spans="1:29">
      <c r="B26">
        <f>B$21</f>
        <v>0.4</v>
      </c>
      <c r="D26">
        <f>L24</f>
        <v>0.70000000000000007</v>
      </c>
      <c r="E26" s="1">
        <f>B$3</f>
        <v>-1</v>
      </c>
      <c r="F26" s="1">
        <f>(D26-D$22)/B26+E26</f>
        <v>0</v>
      </c>
      <c r="G26" s="1">
        <f>$C$3</f>
        <v>0</v>
      </c>
      <c r="H26" s="1">
        <f>1/B26+G26</f>
        <v>2.5</v>
      </c>
      <c r="I26">
        <f>F26/H26</f>
        <v>0</v>
      </c>
      <c r="J26">
        <f>J25</f>
        <v>1</v>
      </c>
      <c r="K26">
        <f>J26*I26</f>
        <v>0</v>
      </c>
      <c r="L26">
        <f>D26-J26*I26</f>
        <v>0.70000000000000007</v>
      </c>
      <c r="AB26" s="1"/>
    </row>
    <row r="27" spans="1:29">
      <c r="C27" s="4"/>
      <c r="D27" s="4"/>
      <c r="E27" s="1"/>
      <c r="F27" s="1"/>
      <c r="G27" s="1"/>
      <c r="H27" s="1"/>
      <c r="Y27">
        <v>0.1</v>
      </c>
      <c r="Z27">
        <f>Z25+Y27</f>
        <v>1.6000000000000003</v>
      </c>
      <c r="AA27">
        <f>(AB27+AC27)/2</f>
        <v>0</v>
      </c>
      <c r="AB27" s="1">
        <f>AA25-D$2-Y27</f>
        <v>-0.10000100000000001</v>
      </c>
      <c r="AC27">
        <f>SQRT(AB27*AB27+4*D$2*AA25)</f>
        <v>0.10000100000000001</v>
      </c>
    </row>
    <row r="28" spans="1:29">
      <c r="A28">
        <f>A21+B21</f>
        <v>0.70000000000000007</v>
      </c>
      <c r="B28">
        <v>0.8</v>
      </c>
      <c r="C28">
        <v>1</v>
      </c>
      <c r="D28">
        <f>D25</f>
        <v>0.30000173014588888</v>
      </c>
      <c r="E28" s="1">
        <f t="shared" ref="E28:E42" si="23">D28/(D28+D$2)</f>
        <v>0.99999666669700138</v>
      </c>
      <c r="F28" s="1">
        <f>(D28-D$28)/B28+E28</f>
        <v>0.99999666669700138</v>
      </c>
      <c r="G28" s="1">
        <f t="shared" si="4"/>
        <v>1.1110908880842902E-5</v>
      </c>
      <c r="H28" s="1">
        <f>1/B28+G28</f>
        <v>1.250011110908881</v>
      </c>
      <c r="I28">
        <f t="shared" ref="I28:I42" si="24">F28/H28</f>
        <v>0.79999022246282714</v>
      </c>
      <c r="J28">
        <f>IF(D28-I28&lt;0,MIN(D28/I28*H$1,1), 1)</f>
        <v>0.37463173923937443</v>
      </c>
      <c r="K28">
        <f t="shared" ref="K28:K42" si="25">J28*I28</f>
        <v>0.299701728415743</v>
      </c>
      <c r="L28">
        <f t="shared" ref="L28:L42" si="26">D28-J28*I28</f>
        <v>3.0000173014588238E-4</v>
      </c>
      <c r="M28">
        <f>SQRT(F28*F28)</f>
        <v>0.99999666669700138</v>
      </c>
      <c r="P28">
        <f>MAX(ABS(F28))</f>
        <v>0.99999666669700138</v>
      </c>
      <c r="Q28">
        <f>MAX(ABS(K28))</f>
        <v>0.299701728415743</v>
      </c>
      <c r="Y28">
        <v>0.1</v>
      </c>
      <c r="Z28">
        <f>Z27+Y28</f>
        <v>1.7000000000000004</v>
      </c>
      <c r="AA28">
        <f>(AB28+AC28)/2</f>
        <v>0</v>
      </c>
      <c r="AB28" s="1">
        <f>AA27-D$2-Y28</f>
        <v>-0.10000100000000001</v>
      </c>
      <c r="AC28">
        <f>SQRT(AB28*AB28+4*D$2*AA27)</f>
        <v>0.10000100000000001</v>
      </c>
    </row>
    <row r="29" spans="1:29">
      <c r="B29">
        <f>B$28</f>
        <v>0.8</v>
      </c>
      <c r="D29">
        <f>D26</f>
        <v>0.70000000000000007</v>
      </c>
      <c r="E29" s="1">
        <f>B$3</f>
        <v>-1</v>
      </c>
      <c r="F29" s="1">
        <f>(D29-D$29)/B29+E29</f>
        <v>-1</v>
      </c>
      <c r="G29" s="1">
        <f>$C$3</f>
        <v>0</v>
      </c>
      <c r="H29" s="1">
        <f>1/B29+G29</f>
        <v>1.25</v>
      </c>
      <c r="I29">
        <f>F29/H29</f>
        <v>-0.8</v>
      </c>
      <c r="J29">
        <f>J28</f>
        <v>0.37463173923937443</v>
      </c>
      <c r="K29">
        <f>J29*I29</f>
        <v>-0.29970539139149954</v>
      </c>
      <c r="L29">
        <f>D29-J29*I29</f>
        <v>0.99970539139149961</v>
      </c>
      <c r="AB29" s="1"/>
    </row>
    <row r="30" spans="1:29">
      <c r="B30">
        <f>B$28</f>
        <v>0.8</v>
      </c>
      <c r="C30">
        <f>C28+1</f>
        <v>2</v>
      </c>
      <c r="D30">
        <f t="shared" ref="D30:D41" si="27">L28</f>
        <v>3.0000173014588238E-4</v>
      </c>
      <c r="E30" s="1">
        <f t="shared" si="23"/>
        <v>0.99667775995999963</v>
      </c>
      <c r="F30" s="1">
        <f>(D30-D$28)/B30+E30</f>
        <v>0.62205059944032093</v>
      </c>
      <c r="G30" s="1">
        <f t="shared" si="4"/>
        <v>11.037278883380845</v>
      </c>
      <c r="H30" s="1">
        <f>1/B30+G30</f>
        <v>12.287278883380845</v>
      </c>
      <c r="I30">
        <f t="shared" si="24"/>
        <v>5.0625578319189554E-2</v>
      </c>
      <c r="J30">
        <f>IF(D30-I30&lt;0,MIN(D30/I30*H$1,1), 1)</f>
        <v>5.9199665142814772E-3</v>
      </c>
      <c r="K30">
        <f t="shared" si="25"/>
        <v>2.9970172841573651E-4</v>
      </c>
      <c r="L30">
        <f t="shared" si="26"/>
        <v>3.0000173014587328E-7</v>
      </c>
      <c r="M30">
        <f>SQRT(F30*F30)</f>
        <v>0.62205059944032093</v>
      </c>
      <c r="N30">
        <f>M30/M$28</f>
        <v>0.62205267293036093</v>
      </c>
      <c r="O30">
        <f>ABS(K30/K28)</f>
        <v>9.9999999999997834E-4</v>
      </c>
      <c r="P30">
        <f>MAX(ABS(F30))</f>
        <v>0.62205059944032093</v>
      </c>
      <c r="Q30">
        <f>MAX(ABS(K30))</f>
        <v>2.9970172841573651E-4</v>
      </c>
      <c r="Y30">
        <v>0.1</v>
      </c>
      <c r="Z30">
        <f>Z28+Y30</f>
        <v>1.8000000000000005</v>
      </c>
      <c r="AA30">
        <f>(AB30+AC30)/2</f>
        <v>0</v>
      </c>
      <c r="AB30" s="1">
        <f>AA28-D$2-Y30</f>
        <v>-0.10000100000000001</v>
      </c>
      <c r="AC30">
        <f>SQRT(AB30*AB30+4*D$2*AA28)</f>
        <v>0.10000100000000001</v>
      </c>
    </row>
    <row r="31" spans="1:29">
      <c r="B31">
        <f>B$28</f>
        <v>0.8</v>
      </c>
      <c r="D31">
        <f t="shared" si="27"/>
        <v>0.99970539139149961</v>
      </c>
      <c r="E31" s="1">
        <f>B$3</f>
        <v>-1</v>
      </c>
      <c r="F31" s="1">
        <f>(D31-D$29)/B31+E31</f>
        <v>-0.62536826076062557</v>
      </c>
      <c r="G31" s="1">
        <f>$C$3</f>
        <v>0</v>
      </c>
      <c r="H31" s="1">
        <f>1/B31+G31</f>
        <v>1.25</v>
      </c>
      <c r="I31">
        <f>F31/H31</f>
        <v>-0.5002946086085005</v>
      </c>
      <c r="J31">
        <f>J30</f>
        <v>5.9199665142814772E-3</v>
      </c>
      <c r="K31">
        <f>J31*I31</f>
        <v>-2.9617273302378808E-3</v>
      </c>
      <c r="L31">
        <f>D31-J31*I31</f>
        <v>1.0026671187217375</v>
      </c>
      <c r="AB31" s="1"/>
    </row>
    <row r="32" spans="1:29">
      <c r="B32">
        <f t="shared" ref="B32:B40" si="28">B$28</f>
        <v>0.8</v>
      </c>
      <c r="C32">
        <f>C30+1</f>
        <v>3</v>
      </c>
      <c r="D32">
        <f t="shared" si="27"/>
        <v>3.0000173014587328E-7</v>
      </c>
      <c r="E32" s="1">
        <f t="shared" si="23"/>
        <v>0.23077025452282288</v>
      </c>
      <c r="F32" s="1">
        <f t="shared" ref="F32:F34" si="29">(D32-D$28)/B32+E32</f>
        <v>-0.14423153315737555</v>
      </c>
      <c r="G32" s="1">
        <f t="shared" si="4"/>
        <v>591714.40132688277</v>
      </c>
      <c r="H32" s="1">
        <f t="shared" ref="H32:H34" si="30">1/B32+G32</f>
        <v>591715.65132688277</v>
      </c>
      <c r="I32">
        <f t="shared" si="24"/>
        <v>-2.4375142491827956E-7</v>
      </c>
      <c r="J32">
        <f>IF(D32-I32&lt;0,MIN(D32/I32*H$1,1), 1)</f>
        <v>1</v>
      </c>
      <c r="K32">
        <f t="shared" si="25"/>
        <v>-2.4375142491827956E-7</v>
      </c>
      <c r="L32">
        <f t="shared" si="26"/>
        <v>5.4375315506415278E-7</v>
      </c>
      <c r="M32">
        <f>SQRT(F32*F32)</f>
        <v>0.14423153315737555</v>
      </c>
      <c r="N32">
        <f t="shared" ref="N32:N42" si="31">M32/M$28</f>
        <v>0.14423201392638008</v>
      </c>
      <c r="O32">
        <f>ABS(K32/K30)</f>
        <v>8.1331337729275788E-4</v>
      </c>
      <c r="P32">
        <f>MAX(ABS(F32))</f>
        <v>0.14423153315737555</v>
      </c>
      <c r="Q32">
        <f>MAX(ABS(K32))</f>
        <v>2.4375142491827956E-7</v>
      </c>
      <c r="Y32">
        <v>0.1</v>
      </c>
      <c r="Z32">
        <f>Z30+Y32</f>
        <v>1.9000000000000006</v>
      </c>
      <c r="AA32">
        <f>(AB32+AC32)/2</f>
        <v>0</v>
      </c>
      <c r="AB32" s="1">
        <f>AA30-D$2-Y32</f>
        <v>-0.10000100000000001</v>
      </c>
      <c r="AC32">
        <f>SQRT(AB32*AB32+4*D$2*AA30)</f>
        <v>0.10000100000000001</v>
      </c>
    </row>
    <row r="33" spans="1:29">
      <c r="B33">
        <f>B$28</f>
        <v>0.8</v>
      </c>
      <c r="D33">
        <f t="shared" si="27"/>
        <v>1.0026671187217375</v>
      </c>
      <c r="E33" s="1">
        <f>B$3</f>
        <v>-1</v>
      </c>
      <c r="F33" s="1">
        <f>(D33-D$29)/B33+E33</f>
        <v>-0.6216661015978282</v>
      </c>
      <c r="G33" s="1">
        <f>$C$3</f>
        <v>0</v>
      </c>
      <c r="H33" s="1">
        <f>1/B33+G33</f>
        <v>1.25</v>
      </c>
      <c r="I33">
        <f>F33/H33</f>
        <v>-0.49733288127826258</v>
      </c>
      <c r="J33">
        <f>J32</f>
        <v>1</v>
      </c>
      <c r="K33">
        <f>J33*I33</f>
        <v>-0.49733288127826258</v>
      </c>
      <c r="L33">
        <f>D33-J33*I33</f>
        <v>1.5</v>
      </c>
      <c r="AB33" s="1"/>
    </row>
    <row r="34" spans="1:29">
      <c r="B34">
        <f t="shared" si="28"/>
        <v>0.8</v>
      </c>
      <c r="C34" s="4">
        <v>4</v>
      </c>
      <c r="D34" s="4">
        <f t="shared" si="27"/>
        <v>5.4375315506415278E-7</v>
      </c>
      <c r="E34" s="1">
        <f t="shared" si="23"/>
        <v>0.35222804454223539</v>
      </c>
      <c r="F34" s="1">
        <f t="shared" si="29"/>
        <v>-2.2773438448681849E-2</v>
      </c>
      <c r="G34" s="1">
        <f t="shared" si="4"/>
        <v>419608.50627757626</v>
      </c>
      <c r="H34" s="1">
        <f t="shared" si="30"/>
        <v>419609.75627757626</v>
      </c>
      <c r="I34">
        <f t="shared" si="24"/>
        <v>-5.4272900255486386E-8</v>
      </c>
      <c r="J34">
        <v>1</v>
      </c>
      <c r="K34">
        <f t="shared" si="25"/>
        <v>-5.4272900255486386E-8</v>
      </c>
      <c r="L34">
        <f t="shared" si="26"/>
        <v>5.9802605531963921E-7</v>
      </c>
      <c r="M34">
        <f>SQRT(F34*F34)</f>
        <v>2.2773438448681849E-2</v>
      </c>
      <c r="N34">
        <f t="shared" si="31"/>
        <v>2.2773514359705552E-2</v>
      </c>
      <c r="O34">
        <f>ABS(K34/K32)</f>
        <v>0.22265675071922961</v>
      </c>
      <c r="P34">
        <f>MAX(ABS(F34))</f>
        <v>2.2773438448681849E-2</v>
      </c>
      <c r="Q34">
        <f>MAX(ABS(K34))</f>
        <v>5.4272900255486386E-8</v>
      </c>
      <c r="Y34">
        <v>0.1</v>
      </c>
      <c r="Z34">
        <f>Z32+Y34</f>
        <v>2.0000000000000004</v>
      </c>
      <c r="AA34">
        <f>(AB34+AC34)/2</f>
        <v>0</v>
      </c>
      <c r="AB34" s="1">
        <f>AA32-D$2-Y34</f>
        <v>-0.10000100000000001</v>
      </c>
      <c r="AC34">
        <f>SQRT(AB34*AB34+4*D$2*AA32)</f>
        <v>0.10000100000000001</v>
      </c>
    </row>
    <row r="35" spans="1:29">
      <c r="B35">
        <f>B$28</f>
        <v>0.8</v>
      </c>
      <c r="C35" s="4"/>
      <c r="D35">
        <f t="shared" si="27"/>
        <v>1.5</v>
      </c>
      <c r="E35" s="1">
        <f>B$3</f>
        <v>-1</v>
      </c>
      <c r="F35" s="1">
        <f>(D35-D$29)/B35+E35</f>
        <v>0</v>
      </c>
      <c r="G35" s="1">
        <f>$C$3</f>
        <v>0</v>
      </c>
      <c r="H35" s="1">
        <f>1/B35+G35</f>
        <v>1.25</v>
      </c>
      <c r="I35">
        <f>F35/H35</f>
        <v>0</v>
      </c>
      <c r="J35">
        <f>J34</f>
        <v>1</v>
      </c>
      <c r="K35">
        <f>J35*I35</f>
        <v>0</v>
      </c>
      <c r="L35">
        <f>D35-J35*I35</f>
        <v>1.5</v>
      </c>
      <c r="AB35" s="1"/>
    </row>
    <row r="36" spans="1:29">
      <c r="B36">
        <f>B$28</f>
        <v>0.8</v>
      </c>
      <c r="C36">
        <f>C34+1</f>
        <v>5</v>
      </c>
      <c r="D36">
        <f t="shared" si="27"/>
        <v>5.9802605531963921E-7</v>
      </c>
      <c r="E36" s="1">
        <f t="shared" si="23"/>
        <v>0.37422797540057712</v>
      </c>
      <c r="F36" s="1">
        <f>(D36-D$28)/B36+E36</f>
        <v>-7.734397492147882E-4</v>
      </c>
      <c r="G36" s="1">
        <f t="shared" si="4"/>
        <v>391590.62677126069</v>
      </c>
      <c r="H36" s="1">
        <f>1/B36+G36</f>
        <v>391591.87677126069</v>
      </c>
      <c r="I36">
        <f t="shared" si="24"/>
        <v>-1.9751169395849726E-9</v>
      </c>
      <c r="J36">
        <f>IF(D36-I36&lt;0,MIN(D36/I36*H$1,1), 1)</f>
        <v>1</v>
      </c>
      <c r="K36">
        <f t="shared" si="25"/>
        <v>-1.9751169395849726E-9</v>
      </c>
      <c r="L36">
        <f t="shared" si="26"/>
        <v>6.0000117225922415E-7</v>
      </c>
      <c r="M36">
        <f>SQRT(F36*F36)</f>
        <v>7.734397492147882E-4</v>
      </c>
      <c r="N36">
        <f t="shared" si="31"/>
        <v>7.7344232733241719E-4</v>
      </c>
      <c r="O36">
        <f>ABS(K36/K34)</f>
        <v>3.6392323430058639E-2</v>
      </c>
      <c r="P36">
        <f>MAX(ABS(F36))</f>
        <v>7.734397492147882E-4</v>
      </c>
      <c r="Q36">
        <f>MAX(ABS(K36))</f>
        <v>1.9751169395849726E-9</v>
      </c>
      <c r="Y36">
        <v>0.1</v>
      </c>
      <c r="Z36">
        <f>Z34+Y36</f>
        <v>2.1000000000000005</v>
      </c>
      <c r="AA36">
        <f>(AB36+AC36)/2</f>
        <v>0</v>
      </c>
      <c r="AB36" s="1">
        <f>AA34-D$2-Y36</f>
        <v>-0.10000100000000001</v>
      </c>
      <c r="AC36">
        <f>SQRT(AB36*AB36+4*D$2*AA34)</f>
        <v>0.10000100000000001</v>
      </c>
    </row>
    <row r="37" spans="1:29">
      <c r="B37">
        <f>B$28</f>
        <v>0.8</v>
      </c>
      <c r="D37">
        <f t="shared" si="27"/>
        <v>1.5</v>
      </c>
      <c r="E37" s="1">
        <f>B$3</f>
        <v>-1</v>
      </c>
      <c r="F37" s="1">
        <f>(D37-D$29)/B37+E37</f>
        <v>0</v>
      </c>
      <c r="G37" s="1">
        <f>$C$3</f>
        <v>0</v>
      </c>
      <c r="H37" s="1">
        <f>1/B37+G37</f>
        <v>1.25</v>
      </c>
      <c r="I37">
        <f>F37/H37</f>
        <v>0</v>
      </c>
      <c r="J37">
        <f>J36</f>
        <v>1</v>
      </c>
      <c r="K37">
        <f>J37*I37</f>
        <v>0</v>
      </c>
      <c r="L37">
        <f>D37-J37*I37</f>
        <v>1.5</v>
      </c>
      <c r="AB37" s="1"/>
    </row>
    <row r="38" spans="1:29">
      <c r="B38">
        <f t="shared" si="28"/>
        <v>0.8</v>
      </c>
      <c r="C38">
        <f>C36+1</f>
        <v>6</v>
      </c>
      <c r="D38">
        <f t="shared" si="27"/>
        <v>6.0000117225922415E-7</v>
      </c>
      <c r="E38" s="1">
        <f t="shared" si="23"/>
        <v>0.3750004579134239</v>
      </c>
      <c r="F38" s="1">
        <f t="shared" ref="F38:F40" si="32">(D38-D$28)/B38+E38</f>
        <v>-9.5476747186129529E-7</v>
      </c>
      <c r="G38" s="1">
        <f t="shared" si="4"/>
        <v>390624.42760842975</v>
      </c>
      <c r="H38" s="1">
        <f t="shared" ref="H38:H40" si="33">1/B38+G38</f>
        <v>390625.67760842975</v>
      </c>
      <c r="I38">
        <f t="shared" si="24"/>
        <v>-2.4442004880651278E-12</v>
      </c>
      <c r="J38">
        <f>IF(D38-I38&lt;0,MIN(D38/I38*H$1,1), 1)</f>
        <v>1</v>
      </c>
      <c r="K38">
        <f t="shared" si="25"/>
        <v>-2.4442004880651278E-12</v>
      </c>
      <c r="L38">
        <f t="shared" si="26"/>
        <v>6.0000361645971227E-7</v>
      </c>
      <c r="M38">
        <f>SQRT(F38*F38)</f>
        <v>9.5476747186129529E-7</v>
      </c>
      <c r="N38">
        <f t="shared" si="31"/>
        <v>9.5477065440118065E-7</v>
      </c>
      <c r="O38">
        <f>ABS(K38/K36)</f>
        <v>1.2374965953047433E-3</v>
      </c>
      <c r="P38">
        <f>MAX(ABS(F38))</f>
        <v>9.5476747186129529E-7</v>
      </c>
      <c r="Q38">
        <f>MAX(ABS(K38))</f>
        <v>2.4442004880651278E-12</v>
      </c>
      <c r="Y38">
        <v>0.1</v>
      </c>
      <c r="Z38">
        <f>Z36+Y38</f>
        <v>2.2000000000000006</v>
      </c>
      <c r="AA38">
        <f>(AB38+AC38)/2</f>
        <v>0</v>
      </c>
      <c r="AB38" s="1">
        <f>AA36-D$2-Y38</f>
        <v>-0.10000100000000001</v>
      </c>
      <c r="AC38">
        <f>SQRT(AB38*AB38+4*D$2*AA36)</f>
        <v>0.10000100000000001</v>
      </c>
    </row>
    <row r="39" spans="1:29">
      <c r="B39">
        <f>B$28</f>
        <v>0.8</v>
      </c>
      <c r="D39">
        <f t="shared" si="27"/>
        <v>1.5</v>
      </c>
      <c r="E39" s="1">
        <f>B$3</f>
        <v>-1</v>
      </c>
      <c r="F39" s="1">
        <f>(D39-D$29)/B39+E39</f>
        <v>0</v>
      </c>
      <c r="G39" s="1">
        <f>$C$3</f>
        <v>0</v>
      </c>
      <c r="H39" s="1">
        <f>1/B39+G39</f>
        <v>1.25</v>
      </c>
      <c r="I39">
        <f>F39/H39</f>
        <v>0</v>
      </c>
      <c r="J39">
        <f>J38</f>
        <v>1</v>
      </c>
      <c r="K39">
        <f>J39*I39</f>
        <v>0</v>
      </c>
      <c r="L39">
        <f>D39-J39*I39</f>
        <v>1.5</v>
      </c>
      <c r="AB39" s="1"/>
    </row>
    <row r="40" spans="1:29">
      <c r="B40">
        <f t="shared" si="28"/>
        <v>0.8</v>
      </c>
      <c r="C40">
        <f>C38+1</f>
        <v>7</v>
      </c>
      <c r="D40" s="4">
        <f t="shared" si="27"/>
        <v>6.0000361645971227E-7</v>
      </c>
      <c r="E40" s="1">
        <f t="shared" si="23"/>
        <v>0.37500141267638204</v>
      </c>
      <c r="F40" s="1">
        <f t="shared" si="32"/>
        <v>-1.4584444762988369E-12</v>
      </c>
      <c r="G40" s="1">
        <f t="shared" si="4"/>
        <v>390623.23415651807</v>
      </c>
      <c r="H40" s="1">
        <f t="shared" si="33"/>
        <v>390624.48415651807</v>
      </c>
      <c r="I40">
        <f t="shared" si="24"/>
        <v>-3.7336227897953718E-18</v>
      </c>
      <c r="J40">
        <v>1</v>
      </c>
      <c r="K40">
        <f t="shared" si="25"/>
        <v>-3.7336227897953718E-18</v>
      </c>
      <c r="L40">
        <f t="shared" si="26"/>
        <v>6.0000361646344589E-7</v>
      </c>
      <c r="M40">
        <f>SQRT(F40*F40)</f>
        <v>1.4584444762988369E-12</v>
      </c>
      <c r="N40">
        <f t="shared" si="31"/>
        <v>1.4584493377523878E-12</v>
      </c>
      <c r="O40">
        <f>ABS(K40/K38)</f>
        <v>1.5275435906450428E-6</v>
      </c>
      <c r="P40">
        <f>MAX(ABS(F40))</f>
        <v>1.4584444762988369E-12</v>
      </c>
      <c r="Q40">
        <f>MAX(ABS(K40))</f>
        <v>3.7336227897953718E-18</v>
      </c>
    </row>
    <row r="41" spans="1:29">
      <c r="B41">
        <f>B$28</f>
        <v>0.8</v>
      </c>
      <c r="D41">
        <f t="shared" si="27"/>
        <v>1.5</v>
      </c>
      <c r="E41" s="1">
        <f>B$3</f>
        <v>-1</v>
      </c>
      <c r="F41" s="1">
        <f>(D41-D$29)/B41+E41</f>
        <v>0</v>
      </c>
      <c r="G41" s="1">
        <f>$C$3</f>
        <v>0</v>
      </c>
      <c r="H41" s="1">
        <f>1/B41+G41</f>
        <v>1.25</v>
      </c>
      <c r="I41">
        <f>F41/H41</f>
        <v>0</v>
      </c>
      <c r="J41">
        <f>J40</f>
        <v>1</v>
      </c>
      <c r="K41">
        <f>J41*I41</f>
        <v>0</v>
      </c>
      <c r="L41">
        <f>D41-J41*I41</f>
        <v>1.5</v>
      </c>
    </row>
    <row r="42" spans="1:29">
      <c r="B42">
        <f>B$28</f>
        <v>0.8</v>
      </c>
      <c r="C42">
        <f t="shared" ref="C42" si="34">C40+1</f>
        <v>8</v>
      </c>
      <c r="D42">
        <f t="shared" ref="D42" si="35">L40</f>
        <v>6.0000361646344589E-7</v>
      </c>
      <c r="E42" s="1">
        <f t="shared" si="23"/>
        <v>0.37500141267784048</v>
      </c>
      <c r="F42" s="1">
        <f>(D42-D$28)/B42+E42</f>
        <v>0</v>
      </c>
      <c r="G42" s="1">
        <f t="shared" si="4"/>
        <v>390623.23415469506</v>
      </c>
      <c r="H42" s="1">
        <f>1/B42+G42</f>
        <v>390624.48415469506</v>
      </c>
      <c r="I42">
        <f t="shared" si="24"/>
        <v>0</v>
      </c>
      <c r="J42">
        <f>IF(D42-I42&lt;0,MIN(D42/I42*H$1,1), 1)</f>
        <v>1</v>
      </c>
      <c r="K42">
        <f t="shared" si="25"/>
        <v>0</v>
      </c>
      <c r="L42">
        <f t="shared" si="26"/>
        <v>6.0000361646344589E-7</v>
      </c>
      <c r="M42">
        <f>SQRT(F42*F42)</f>
        <v>0</v>
      </c>
      <c r="N42">
        <f t="shared" si="31"/>
        <v>0</v>
      </c>
      <c r="O42">
        <f>ABS(K42/K40)</f>
        <v>0</v>
      </c>
      <c r="P42">
        <f>MAX(ABS(F42))</f>
        <v>0</v>
      </c>
      <c r="Q42">
        <f>MAX(ABS(K42))</f>
        <v>0</v>
      </c>
    </row>
    <row r="43" spans="1:29">
      <c r="B43">
        <f>B$28</f>
        <v>0.8</v>
      </c>
      <c r="D43">
        <f>L41</f>
        <v>1.5</v>
      </c>
      <c r="E43" s="1">
        <f>B$3</f>
        <v>-1</v>
      </c>
      <c r="F43" s="1">
        <f>(D43-D$29)/B43+E43</f>
        <v>0</v>
      </c>
      <c r="G43" s="1">
        <f>$C$3</f>
        <v>0</v>
      </c>
      <c r="H43" s="1">
        <f>1/B43+G43</f>
        <v>1.25</v>
      </c>
      <c r="I43">
        <f>F43/H43</f>
        <v>0</v>
      </c>
      <c r="J43">
        <f>J42</f>
        <v>1</v>
      </c>
      <c r="K43">
        <f>J43*I43</f>
        <v>0</v>
      </c>
      <c r="L43">
        <f>D43-J43*I43</f>
        <v>1.5</v>
      </c>
    </row>
    <row r="44" spans="1:29">
      <c r="E44" s="1"/>
      <c r="F44" s="1"/>
      <c r="G44" s="1"/>
      <c r="H44" s="1"/>
    </row>
    <row r="45" spans="1:29">
      <c r="A45">
        <f>A28+B28</f>
        <v>1.5</v>
      </c>
      <c r="B45">
        <v>0.8</v>
      </c>
      <c r="C45">
        <v>1</v>
      </c>
      <c r="D45">
        <f>D42</f>
        <v>6.0000361646344589E-7</v>
      </c>
      <c r="E45" s="1">
        <f t="shared" ref="E45:E49" si="36">D45/(D45+D$2)</f>
        <v>0.37500141267784048</v>
      </c>
      <c r="F45" s="1">
        <f>(D45-D$45)/B45+E45</f>
        <v>0.37500141267784048</v>
      </c>
      <c r="G45" s="1">
        <f t="shared" ref="G45:G49" si="37">D$2/(D45+D$2)/(D45+D$2)</f>
        <v>390623.23415469506</v>
      </c>
      <c r="H45" s="1">
        <f>1/B45+G45</f>
        <v>390624.48415469506</v>
      </c>
      <c r="I45">
        <f t="shared" ref="I45:I49" si="38">F45/H45</f>
        <v>9.6000488420314291E-7</v>
      </c>
      <c r="J45">
        <f>IF(D45-I45&lt;0,MIN(D45/I45*H$1,1), 1)</f>
        <v>0.62437558673935345</v>
      </c>
      <c r="K45">
        <f t="shared" ref="K45:K49" si="39">J45*I45</f>
        <v>5.9940361284698245E-7</v>
      </c>
      <c r="L45">
        <f t="shared" ref="L45:L49" si="40">D45-J45*I45</f>
        <v>6.0000361646343519E-10</v>
      </c>
      <c r="M45">
        <f>SQRT(F45*F45)</f>
        <v>0.37500141267784048</v>
      </c>
      <c r="P45">
        <f>MAX(ABS(F45))</f>
        <v>0.37500141267784048</v>
      </c>
      <c r="Q45">
        <f>MAX(ABS(K45))</f>
        <v>5.9940361284698245E-7</v>
      </c>
    </row>
    <row r="46" spans="1:29">
      <c r="B46">
        <f>B$28</f>
        <v>0.8</v>
      </c>
      <c r="C46">
        <f>C45+1</f>
        <v>2</v>
      </c>
      <c r="D46">
        <f t="shared" ref="D46:D49" si="41">L45</f>
        <v>6.0000361646343519E-10</v>
      </c>
      <c r="E46" s="1">
        <f t="shared" si="36"/>
        <v>5.996438279980465E-4</v>
      </c>
      <c r="F46" s="1">
        <f>(D46-D$45)/B46+E46</f>
        <v>5.988945734819878E-4</v>
      </c>
      <c r="G46" s="1">
        <f t="shared" si="37"/>
        <v>998801.07191672467</v>
      </c>
      <c r="H46" s="1">
        <f>1/B46+G46</f>
        <v>998802.32191672467</v>
      </c>
      <c r="I46">
        <f t="shared" si="38"/>
        <v>5.9961271649098226E-10</v>
      </c>
      <c r="J46">
        <f>IF(D46-I46&lt;0,MIN(D46/I46*H$1,1), 1)</f>
        <v>1</v>
      </c>
      <c r="K46">
        <f t="shared" si="39"/>
        <v>5.9961271649098226E-10</v>
      </c>
      <c r="L46">
        <f t="shared" si="40"/>
        <v>3.9089997245293466E-13</v>
      </c>
      <c r="M46">
        <f>SQRT(F46*F46)</f>
        <v>5.988945734819878E-4</v>
      </c>
      <c r="N46">
        <f>M46/M$28</f>
        <v>5.9889656978571971E-4</v>
      </c>
      <c r="O46">
        <f>ABS(K46/K45)</f>
        <v>1.0003488528255722E-3</v>
      </c>
      <c r="P46">
        <f>MAX(ABS(F46))</f>
        <v>5.988945734819878E-4</v>
      </c>
      <c r="Q46">
        <f>MAX(ABS(K46))</f>
        <v>5.9961271649098226E-10</v>
      </c>
    </row>
    <row r="47" spans="1:29">
      <c r="B47">
        <f t="shared" ref="B47:B54" si="42">B$28</f>
        <v>0.8</v>
      </c>
      <c r="C47">
        <f>C46+1</f>
        <v>3</v>
      </c>
      <c r="D47">
        <f t="shared" si="41"/>
        <v>3.9089997245293466E-13</v>
      </c>
      <c r="E47" s="1">
        <f t="shared" si="36"/>
        <v>3.9089981965020596E-7</v>
      </c>
      <c r="F47" s="1">
        <f t="shared" ref="F47:F49" si="43">(D47-D$45)/B47+E47</f>
        <v>-3.5910421230413582E-7</v>
      </c>
      <c r="G47" s="1">
        <f t="shared" si="37"/>
        <v>999999.21820051363</v>
      </c>
      <c r="H47" s="1">
        <f t="shared" ref="H47:H48" si="44">1/B47+G47</f>
        <v>1000000.4682005136</v>
      </c>
      <c r="I47">
        <f t="shared" si="38"/>
        <v>-3.5910404417143789E-13</v>
      </c>
      <c r="J47">
        <f>IF(D47-I47&lt;0,MIN(D47/I47*H$1,1), 1)</f>
        <v>1</v>
      </c>
      <c r="K47">
        <f t="shared" si="39"/>
        <v>-3.5910404417143789E-13</v>
      </c>
      <c r="L47">
        <f t="shared" si="40"/>
        <v>7.5000401662437255E-13</v>
      </c>
      <c r="M47">
        <f>SQRT(F47*F47)</f>
        <v>3.5910421230413582E-7</v>
      </c>
      <c r="N47">
        <f t="shared" ref="N47:N49" si="45">M47/M$28</f>
        <v>3.591054093112735E-7</v>
      </c>
      <c r="O47">
        <f t="shared" ref="O47:O48" si="46">ABS(K47/K46)</f>
        <v>5.9889330945641901E-4</v>
      </c>
      <c r="P47">
        <f>MAX(ABS(F47))</f>
        <v>3.5910421230413582E-7</v>
      </c>
      <c r="Q47">
        <f>MAX(ABS(K47))</f>
        <v>3.5910404417143789E-13</v>
      </c>
    </row>
    <row r="48" spans="1:29">
      <c r="B48">
        <f t="shared" si="42"/>
        <v>0.8</v>
      </c>
      <c r="C48" s="4">
        <v>4</v>
      </c>
      <c r="D48" s="4">
        <f t="shared" si="41"/>
        <v>7.5000401662437255E-13</v>
      </c>
      <c r="E48" s="1">
        <f t="shared" si="36"/>
        <v>7.5000345411876953E-7</v>
      </c>
      <c r="F48" s="1">
        <f t="shared" si="43"/>
        <v>-1.2895551705041397E-13</v>
      </c>
      <c r="G48" s="1">
        <f t="shared" si="37"/>
        <v>999998.49999365432</v>
      </c>
      <c r="H48" s="1">
        <f t="shared" si="44"/>
        <v>999999.74999365432</v>
      </c>
      <c r="I48">
        <f t="shared" si="38"/>
        <v>-1.289555492901196E-19</v>
      </c>
      <c r="J48">
        <v>1</v>
      </c>
      <c r="K48">
        <f t="shared" si="39"/>
        <v>-1.289555492901196E-19</v>
      </c>
      <c r="L48">
        <f t="shared" si="40"/>
        <v>7.5000414557992183E-13</v>
      </c>
      <c r="M48">
        <f>SQRT(F48*F48)</f>
        <v>1.2895551705041397E-13</v>
      </c>
      <c r="N48">
        <f t="shared" si="45"/>
        <v>1.2895594689965847E-13</v>
      </c>
      <c r="O48">
        <f t="shared" si="46"/>
        <v>3.5910358399794474E-7</v>
      </c>
      <c r="P48">
        <f>MAX(ABS(F48))</f>
        <v>1.2895551705041397E-13</v>
      </c>
      <c r="Q48">
        <f>MAX(ABS(K48))</f>
        <v>1.289555492901196E-19</v>
      </c>
    </row>
    <row r="49" spans="1:17">
      <c r="B49">
        <f>B$28</f>
        <v>0.8</v>
      </c>
      <c r="C49">
        <f>C48+1</f>
        <v>5</v>
      </c>
      <c r="D49">
        <f t="shared" si="41"/>
        <v>7.5000414557992183E-13</v>
      </c>
      <c r="E49" s="1">
        <f t="shared" si="36"/>
        <v>7.5000358307412533E-7</v>
      </c>
      <c r="F49" s="1">
        <f t="shared" si="43"/>
        <v>0</v>
      </c>
      <c r="G49" s="1">
        <f t="shared" si="37"/>
        <v>999998.49999339646</v>
      </c>
      <c r="H49" s="1">
        <f>1/B49+G49</f>
        <v>999999.74999339646</v>
      </c>
      <c r="I49">
        <f t="shared" si="38"/>
        <v>0</v>
      </c>
      <c r="J49">
        <f>IF(D49-I49&lt;0,MIN(D49/I49*H$1,1), 1)</f>
        <v>1</v>
      </c>
      <c r="K49">
        <f t="shared" si="39"/>
        <v>0</v>
      </c>
      <c r="L49">
        <f t="shared" si="40"/>
        <v>7.5000414557992183E-13</v>
      </c>
      <c r="M49">
        <f>SQRT(F49*F49)</f>
        <v>0</v>
      </c>
      <c r="N49">
        <f t="shared" si="45"/>
        <v>0</v>
      </c>
      <c r="O49">
        <f>ABS(K49/K48)</f>
        <v>0</v>
      </c>
      <c r="P49">
        <f>MAX(ABS(F49))</f>
        <v>0</v>
      </c>
      <c r="Q49">
        <f>MAX(ABS(K49))</f>
        <v>0</v>
      </c>
    </row>
    <row r="50" spans="1:17">
      <c r="E50" s="1"/>
      <c r="F50" s="1"/>
      <c r="G50" s="1"/>
      <c r="H50" s="1"/>
    </row>
    <row r="51" spans="1:17">
      <c r="A51">
        <f>A45+B45</f>
        <v>2.2999999999999998</v>
      </c>
      <c r="B51">
        <v>0.8</v>
      </c>
      <c r="C51">
        <v>1</v>
      </c>
      <c r="D51">
        <f>D49</f>
        <v>7.5000414557992183E-13</v>
      </c>
      <c r="E51" s="1">
        <f t="shared" ref="E51:E54" si="47">D51/(D51+D$2)</f>
        <v>7.5000358307412533E-7</v>
      </c>
      <c r="F51" s="1">
        <f>(D51-D$51)/B51+E51</f>
        <v>7.5000358307412533E-7</v>
      </c>
      <c r="G51" s="1">
        <f t="shared" ref="G51:G54" si="48">D$2/(D51+D$2)/(D51+D$2)</f>
        <v>999998.49999339646</v>
      </c>
      <c r="H51" s="1">
        <f>1/B51+G51</f>
        <v>999999.74999339646</v>
      </c>
      <c r="I51">
        <f t="shared" ref="I51:I54" si="49">F51/H51</f>
        <v>7.5000377058002067E-13</v>
      </c>
      <c r="J51">
        <f>IF(D51-I51&lt;0,MIN(D51/I51*H$1,1), 1)</f>
        <v>1</v>
      </c>
      <c r="K51">
        <f t="shared" ref="K51:K54" si="50">J51*I51</f>
        <v>7.5000377058002067E-13</v>
      </c>
      <c r="L51">
        <f t="shared" ref="L51:L54" si="51">D51-J51*I51</f>
        <v>3.7499990116078831E-19</v>
      </c>
      <c r="M51">
        <f>SQRT(F51*F51)</f>
        <v>7.5000358307412533E-7</v>
      </c>
      <c r="P51">
        <f>MAX(ABS(F51))</f>
        <v>7.5000358307412533E-7</v>
      </c>
      <c r="Q51">
        <f>MAX(ABS(K51))</f>
        <v>7.5000377058002067E-13</v>
      </c>
    </row>
    <row r="52" spans="1:17">
      <c r="B52">
        <f>B$28</f>
        <v>0.8</v>
      </c>
      <c r="C52">
        <f>C51+1</f>
        <v>2</v>
      </c>
      <c r="D52">
        <f t="shared" ref="D52:D54" si="52">L51</f>
        <v>3.7499990116078831E-19</v>
      </c>
      <c r="E52" s="1">
        <f t="shared" si="47"/>
        <v>3.749999011606477E-13</v>
      </c>
      <c r="F52" s="1">
        <f t="shared" ref="F52:F54" si="53">(D52-D$51)/B52+E52</f>
        <v>-5.6250481206437796E-13</v>
      </c>
      <c r="G52" s="1">
        <f t="shared" si="48"/>
        <v>999999.99999924994</v>
      </c>
      <c r="H52" s="1">
        <f>1/B52+G52</f>
        <v>1000001.2499992499</v>
      </c>
      <c r="I52">
        <f t="shared" si="49"/>
        <v>-5.6250410893466374E-19</v>
      </c>
      <c r="J52">
        <f>IF(D52-I52&lt;0,MIN(D52/I52*H$1,1), 1)</f>
        <v>1</v>
      </c>
      <c r="K52">
        <f t="shared" si="50"/>
        <v>-5.6250410893466374E-19</v>
      </c>
      <c r="L52">
        <f t="shared" si="51"/>
        <v>9.3750401009545205E-19</v>
      </c>
      <c r="M52">
        <f>SQRT(F52*F52)</f>
        <v>5.6250481206437796E-13</v>
      </c>
      <c r="N52">
        <f>M52/M$28</f>
        <v>5.6250668706960476E-13</v>
      </c>
      <c r="O52">
        <f>ABS(K52/K51)</f>
        <v>7.5000170799094413E-7</v>
      </c>
      <c r="P52">
        <f>MAX(ABS(F52))</f>
        <v>5.6250481206437796E-13</v>
      </c>
      <c r="Q52">
        <f>MAX(ABS(K52))</f>
        <v>5.6250410893466374E-19</v>
      </c>
    </row>
    <row r="53" spans="1:17">
      <c r="B53">
        <f t="shared" si="42"/>
        <v>0.8</v>
      </c>
      <c r="C53">
        <f>C52+1</f>
        <v>3</v>
      </c>
      <c r="D53">
        <f t="shared" si="52"/>
        <v>9.3750401009545205E-19</v>
      </c>
      <c r="E53" s="1">
        <f t="shared" si="47"/>
        <v>9.3750401009457321E-13</v>
      </c>
      <c r="F53" s="1">
        <f t="shared" si="53"/>
        <v>-3.1645312985121933E-25</v>
      </c>
      <c r="G53" s="1">
        <f t="shared" si="48"/>
        <v>999999.99999812513</v>
      </c>
      <c r="H53" s="1">
        <f t="shared" ref="H53:H54" si="54">1/B53+G53</f>
        <v>1000001.2499981251</v>
      </c>
      <c r="I53">
        <f t="shared" si="49"/>
        <v>-3.1645273428589476E-31</v>
      </c>
      <c r="J53">
        <f>IF(D53-I53&lt;0,MIN(D53/I53*H$1,1), 1)</f>
        <v>1</v>
      </c>
      <c r="K53">
        <f t="shared" si="50"/>
        <v>-3.1645273428589476E-31</v>
      </c>
      <c r="L53">
        <f t="shared" si="51"/>
        <v>9.3750401009576848E-19</v>
      </c>
      <c r="M53">
        <f>SQRT(F53*F53)</f>
        <v>3.1645312985121933E-25</v>
      </c>
      <c r="N53">
        <f t="shared" ref="N53:N54" si="55">M53/M$28</f>
        <v>3.1645418468890209E-25</v>
      </c>
      <c r="O53">
        <f t="shared" ref="O53:O54" si="56">ABS(K53/K52)</f>
        <v>5.6257852922217771E-13</v>
      </c>
      <c r="P53">
        <f>MAX(ABS(F53))</f>
        <v>3.1645312985121933E-25</v>
      </c>
      <c r="Q53">
        <f>MAX(ABS(K53))</f>
        <v>3.1645273428589476E-31</v>
      </c>
    </row>
    <row r="54" spans="1:17">
      <c r="B54">
        <f t="shared" si="42"/>
        <v>0.8</v>
      </c>
      <c r="C54" s="4">
        <v>4</v>
      </c>
      <c r="D54" s="4">
        <f t="shared" si="52"/>
        <v>9.3750401009576848E-19</v>
      </c>
      <c r="E54" s="1">
        <f t="shared" si="47"/>
        <v>9.3750401009488966E-13</v>
      </c>
      <c r="F54" s="1">
        <f t="shared" si="53"/>
        <v>0</v>
      </c>
      <c r="G54" s="1">
        <f t="shared" si="48"/>
        <v>999999.99999812513</v>
      </c>
      <c r="H54" s="1">
        <f t="shared" si="54"/>
        <v>1000001.2499981251</v>
      </c>
      <c r="I54">
        <f t="shared" si="49"/>
        <v>0</v>
      </c>
      <c r="J54">
        <v>1</v>
      </c>
      <c r="K54">
        <f t="shared" si="50"/>
        <v>0</v>
      </c>
      <c r="L54">
        <f t="shared" si="51"/>
        <v>9.3750401009576848E-19</v>
      </c>
      <c r="M54">
        <f>SQRT(F54*F54)</f>
        <v>0</v>
      </c>
      <c r="N54">
        <f t="shared" si="55"/>
        <v>0</v>
      </c>
      <c r="O54">
        <f t="shared" si="56"/>
        <v>0</v>
      </c>
      <c r="P54">
        <f>MAX(ABS(F54))</f>
        <v>0</v>
      </c>
      <c r="Q54">
        <f>MAX(ABS(K54))</f>
        <v>0</v>
      </c>
    </row>
    <row r="55" spans="1:17">
      <c r="E55" s="1"/>
      <c r="F55" s="1"/>
      <c r="G55" s="1"/>
      <c r="H55" s="1"/>
    </row>
    <row r="56" spans="1:17">
      <c r="A56">
        <f>A51+B51</f>
        <v>3.0999999999999996</v>
      </c>
      <c r="B56">
        <v>0.8</v>
      </c>
      <c r="C56">
        <v>1</v>
      </c>
      <c r="D56">
        <f>D54</f>
        <v>9.3750401009576848E-19</v>
      </c>
      <c r="E56" s="1">
        <f t="shared" ref="E56:E58" si="57">D56/(D56+D$2)</f>
        <v>9.3750401009488966E-13</v>
      </c>
      <c r="F56" s="1">
        <f>(D56-D$56)/B56+E56</f>
        <v>9.3750401009488966E-13</v>
      </c>
      <c r="G56" s="1">
        <f t="shared" ref="G56:G58" si="58">D$2/(D56+D$2)/(D56+D$2)</f>
        <v>999999.99999812513</v>
      </c>
      <c r="H56" s="1">
        <f>1/B56+G56</f>
        <v>1000001.2499981251</v>
      </c>
      <c r="I56">
        <f t="shared" ref="I56:I58" si="59">F56/H56</f>
        <v>9.3750283821809954E-19</v>
      </c>
      <c r="J56">
        <f>IF(D56-I56&lt;0,MIN(D56/I56*H$1,1), 1)</f>
        <v>1</v>
      </c>
      <c r="K56">
        <f t="shared" ref="K56:K58" si="60">J56*I56</f>
        <v>9.3750283821809954E-19</v>
      </c>
      <c r="L56">
        <f t="shared" ref="L56:L58" si="61">D56-J56*I56</f>
        <v>1.1718776689353241E-24</v>
      </c>
      <c r="M56">
        <f>SQRT(F56*F56)</f>
        <v>9.3750401009488966E-13</v>
      </c>
      <c r="P56">
        <f>MAX(ABS(F56))</f>
        <v>9.3750401009488966E-13</v>
      </c>
      <c r="Q56">
        <f>MAX(ABS(K56))</f>
        <v>9.3750283821809954E-19</v>
      </c>
    </row>
    <row r="57" spans="1:17">
      <c r="B57">
        <f>B$28</f>
        <v>0.8</v>
      </c>
      <c r="C57">
        <f>C56+1</f>
        <v>2</v>
      </c>
      <c r="D57">
        <f t="shared" ref="D57:D58" si="62">L56</f>
        <v>1.1718776689353241E-24</v>
      </c>
      <c r="E57" s="1">
        <f t="shared" si="57"/>
        <v>1.1718776689353241E-18</v>
      </c>
      <c r="F57" s="1">
        <f t="shared" ref="F57:F58" si="63">(D57-D$56)/B57+E57</f>
        <v>-8.7883730020160059E-25</v>
      </c>
      <c r="G57" s="1">
        <f t="shared" si="58"/>
        <v>1000000</v>
      </c>
      <c r="H57" s="1">
        <f>1/B57+G57</f>
        <v>1000001.25</v>
      </c>
      <c r="I57">
        <f t="shared" si="59"/>
        <v>-8.7883620165634845E-31</v>
      </c>
      <c r="J57">
        <f>IF(D57-I57&lt;0,MIN(D57/I57*H$1,1), 1)</f>
        <v>1</v>
      </c>
      <c r="K57">
        <f t="shared" si="60"/>
        <v>-8.7883620165634845E-31</v>
      </c>
      <c r="L57">
        <f t="shared" si="61"/>
        <v>1.1718785477715257E-24</v>
      </c>
      <c r="M57">
        <f>SQRT(F57*F57)</f>
        <v>8.7883730020160059E-25</v>
      </c>
      <c r="N57">
        <f>M57/M$28</f>
        <v>8.7884022964237344E-25</v>
      </c>
      <c r="O57">
        <f>ABS(K57/K56)</f>
        <v>9.3742244378346836E-13</v>
      </c>
      <c r="P57">
        <f>MAX(ABS(F57))</f>
        <v>8.7883730020160059E-25</v>
      </c>
      <c r="Q57">
        <f>MAX(ABS(K57))</f>
        <v>8.7883620165634845E-31</v>
      </c>
    </row>
    <row r="58" spans="1:17">
      <c r="B58">
        <f t="shared" ref="B58" si="64">B$28</f>
        <v>0.8</v>
      </c>
      <c r="C58">
        <f>C57+1</f>
        <v>3</v>
      </c>
      <c r="D58">
        <f t="shared" si="62"/>
        <v>1.1718785477715257E-24</v>
      </c>
      <c r="E58" s="1">
        <f t="shared" si="57"/>
        <v>1.1718785477715257E-18</v>
      </c>
      <c r="F58" s="1">
        <f t="shared" si="63"/>
        <v>0</v>
      </c>
      <c r="G58" s="1">
        <f t="shared" si="58"/>
        <v>1000000</v>
      </c>
      <c r="H58" s="1">
        <f t="shared" ref="H58" si="65">1/B58+G58</f>
        <v>1000001.25</v>
      </c>
      <c r="I58">
        <f t="shared" si="59"/>
        <v>0</v>
      </c>
      <c r="J58">
        <f>IF(D58-I58&lt;0,MIN(D58/I58*H$1,1), 1)</f>
        <v>1</v>
      </c>
      <c r="K58">
        <f t="shared" si="60"/>
        <v>0</v>
      </c>
      <c r="L58">
        <f t="shared" si="61"/>
        <v>1.1718785477715257E-24</v>
      </c>
      <c r="M58">
        <f>SQRT(F58*F58)</f>
        <v>0</v>
      </c>
      <c r="N58">
        <f t="shared" ref="N58" si="66">M58/M$28</f>
        <v>0</v>
      </c>
      <c r="O58">
        <f t="shared" ref="O58" si="67">ABS(K58/K57)</f>
        <v>0</v>
      </c>
      <c r="P58">
        <f>MAX(ABS(F58))</f>
        <v>0</v>
      </c>
      <c r="Q58">
        <f>MAX(ABS(K58))</f>
        <v>0</v>
      </c>
    </row>
    <row r="59" spans="1:17">
      <c r="C59" s="4"/>
      <c r="D59" s="4"/>
      <c r="E59" s="1"/>
      <c r="F59" s="1"/>
      <c r="G59" s="1"/>
      <c r="H59" s="1"/>
    </row>
    <row r="60" spans="1:17">
      <c r="E60" s="1"/>
      <c r="F60" s="1"/>
      <c r="G60" s="1"/>
      <c r="H60" s="1"/>
    </row>
    <row r="61" spans="1:17">
      <c r="E61" s="1"/>
      <c r="F61" s="1"/>
      <c r="G61" s="1"/>
      <c r="H61" s="1"/>
    </row>
    <row r="62" spans="1:17">
      <c r="E62" s="1"/>
      <c r="F62" s="1"/>
      <c r="G62" s="1"/>
      <c r="H62" s="1"/>
    </row>
    <row r="63" spans="1:17">
      <c r="E63" s="1"/>
      <c r="F63" s="1"/>
      <c r="G63" s="1"/>
      <c r="H63" s="1"/>
    </row>
    <row r="64" spans="1:17">
      <c r="E64" s="1"/>
      <c r="F64" s="1"/>
      <c r="G64" s="1"/>
      <c r="H64" s="1"/>
    </row>
    <row r="65" spans="3:8">
      <c r="E65" s="1"/>
      <c r="G65" s="1"/>
      <c r="H65" s="1"/>
    </row>
    <row r="66" spans="3:8">
      <c r="E66" s="1"/>
      <c r="F66" s="1"/>
      <c r="G66" s="1"/>
      <c r="H66" s="1"/>
    </row>
    <row r="67" spans="3:8">
      <c r="E67" s="1"/>
      <c r="F67" s="1"/>
      <c r="G67" s="1"/>
      <c r="H67" s="1"/>
    </row>
    <row r="68" spans="3:8">
      <c r="E68" s="1"/>
      <c r="F68" s="1"/>
      <c r="G68" s="1"/>
      <c r="H68" s="1"/>
    </row>
    <row r="69" spans="3:8">
      <c r="C69" s="4"/>
      <c r="D69" s="4"/>
      <c r="E69" s="1"/>
      <c r="F69" s="1"/>
      <c r="G69" s="1"/>
      <c r="H69" s="1"/>
    </row>
    <row r="70" spans="3:8">
      <c r="E70" s="1"/>
      <c r="F70" s="1"/>
      <c r="G70" s="1"/>
      <c r="H70" s="1"/>
    </row>
    <row r="71" spans="3:8">
      <c r="E71" s="1"/>
      <c r="F71" s="1"/>
      <c r="G71" s="1"/>
      <c r="H71" s="1"/>
    </row>
    <row r="72" spans="3:8">
      <c r="E72" s="1"/>
      <c r="F72" s="1"/>
      <c r="G72" s="1"/>
      <c r="H72" s="1"/>
    </row>
    <row r="73" spans="3:8">
      <c r="C73" s="4"/>
      <c r="D73" s="4"/>
      <c r="E73" s="1"/>
      <c r="F73" s="1"/>
      <c r="G73" s="1"/>
      <c r="H73" s="1"/>
    </row>
    <row r="74" spans="3:8">
      <c r="E74" s="1"/>
      <c r="F74" s="1"/>
      <c r="G74" s="1"/>
      <c r="H74" s="1"/>
    </row>
    <row r="75" spans="3:8">
      <c r="E75" s="1"/>
      <c r="F75" s="1"/>
      <c r="G75" s="1"/>
      <c r="H75" s="1"/>
    </row>
    <row r="76" spans="3:8">
      <c r="E76" s="1"/>
      <c r="F76" s="1"/>
      <c r="G76" s="1"/>
      <c r="H76" s="1"/>
    </row>
    <row r="77" spans="3:8">
      <c r="C77" s="4"/>
      <c r="D77" s="4"/>
      <c r="E77" s="1"/>
      <c r="F77" s="1"/>
      <c r="G77" s="1"/>
      <c r="H77" s="1"/>
    </row>
    <row r="78" spans="3:8">
      <c r="E78" s="1"/>
      <c r="F78" s="1"/>
      <c r="G78" s="1"/>
      <c r="H78" s="1"/>
    </row>
    <row r="79" spans="3:8">
      <c r="E79" s="1"/>
      <c r="F79" s="1"/>
      <c r="G79" s="1"/>
      <c r="H79" s="1"/>
    </row>
    <row r="80" spans="3:8">
      <c r="E80" s="1"/>
      <c r="F80" s="1"/>
      <c r="G80" s="1"/>
      <c r="H80" s="1"/>
    </row>
    <row r="81" spans="3:8">
      <c r="C81" s="4"/>
      <c r="D81" s="4"/>
      <c r="E81" s="1"/>
      <c r="F81" s="1"/>
      <c r="G81" s="1"/>
      <c r="H81" s="1"/>
    </row>
    <row r="82" spans="3:8">
      <c r="E82" s="1"/>
      <c r="F82" s="1"/>
      <c r="G82" s="1"/>
      <c r="H82" s="1"/>
    </row>
    <row r="83" spans="3:8">
      <c r="E83" s="1"/>
      <c r="F83" s="1"/>
      <c r="G83" s="1"/>
      <c r="H83" s="1"/>
    </row>
    <row r="84" spans="3:8">
      <c r="E84" s="1"/>
      <c r="F84" s="1"/>
      <c r="G84" s="1"/>
      <c r="H84" s="1"/>
    </row>
    <row r="85" spans="3:8">
      <c r="C85" s="4"/>
      <c r="D85" s="4"/>
      <c r="E85" s="1"/>
      <c r="F85" s="1"/>
      <c r="G85" s="1"/>
      <c r="H85" s="1"/>
    </row>
    <row r="86" spans="3:8">
      <c r="E86" s="1"/>
      <c r="F86" s="1"/>
      <c r="G86" s="1"/>
      <c r="H86" s="1"/>
    </row>
    <row r="87" spans="3:8">
      <c r="E87" s="1"/>
      <c r="F87" s="1"/>
      <c r="G87" s="1"/>
      <c r="H87" s="1"/>
    </row>
    <row r="88" spans="3:8">
      <c r="E88" s="1"/>
      <c r="F88" s="1"/>
      <c r="G88" s="1"/>
      <c r="H88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Table1</vt:lpstr>
      <vt:lpstr>Table2</vt:lpstr>
      <vt:lpstr>Table3</vt:lpstr>
      <vt:lpstr>Table4</vt:lpstr>
      <vt:lpstr>monod4</vt:lpstr>
      <vt:lpstr>monod5</vt:lpstr>
      <vt:lpstr>lambda inhibit</vt:lpstr>
    </vt:vector>
  </TitlesOfParts>
  <Company>Oak Ridge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Guoping</dc:creator>
  <cp:lastModifiedBy>Tang, Guoping</cp:lastModifiedBy>
  <dcterms:created xsi:type="dcterms:W3CDTF">2014-12-04T10:50:19Z</dcterms:created>
  <dcterms:modified xsi:type="dcterms:W3CDTF">2015-05-22T18:34:46Z</dcterms:modified>
</cp:coreProperties>
</file>