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hidePivotFieldList="1" defaultThemeVersion="166925"/>
  <mc:AlternateContent xmlns:mc="http://schemas.openxmlformats.org/markup-compatibility/2006">
    <mc:Choice Requires="x15">
      <x15ac:absPath xmlns:x15ac="http://schemas.microsoft.com/office/spreadsheetml/2010/11/ac" url="D:\Economics Books\portfolio project\PORTFOLIO PROJECT 1 WORLD OF BILLIONAIRES\"/>
    </mc:Choice>
  </mc:AlternateContent>
  <xr:revisionPtr revIDLastSave="0" documentId="13_ncr:1_{AA95B4BD-AF0E-4BBA-A610-0FC7B1B5BB3E}" xr6:coauthVersionLast="47" xr6:coauthVersionMax="47" xr10:uidLastSave="{00000000-0000-0000-0000-000000000000}"/>
  <bookViews>
    <workbookView xWindow="-110" yWindow="-110" windowWidth="19420" windowHeight="10300" activeTab="2" xr2:uid="{0E9A02B4-5133-48F3-97F5-A2FCA0F59AB4}"/>
  </bookViews>
  <sheets>
    <sheet name="Dashboard" sheetId="11" r:id="rId1"/>
    <sheet name="pivots" sheetId="9" r:id="rId2"/>
    <sheet name="data" sheetId="8" r:id="rId3"/>
  </sheets>
  <definedNames>
    <definedName name="_xlnm._FilterDatabase" localSheetId="2" hidden="1">data!$A$1:$Q$537</definedName>
    <definedName name="_xlnm._FilterDatabase" localSheetId="1" hidden="1">pivots!$M$42:$Q$89</definedName>
    <definedName name="_xlcn.WorksheetConnection_pivotsD13E191" hidden="1">pivots!$G$34:$G$40</definedName>
    <definedName name="_xlcn.WorksheetConnection_pivotsF99H1401" hidden="1">pivots!$G$99:$I$140</definedName>
    <definedName name="CONTINENTS">pivots!$G$25:$G$30</definedName>
    <definedName name="CountByCountry">OFFSET(pivots!$S$2,0,0,COUNTIF(pivots!$S$2:$S$11,"&lt;&gt;"))</definedName>
    <definedName name="industry">OFFSET(pivots!$X$50,pivots!$W$48,,6)</definedName>
    <definedName name="IndustryBillCount">OFFSET(pivots!$L$14,0,0,COUNTIF(pivots!$L$14:$L$31,"&lt;&gt;"))</definedName>
    <definedName name="IndustryName">OFFSET(pivots!$K$14,0,0,COUNTIF(pivots!$K$14:$K$31,"&lt;&gt;"))</definedName>
    <definedName name="NAMERANGE">OFFSET(Dashboard!$BH$10,0,0,COUNTA(Dashboard!$BJ$10:$BJ$19))</definedName>
    <definedName name="NAMES">OFFSET(pivots!$Y$80,0,0,COUNTIF(pivots!$Y$80:$Y$89,"&lt;&gt;"))</definedName>
    <definedName name="NamesBillsTop10">OFFSET(pivots!$AG$92,0,0,COUNTA(pivots!$AG$92:$AG$101))</definedName>
    <definedName name="SHARE_OF_WEALTH">pivots!#REF!</definedName>
    <definedName name="Slicer_Age_Bin">#N/A</definedName>
    <definedName name="Slicer_Continent1">#N/A</definedName>
    <definedName name="Slicer_Country_Territory1">#N/A</definedName>
    <definedName name="Slicer_Gender1">#N/A</definedName>
    <definedName name="Slicer_Industry1">#N/A</definedName>
    <definedName name="top_10_billionaires_name">OFFSET(pivots!$AG$80,0,0,COUNT(pivots!$AG$80:$AG$89))</definedName>
    <definedName name="top_10_billonaire_wealth">OFFSET(pivots!$AH$80,0,0,COUNT(pivots!$AH$80:$AH$89),1)</definedName>
    <definedName name="top10billionairesNAMES">OFFSET(Dashboard!$BR$11,0,0,COUNT(Dashboard!$BT$11:$BT$20))</definedName>
    <definedName name="TOP10BILLIONAIRESWEALTH">OFFSET(Dashboard!$BT$11,0,0,COUNT(Dashboard!$BT$11:$BT$20))</definedName>
    <definedName name="VALUERANGE">OFFSET(Dashboard!$BJ$10,0,0,COUNTA(Dashboard!$BJ$10:$BJ$19))</definedName>
    <definedName name="ValuesCount">OFFSET(pivots!$R$2,0,0,COUNTIF(pivots!$R$2:$R$11,"&lt;&gt;"))</definedName>
    <definedName name="wealth">OFFSET(pivots!$M$83,pivots!$W$48,,6)</definedName>
    <definedName name="WealthBillsTop10">OFFSET(pivots!$AH$92,0,0,COUNTA(pivots!$AG$92:$AG$101),1)</definedName>
    <definedName name="WELATHTOP10">OFFSET(pivots!$Z$80,0,0,COUNTIF(pivots!$Z$80:$Z$89,"&lt;&gt;"))</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s!$F$99:$H$140"/>
          <x15:modelTable id="Range 1" name="Range 1" connection="WorksheetConnection_pivots!$D$13:$E$1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3" i="8" l="1"/>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2" i="8"/>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89" i="11"/>
  <c r="BP90" i="11"/>
  <c r="BP91" i="11"/>
  <c r="BP92" i="11"/>
  <c r="BP93" i="11"/>
  <c r="BP94" i="11"/>
  <c r="BP95" i="11"/>
  <c r="BP96" i="11"/>
  <c r="BP97" i="11"/>
  <c r="BP98" i="11"/>
  <c r="BP99" i="11"/>
  <c r="BP100" i="11"/>
  <c r="BP101" i="11"/>
  <c r="BP102" i="11"/>
  <c r="BP103" i="11"/>
  <c r="BP104" i="11"/>
  <c r="BP105" i="11"/>
  <c r="BP106" i="11"/>
  <c r="BP107" i="11"/>
  <c r="BP108" i="11"/>
  <c r="BP109" i="11"/>
  <c r="BP110" i="11"/>
  <c r="BP111" i="11"/>
  <c r="BP112" i="11"/>
  <c r="BP113" i="11"/>
  <c r="BP114" i="11"/>
  <c r="BP115" i="11"/>
  <c r="BP116" i="11"/>
  <c r="BP117" i="11"/>
  <c r="BP118" i="11"/>
  <c r="BP119" i="11"/>
  <c r="BP120" i="11"/>
  <c r="BP121" i="11"/>
  <c r="BP122" i="11"/>
  <c r="BP123" i="11"/>
  <c r="BP124" i="11"/>
  <c r="BP125" i="11"/>
  <c r="BP126" i="11"/>
  <c r="BP127" i="11"/>
  <c r="BP128" i="11"/>
  <c r="BP129" i="11"/>
  <c r="BP130" i="11"/>
  <c r="BP131" i="11"/>
  <c r="BP132" i="11"/>
  <c r="BP133" i="11"/>
  <c r="BP134" i="11"/>
  <c r="BP135" i="11"/>
  <c r="BP136" i="11"/>
  <c r="BP137" i="11"/>
  <c r="BP138" i="11"/>
  <c r="BP139" i="11"/>
  <c r="BP140" i="11"/>
  <c r="BP141" i="11"/>
  <c r="BP142" i="11"/>
  <c r="BP143" i="11"/>
  <c r="BP144" i="11"/>
  <c r="BP145" i="11"/>
  <c r="BP146" i="11"/>
  <c r="BP147" i="11"/>
  <c r="BP148" i="11"/>
  <c r="BP149" i="11"/>
  <c r="BP150" i="11"/>
  <c r="BP151" i="11"/>
  <c r="BP152" i="11"/>
  <c r="BP153" i="11"/>
  <c r="BP154" i="11"/>
  <c r="BP155" i="11"/>
  <c r="BP156" i="11"/>
  <c r="BP157" i="11"/>
  <c r="BP158" i="11"/>
  <c r="BP159" i="11"/>
  <c r="BP160" i="11"/>
  <c r="BP161" i="11"/>
  <c r="BP162" i="11"/>
  <c r="BP163" i="11"/>
  <c r="BP164" i="11"/>
  <c r="BP165" i="11"/>
  <c r="BP166" i="11"/>
  <c r="BP167" i="11"/>
  <c r="BP168" i="11"/>
  <c r="BP169" i="11"/>
  <c r="BP170" i="11"/>
  <c r="BP171" i="11"/>
  <c r="BP172" i="11"/>
  <c r="BP173" i="11"/>
  <c r="BP174" i="11"/>
  <c r="BP175" i="11"/>
  <c r="BP176" i="11"/>
  <c r="BP177" i="11"/>
  <c r="BP178" i="11"/>
  <c r="BP179" i="11"/>
  <c r="BP180" i="11"/>
  <c r="BP181" i="11"/>
  <c r="BP182" i="11"/>
  <c r="BP183" i="11"/>
  <c r="BP184" i="11"/>
  <c r="BP185" i="11"/>
  <c r="BP186" i="11"/>
  <c r="BP187" i="11"/>
  <c r="BP188" i="11"/>
  <c r="BP189" i="11"/>
  <c r="BP190" i="11"/>
  <c r="BP191" i="11"/>
  <c r="BP192" i="11"/>
  <c r="BP193" i="11"/>
  <c r="BP194" i="11"/>
  <c r="BP195" i="11"/>
  <c r="BP196" i="11"/>
  <c r="BP197" i="11"/>
  <c r="BP198" i="11"/>
  <c r="BP199" i="11"/>
  <c r="BP200" i="11"/>
  <c r="BP201" i="11"/>
  <c r="BP202" i="11"/>
  <c r="BP203" i="11"/>
  <c r="BP204" i="11"/>
  <c r="BP205" i="11"/>
  <c r="BP206" i="11"/>
  <c r="BP207" i="11"/>
  <c r="BP208" i="11"/>
  <c r="BP209" i="11"/>
  <c r="BP210" i="11"/>
  <c r="BP211" i="11"/>
  <c r="BP212" i="11"/>
  <c r="BP213" i="11"/>
  <c r="BP214" i="11"/>
  <c r="BP215" i="11"/>
  <c r="BP216" i="11"/>
  <c r="BP217" i="11"/>
  <c r="BP218" i="11"/>
  <c r="BP219" i="11"/>
  <c r="BP220" i="11"/>
  <c r="BP221" i="11"/>
  <c r="BP222" i="11"/>
  <c r="BP223" i="11"/>
  <c r="BP224" i="11"/>
  <c r="BP225" i="11"/>
  <c r="BP226" i="11"/>
  <c r="BP227" i="11"/>
  <c r="BP228" i="11"/>
  <c r="BP229" i="11"/>
  <c r="BP230" i="11"/>
  <c r="BP231" i="11"/>
  <c r="BP232" i="11"/>
  <c r="BP233" i="11"/>
  <c r="BP234" i="11"/>
  <c r="BP235" i="11"/>
  <c r="BP236" i="11"/>
  <c r="BP237" i="11"/>
  <c r="BP238" i="11"/>
  <c r="BP239" i="11"/>
  <c r="BP240" i="11"/>
  <c r="BP241" i="11"/>
  <c r="BP242" i="11"/>
  <c r="BP243" i="11"/>
  <c r="BP244" i="11"/>
  <c r="BP245" i="11"/>
  <c r="BP246" i="11"/>
  <c r="BP247" i="11"/>
  <c r="BP248" i="11"/>
  <c r="BP249" i="11"/>
  <c r="BP250" i="11"/>
  <c r="BP251" i="11"/>
  <c r="BP252" i="11"/>
  <c r="BP253" i="11"/>
  <c r="BP254" i="11"/>
  <c r="BP255" i="11"/>
  <c r="BP256" i="11"/>
  <c r="BP257" i="11"/>
  <c r="BP258" i="11"/>
  <c r="BP259" i="11"/>
  <c r="BP260" i="11"/>
  <c r="BP261" i="11"/>
  <c r="BP262" i="11"/>
  <c r="BP263" i="11"/>
  <c r="BP264" i="11"/>
  <c r="BP265" i="11"/>
  <c r="BP266" i="11"/>
  <c r="BP267" i="11"/>
  <c r="BP268" i="11"/>
  <c r="BP269" i="11"/>
  <c r="BP270" i="11"/>
  <c r="BP271" i="11"/>
  <c r="BP272" i="11"/>
  <c r="BP273" i="11"/>
  <c r="BP274" i="11"/>
  <c r="BP275" i="11"/>
  <c r="BP276" i="11"/>
  <c r="BP277" i="11"/>
  <c r="BP278" i="11"/>
  <c r="BP279" i="11"/>
  <c r="BP280" i="11"/>
  <c r="BP281" i="11"/>
  <c r="BP282" i="11"/>
  <c r="BP283" i="11"/>
  <c r="BP284" i="11"/>
  <c r="BP285" i="11"/>
  <c r="BP286" i="11"/>
  <c r="BP287" i="11"/>
  <c r="BP288" i="11"/>
  <c r="BP289" i="11"/>
  <c r="BP290" i="11"/>
  <c r="BP291" i="11"/>
  <c r="BP292" i="11"/>
  <c r="BP293" i="11"/>
  <c r="BP294" i="11"/>
  <c r="BP295" i="11"/>
  <c r="BP296" i="11"/>
  <c r="BP297" i="11"/>
  <c r="BP298" i="11"/>
  <c r="BP299" i="11"/>
  <c r="BP300" i="11"/>
  <c r="BP301" i="11"/>
  <c r="BP302" i="11"/>
  <c r="BP303" i="11"/>
  <c r="BP304" i="11"/>
  <c r="BP305" i="11"/>
  <c r="BP306" i="11"/>
  <c r="BP307" i="11"/>
  <c r="BP308" i="11"/>
  <c r="BP309" i="11"/>
  <c r="BP310" i="11"/>
  <c r="BP311" i="11"/>
  <c r="BP312" i="11"/>
  <c r="BP313" i="11"/>
  <c r="BP314" i="11"/>
  <c r="BP315" i="11"/>
  <c r="BP316" i="11"/>
  <c r="BP317" i="11"/>
  <c r="BP318" i="11"/>
  <c r="BP319" i="11"/>
  <c r="BP320" i="11"/>
  <c r="BP321" i="11"/>
  <c r="BP322" i="11"/>
  <c r="BP323" i="11"/>
  <c r="BP324" i="11"/>
  <c r="BP325" i="11"/>
  <c r="BP326" i="11"/>
  <c r="BP327" i="11"/>
  <c r="BP328" i="11"/>
  <c r="BP329" i="11"/>
  <c r="BP330" i="11"/>
  <c r="BP331" i="11"/>
  <c r="BP332" i="11"/>
  <c r="BP333" i="11"/>
  <c r="BP334" i="11"/>
  <c r="BP335" i="11"/>
  <c r="BP336" i="11"/>
  <c r="BP337" i="11"/>
  <c r="BP338" i="11"/>
  <c r="BP339" i="11"/>
  <c r="BP340" i="11"/>
  <c r="BP341" i="11"/>
  <c r="BP342" i="11"/>
  <c r="BP343" i="11"/>
  <c r="BP344" i="11"/>
  <c r="BP345" i="11"/>
  <c r="BP346" i="11"/>
  <c r="BP347" i="11"/>
  <c r="BP348" i="11"/>
  <c r="BP349" i="11"/>
  <c r="BP350" i="11"/>
  <c r="BP351" i="11"/>
  <c r="BP352" i="11"/>
  <c r="BP353" i="11"/>
  <c r="BP354" i="11"/>
  <c r="BP355" i="11"/>
  <c r="BP356" i="11"/>
  <c r="BP357" i="11"/>
  <c r="BP358" i="11"/>
  <c r="BP359" i="11"/>
  <c r="BP360" i="11"/>
  <c r="BP361" i="11"/>
  <c r="BP362" i="11"/>
  <c r="BP363" i="11"/>
  <c r="BP364" i="11"/>
  <c r="BP365" i="11"/>
  <c r="BP366" i="11"/>
  <c r="BP367" i="11"/>
  <c r="BP368" i="11"/>
  <c r="BP369" i="11"/>
  <c r="BP370" i="11"/>
  <c r="BP371" i="11"/>
  <c r="BP372" i="11"/>
  <c r="BP373" i="11"/>
  <c r="BP374" i="11"/>
  <c r="BP375" i="11"/>
  <c r="BP376" i="11"/>
  <c r="BP377" i="11"/>
  <c r="BP378" i="11"/>
  <c r="BP379" i="11"/>
  <c r="BP380" i="11"/>
  <c r="BP381" i="11"/>
  <c r="BP382" i="11"/>
  <c r="BP383" i="11"/>
  <c r="BP384" i="11"/>
  <c r="BP385" i="11"/>
  <c r="BP386" i="11"/>
  <c r="BP387" i="11"/>
  <c r="BP388" i="11"/>
  <c r="BP389" i="11"/>
  <c r="BP390" i="11"/>
  <c r="BP391" i="11"/>
  <c r="BP392" i="11"/>
  <c r="BP393" i="11"/>
  <c r="BP394" i="11"/>
  <c r="BP395" i="11"/>
  <c r="BP396" i="11"/>
  <c r="BP397" i="11"/>
  <c r="BP398" i="11"/>
  <c r="BP399" i="11"/>
  <c r="BP400" i="11"/>
  <c r="BP401" i="11"/>
  <c r="BP402" i="11"/>
  <c r="BP403" i="11"/>
  <c r="BP404" i="11"/>
  <c r="BP405" i="11"/>
  <c r="BP406" i="11"/>
  <c r="BP407" i="11"/>
  <c r="BP408" i="11"/>
  <c r="BP409" i="11"/>
  <c r="BP410" i="11"/>
  <c r="BP411" i="11"/>
  <c r="BP412" i="11"/>
  <c r="BP413" i="11"/>
  <c r="BP414" i="11"/>
  <c r="BP415" i="11"/>
  <c r="BP416" i="11"/>
  <c r="BP417" i="11"/>
  <c r="BP418" i="11"/>
  <c r="BP419" i="11"/>
  <c r="BP420" i="11"/>
  <c r="BP421" i="11"/>
  <c r="BP422" i="11"/>
  <c r="BP423" i="11"/>
  <c r="BP424" i="11"/>
  <c r="BP425" i="11"/>
  <c r="BP426" i="11"/>
  <c r="BP427" i="11"/>
  <c r="BP428" i="11"/>
  <c r="BP429" i="11"/>
  <c r="BP430" i="11"/>
  <c r="BP431" i="11"/>
  <c r="BP432" i="11"/>
  <c r="BP433" i="11"/>
  <c r="BP434" i="11"/>
  <c r="BP435" i="11"/>
  <c r="BP436" i="11"/>
  <c r="BP437" i="11"/>
  <c r="BP438" i="11"/>
  <c r="BP439" i="11"/>
  <c r="BP440" i="11"/>
  <c r="BP441" i="11"/>
  <c r="BP442" i="11"/>
  <c r="BP443" i="11"/>
  <c r="BP444" i="11"/>
  <c r="BP445" i="11"/>
  <c r="BP446" i="11"/>
  <c r="BP447" i="11"/>
  <c r="BP448" i="11"/>
  <c r="BP449" i="11"/>
  <c r="BP450" i="11"/>
  <c r="BP451" i="11"/>
  <c r="BP452" i="11"/>
  <c r="BP453" i="11"/>
  <c r="BP454" i="11"/>
  <c r="BP455" i="11"/>
  <c r="BP456" i="11"/>
  <c r="BP457" i="11"/>
  <c r="BP458" i="11"/>
  <c r="BP459" i="11"/>
  <c r="BP460" i="11"/>
  <c r="BP461" i="11"/>
  <c r="BP462" i="11"/>
  <c r="BP463" i="11"/>
  <c r="BP464" i="11"/>
  <c r="BP465" i="11"/>
  <c r="BP466" i="11"/>
  <c r="BP467" i="11"/>
  <c r="BP468" i="11"/>
  <c r="BP469" i="11"/>
  <c r="BP470" i="11"/>
  <c r="BP471" i="11"/>
  <c r="BP472" i="11"/>
  <c r="BP473" i="11"/>
  <c r="BP474" i="11"/>
  <c r="BP475" i="11"/>
  <c r="BP476" i="11"/>
  <c r="BP477" i="11"/>
  <c r="BP478" i="11"/>
  <c r="BP479" i="11"/>
  <c r="BP480" i="11"/>
  <c r="BP481" i="11"/>
  <c r="BP482" i="11"/>
  <c r="BP483" i="11"/>
  <c r="BP484" i="11"/>
  <c r="BP485" i="11"/>
  <c r="BP486" i="11"/>
  <c r="BP487" i="11"/>
  <c r="BP488" i="11"/>
  <c r="BP489" i="11"/>
  <c r="BP490" i="11"/>
  <c r="BP491" i="11"/>
  <c r="BP492" i="11"/>
  <c r="BP493" i="11"/>
  <c r="BP494" i="11"/>
  <c r="BP495" i="11"/>
  <c r="BP496" i="11"/>
  <c r="BP497" i="11"/>
  <c r="BP498" i="11"/>
  <c r="BP499" i="11"/>
  <c r="BP500" i="11"/>
  <c r="BP501" i="11"/>
  <c r="BP502" i="11"/>
  <c r="BP503" i="11"/>
  <c r="BP504" i="11"/>
  <c r="BP505" i="11"/>
  <c r="BP506" i="11"/>
  <c r="BP507" i="11"/>
  <c r="BP508" i="11"/>
  <c r="BP509" i="11"/>
  <c r="BP510" i="11"/>
  <c r="BP511" i="11"/>
  <c r="BP512" i="11"/>
  <c r="BP513" i="11"/>
  <c r="BP514" i="11"/>
  <c r="BP515" i="11"/>
  <c r="BP516" i="11"/>
  <c r="BP517" i="11"/>
  <c r="BP518" i="11"/>
  <c r="BP519" i="11"/>
  <c r="BP520" i="11"/>
  <c r="BP521" i="11"/>
  <c r="BP522" i="11"/>
  <c r="BP523" i="11"/>
  <c r="BP524" i="11"/>
  <c r="BP525" i="11"/>
  <c r="BP526" i="11"/>
  <c r="BP527" i="11"/>
  <c r="BP528" i="11"/>
  <c r="BP529" i="11"/>
  <c r="BP530" i="11"/>
  <c r="BP531" i="11"/>
  <c r="BP532" i="11"/>
  <c r="BP533" i="11"/>
  <c r="BP534" i="11"/>
  <c r="BP535" i="11"/>
  <c r="BP536" i="11"/>
  <c r="BP537" i="11"/>
  <c r="BP538" i="11"/>
  <c r="BP539" i="11"/>
  <c r="BP540" i="11"/>
  <c r="BP541" i="11"/>
  <c r="BP542" i="11"/>
  <c r="BP543" i="11"/>
  <c r="BP544" i="11"/>
  <c r="BP545" i="11"/>
  <c r="BP11" i="11"/>
  <c r="BR11" i="11" s="1"/>
  <c r="BF10" i="11"/>
  <c r="BH10" i="11" s="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F37" i="11"/>
  <c r="BF38" i="11"/>
  <c r="BF39" i="11"/>
  <c r="BF40" i="11"/>
  <c r="BF41" i="11"/>
  <c r="BF42" i="11"/>
  <c r="BF43" i="11"/>
  <c r="BF44" i="11"/>
  <c r="BF45" i="11"/>
  <c r="BF46" i="11"/>
  <c r="BF47" i="11"/>
  <c r="BF48" i="11"/>
  <c r="BF49" i="11"/>
  <c r="BF50" i="11"/>
  <c r="Q537" i="8"/>
  <c r="N537" i="8"/>
  <c r="J537" i="8"/>
  <c r="I537" i="8"/>
  <c r="D537" i="8"/>
  <c r="Q536" i="8"/>
  <c r="N536" i="8"/>
  <c r="J536" i="8"/>
  <c r="I536" i="8"/>
  <c r="D536" i="8"/>
  <c r="Q535" i="8"/>
  <c r="N535" i="8"/>
  <c r="J535" i="8"/>
  <c r="I535" i="8"/>
  <c r="D535" i="8"/>
  <c r="Q534" i="8"/>
  <c r="N534" i="8"/>
  <c r="J534" i="8"/>
  <c r="I534" i="8"/>
  <c r="D534" i="8"/>
  <c r="Q533" i="8"/>
  <c r="N533" i="8"/>
  <c r="J533" i="8"/>
  <c r="I533" i="8"/>
  <c r="D533" i="8"/>
  <c r="Q532" i="8"/>
  <c r="N532" i="8"/>
  <c r="J532" i="8"/>
  <c r="I532" i="8"/>
  <c r="D532" i="8"/>
  <c r="Q531" i="8"/>
  <c r="N531" i="8"/>
  <c r="J531" i="8"/>
  <c r="I531" i="8"/>
  <c r="D531" i="8"/>
  <c r="Q530" i="8"/>
  <c r="N530" i="8"/>
  <c r="J530" i="8"/>
  <c r="I530" i="8"/>
  <c r="D530" i="8"/>
  <c r="Q529" i="8"/>
  <c r="N529" i="8"/>
  <c r="J529" i="8"/>
  <c r="I529" i="8"/>
  <c r="D529" i="8"/>
  <c r="Q528" i="8"/>
  <c r="N528" i="8"/>
  <c r="J528" i="8"/>
  <c r="I528" i="8"/>
  <c r="D528" i="8"/>
  <c r="Q527" i="8"/>
  <c r="N527" i="8"/>
  <c r="J527" i="8"/>
  <c r="I527" i="8"/>
  <c r="D527" i="8"/>
  <c r="Q526" i="8"/>
  <c r="N526" i="8"/>
  <c r="J526" i="8"/>
  <c r="I526" i="8"/>
  <c r="D526" i="8"/>
  <c r="Q525" i="8"/>
  <c r="N525" i="8"/>
  <c r="J525" i="8"/>
  <c r="I525" i="8"/>
  <c r="D525" i="8"/>
  <c r="Q524" i="8"/>
  <c r="N524" i="8"/>
  <c r="J524" i="8"/>
  <c r="I524" i="8"/>
  <c r="D524" i="8"/>
  <c r="Q523" i="8"/>
  <c r="N523" i="8"/>
  <c r="J523" i="8"/>
  <c r="I523" i="8"/>
  <c r="D523" i="8"/>
  <c r="Q522" i="8"/>
  <c r="N522" i="8"/>
  <c r="J522" i="8"/>
  <c r="I522" i="8"/>
  <c r="D522" i="8"/>
  <c r="Q521" i="8"/>
  <c r="N521" i="8"/>
  <c r="J521" i="8"/>
  <c r="I521" i="8"/>
  <c r="D521" i="8"/>
  <c r="Q520" i="8"/>
  <c r="N520" i="8"/>
  <c r="J520" i="8"/>
  <c r="I520" i="8"/>
  <c r="D520" i="8"/>
  <c r="Q519" i="8"/>
  <c r="N519" i="8"/>
  <c r="J519" i="8"/>
  <c r="I519" i="8"/>
  <c r="D519" i="8"/>
  <c r="Q518" i="8"/>
  <c r="N518" i="8"/>
  <c r="J518" i="8"/>
  <c r="I518" i="8"/>
  <c r="D518" i="8"/>
  <c r="Q517" i="8"/>
  <c r="N517" i="8"/>
  <c r="J517" i="8"/>
  <c r="I517" i="8"/>
  <c r="D517" i="8"/>
  <c r="Q516" i="8"/>
  <c r="N516" i="8"/>
  <c r="J516" i="8"/>
  <c r="I516" i="8"/>
  <c r="D516" i="8"/>
  <c r="Q515" i="8"/>
  <c r="N515" i="8"/>
  <c r="J515" i="8"/>
  <c r="I515" i="8"/>
  <c r="D515" i="8"/>
  <c r="Q514" i="8"/>
  <c r="N514" i="8"/>
  <c r="J514" i="8"/>
  <c r="I514" i="8"/>
  <c r="D514" i="8"/>
  <c r="Q513" i="8"/>
  <c r="N513" i="8"/>
  <c r="J513" i="8"/>
  <c r="I513" i="8"/>
  <c r="D513" i="8"/>
  <c r="Q512" i="8"/>
  <c r="N512" i="8"/>
  <c r="J512" i="8"/>
  <c r="I512" i="8"/>
  <c r="D512" i="8"/>
  <c r="Q511" i="8"/>
  <c r="N511" i="8"/>
  <c r="J511" i="8"/>
  <c r="I511" i="8"/>
  <c r="D511" i="8"/>
  <c r="Q510" i="8"/>
  <c r="N510" i="8"/>
  <c r="J510" i="8"/>
  <c r="I510" i="8"/>
  <c r="D510" i="8"/>
  <c r="Q509" i="8"/>
  <c r="N509" i="8"/>
  <c r="J509" i="8"/>
  <c r="I509" i="8"/>
  <c r="D509" i="8"/>
  <c r="Q508" i="8"/>
  <c r="N508" i="8"/>
  <c r="J508" i="8"/>
  <c r="I508" i="8"/>
  <c r="D508" i="8"/>
  <c r="Q507" i="8"/>
  <c r="N507" i="8"/>
  <c r="J507" i="8"/>
  <c r="I507" i="8"/>
  <c r="D507" i="8"/>
  <c r="Q506" i="8"/>
  <c r="N506" i="8"/>
  <c r="J506" i="8"/>
  <c r="I506" i="8"/>
  <c r="D506" i="8"/>
  <c r="Q505" i="8"/>
  <c r="N505" i="8"/>
  <c r="J505" i="8"/>
  <c r="I505" i="8"/>
  <c r="D505" i="8"/>
  <c r="Q504" i="8"/>
  <c r="N504" i="8"/>
  <c r="J504" i="8"/>
  <c r="I504" i="8"/>
  <c r="D504" i="8"/>
  <c r="Q503" i="8"/>
  <c r="N503" i="8"/>
  <c r="J503" i="8"/>
  <c r="I503" i="8"/>
  <c r="D503" i="8"/>
  <c r="Q502" i="8"/>
  <c r="N502" i="8"/>
  <c r="J502" i="8"/>
  <c r="I502" i="8"/>
  <c r="D502" i="8"/>
  <c r="Q501" i="8"/>
  <c r="N501" i="8"/>
  <c r="J501" i="8"/>
  <c r="I501" i="8"/>
  <c r="D501" i="8"/>
  <c r="Q500" i="8"/>
  <c r="N500" i="8"/>
  <c r="J500" i="8"/>
  <c r="I500" i="8"/>
  <c r="D500" i="8"/>
  <c r="Q499" i="8"/>
  <c r="N499" i="8"/>
  <c r="J499" i="8"/>
  <c r="I499" i="8"/>
  <c r="D499" i="8"/>
  <c r="Q498" i="8"/>
  <c r="N498" i="8"/>
  <c r="J498" i="8"/>
  <c r="I498" i="8"/>
  <c r="D498" i="8"/>
  <c r="Q497" i="8"/>
  <c r="N497" i="8"/>
  <c r="J497" i="8"/>
  <c r="I497" i="8"/>
  <c r="D497" i="8"/>
  <c r="Q496" i="8"/>
  <c r="N496" i="8"/>
  <c r="J496" i="8"/>
  <c r="I496" i="8"/>
  <c r="D496" i="8"/>
  <c r="Q495" i="8"/>
  <c r="N495" i="8"/>
  <c r="J495" i="8"/>
  <c r="I495" i="8"/>
  <c r="D495" i="8"/>
  <c r="Q494" i="8"/>
  <c r="N494" i="8"/>
  <c r="J494" i="8"/>
  <c r="I494" i="8"/>
  <c r="D494" i="8"/>
  <c r="Q493" i="8"/>
  <c r="N493" i="8"/>
  <c r="J493" i="8"/>
  <c r="I493" i="8"/>
  <c r="D493" i="8"/>
  <c r="Q492" i="8"/>
  <c r="N492" i="8"/>
  <c r="J492" i="8"/>
  <c r="I492" i="8"/>
  <c r="D492" i="8"/>
  <c r="Q491" i="8"/>
  <c r="N491" i="8"/>
  <c r="J491" i="8"/>
  <c r="I491" i="8"/>
  <c r="D491" i="8"/>
  <c r="Q490" i="8"/>
  <c r="N490" i="8"/>
  <c r="J490" i="8"/>
  <c r="I490" i="8"/>
  <c r="D490" i="8"/>
  <c r="Q489" i="8"/>
  <c r="N489" i="8"/>
  <c r="J489" i="8"/>
  <c r="I489" i="8"/>
  <c r="D489" i="8"/>
  <c r="Q488" i="8"/>
  <c r="N488" i="8"/>
  <c r="J488" i="8"/>
  <c r="I488" i="8"/>
  <c r="D488" i="8"/>
  <c r="Q487" i="8"/>
  <c r="N487" i="8"/>
  <c r="J487" i="8"/>
  <c r="I487" i="8"/>
  <c r="D487" i="8"/>
  <c r="Q486" i="8"/>
  <c r="N486" i="8"/>
  <c r="J486" i="8"/>
  <c r="I486" i="8"/>
  <c r="D486" i="8"/>
  <c r="Q485" i="8"/>
  <c r="N485" i="8"/>
  <c r="J485" i="8"/>
  <c r="I485" i="8"/>
  <c r="D485" i="8"/>
  <c r="Q484" i="8"/>
  <c r="N484" i="8"/>
  <c r="J484" i="8"/>
  <c r="I484" i="8"/>
  <c r="D484" i="8"/>
  <c r="Q483" i="8"/>
  <c r="N483" i="8"/>
  <c r="J483" i="8"/>
  <c r="I483" i="8"/>
  <c r="D483" i="8"/>
  <c r="Q482" i="8"/>
  <c r="N482" i="8"/>
  <c r="J482" i="8"/>
  <c r="I482" i="8"/>
  <c r="D482" i="8"/>
  <c r="Q481" i="8"/>
  <c r="N481" i="8"/>
  <c r="J481" i="8"/>
  <c r="I481" i="8"/>
  <c r="D481" i="8"/>
  <c r="Q480" i="8"/>
  <c r="N480" i="8"/>
  <c r="J480" i="8"/>
  <c r="I480" i="8"/>
  <c r="D480" i="8"/>
  <c r="Q479" i="8"/>
  <c r="N479" i="8"/>
  <c r="J479" i="8"/>
  <c r="I479" i="8"/>
  <c r="D479" i="8"/>
  <c r="Q478" i="8"/>
  <c r="N478" i="8"/>
  <c r="J478" i="8"/>
  <c r="I478" i="8"/>
  <c r="D478" i="8"/>
  <c r="Q477" i="8"/>
  <c r="N477" i="8"/>
  <c r="J477" i="8"/>
  <c r="I477" i="8"/>
  <c r="D477" i="8"/>
  <c r="Q476" i="8"/>
  <c r="N476" i="8"/>
  <c r="J476" i="8"/>
  <c r="I476" i="8"/>
  <c r="D476" i="8"/>
  <c r="Q475" i="8"/>
  <c r="N475" i="8"/>
  <c r="J475" i="8"/>
  <c r="I475" i="8"/>
  <c r="D475" i="8"/>
  <c r="Q474" i="8"/>
  <c r="N474" i="8"/>
  <c r="J474" i="8"/>
  <c r="I474" i="8"/>
  <c r="D474" i="8"/>
  <c r="Q473" i="8"/>
  <c r="N473" i="8"/>
  <c r="J473" i="8"/>
  <c r="I473" i="8"/>
  <c r="D473" i="8"/>
  <c r="Q472" i="8"/>
  <c r="N472" i="8"/>
  <c r="J472" i="8"/>
  <c r="I472" i="8"/>
  <c r="D472" i="8"/>
  <c r="Q471" i="8"/>
  <c r="N471" i="8"/>
  <c r="J471" i="8"/>
  <c r="I471" i="8"/>
  <c r="D471" i="8"/>
  <c r="Q470" i="8"/>
  <c r="N470" i="8"/>
  <c r="J470" i="8"/>
  <c r="I470" i="8"/>
  <c r="D470" i="8"/>
  <c r="Q469" i="8"/>
  <c r="N469" i="8"/>
  <c r="J469" i="8"/>
  <c r="I469" i="8"/>
  <c r="D469" i="8"/>
  <c r="Q468" i="8"/>
  <c r="N468" i="8"/>
  <c r="J468" i="8"/>
  <c r="I468" i="8"/>
  <c r="D468" i="8"/>
  <c r="Q467" i="8"/>
  <c r="N467" i="8"/>
  <c r="J467" i="8"/>
  <c r="I467" i="8"/>
  <c r="D467" i="8"/>
  <c r="Q466" i="8"/>
  <c r="N466" i="8"/>
  <c r="J466" i="8"/>
  <c r="I466" i="8"/>
  <c r="D466" i="8"/>
  <c r="Q465" i="8"/>
  <c r="N465" i="8"/>
  <c r="J465" i="8"/>
  <c r="I465" i="8"/>
  <c r="D465" i="8"/>
  <c r="Q464" i="8"/>
  <c r="N464" i="8"/>
  <c r="J464" i="8"/>
  <c r="I464" i="8"/>
  <c r="D464" i="8"/>
  <c r="Q463" i="8"/>
  <c r="N463" i="8"/>
  <c r="J463" i="8"/>
  <c r="I463" i="8"/>
  <c r="D463" i="8"/>
  <c r="Q462" i="8"/>
  <c r="N462" i="8"/>
  <c r="J462" i="8"/>
  <c r="I462" i="8"/>
  <c r="D462" i="8"/>
  <c r="Q461" i="8"/>
  <c r="N461" i="8"/>
  <c r="J461" i="8"/>
  <c r="I461" i="8"/>
  <c r="D461" i="8"/>
  <c r="Q460" i="8"/>
  <c r="N460" i="8"/>
  <c r="J460" i="8"/>
  <c r="I460" i="8"/>
  <c r="D460" i="8"/>
  <c r="Q459" i="8"/>
  <c r="N459" i="8"/>
  <c r="J459" i="8"/>
  <c r="I459" i="8"/>
  <c r="D459" i="8"/>
  <c r="Q458" i="8"/>
  <c r="N458" i="8"/>
  <c r="J458" i="8"/>
  <c r="I458" i="8"/>
  <c r="D458" i="8"/>
  <c r="Q457" i="8"/>
  <c r="N457" i="8"/>
  <c r="J457" i="8"/>
  <c r="I457" i="8"/>
  <c r="D457" i="8"/>
  <c r="Q456" i="8"/>
  <c r="N456" i="8"/>
  <c r="J456" i="8"/>
  <c r="I456" i="8"/>
  <c r="D456" i="8"/>
  <c r="Q455" i="8"/>
  <c r="N455" i="8"/>
  <c r="J455" i="8"/>
  <c r="I455" i="8"/>
  <c r="D455" i="8"/>
  <c r="Q454" i="8"/>
  <c r="N454" i="8"/>
  <c r="J454" i="8"/>
  <c r="I454" i="8"/>
  <c r="D454" i="8"/>
  <c r="Q453" i="8"/>
  <c r="N453" i="8"/>
  <c r="J453" i="8"/>
  <c r="I453" i="8"/>
  <c r="D453" i="8"/>
  <c r="Q452" i="8"/>
  <c r="N452" i="8"/>
  <c r="J452" i="8"/>
  <c r="I452" i="8"/>
  <c r="D452" i="8"/>
  <c r="Q451" i="8"/>
  <c r="N451" i="8"/>
  <c r="J451" i="8"/>
  <c r="I451" i="8"/>
  <c r="D451" i="8"/>
  <c r="Q450" i="8"/>
  <c r="N450" i="8"/>
  <c r="J450" i="8"/>
  <c r="I450" i="8"/>
  <c r="D450" i="8"/>
  <c r="Q449" i="8"/>
  <c r="N449" i="8"/>
  <c r="J449" i="8"/>
  <c r="I449" i="8"/>
  <c r="D449" i="8"/>
  <c r="Q448" i="8"/>
  <c r="N448" i="8"/>
  <c r="J448" i="8"/>
  <c r="I448" i="8"/>
  <c r="D448" i="8"/>
  <c r="Q447" i="8"/>
  <c r="N447" i="8"/>
  <c r="J447" i="8"/>
  <c r="I447" i="8"/>
  <c r="D447" i="8"/>
  <c r="Q446" i="8"/>
  <c r="N446" i="8"/>
  <c r="J446" i="8"/>
  <c r="I446" i="8"/>
  <c r="D446" i="8"/>
  <c r="Q445" i="8"/>
  <c r="N445" i="8"/>
  <c r="J445" i="8"/>
  <c r="I445" i="8"/>
  <c r="D445" i="8"/>
  <c r="Q444" i="8"/>
  <c r="N444" i="8"/>
  <c r="J444" i="8"/>
  <c r="I444" i="8"/>
  <c r="D444" i="8"/>
  <c r="Q443" i="8"/>
  <c r="N443" i="8"/>
  <c r="J443" i="8"/>
  <c r="I443" i="8"/>
  <c r="D443" i="8"/>
  <c r="Q442" i="8"/>
  <c r="N442" i="8"/>
  <c r="J442" i="8"/>
  <c r="I442" i="8"/>
  <c r="D442" i="8"/>
  <c r="Q441" i="8"/>
  <c r="N441" i="8"/>
  <c r="J441" i="8"/>
  <c r="I441" i="8"/>
  <c r="D441" i="8"/>
  <c r="Q440" i="8"/>
  <c r="N440" i="8"/>
  <c r="J440" i="8"/>
  <c r="I440" i="8"/>
  <c r="D440" i="8"/>
  <c r="Q439" i="8"/>
  <c r="N439" i="8"/>
  <c r="J439" i="8"/>
  <c r="I439" i="8"/>
  <c r="D439" i="8"/>
  <c r="Q438" i="8"/>
  <c r="N438" i="8"/>
  <c r="J438" i="8"/>
  <c r="I438" i="8"/>
  <c r="D438" i="8"/>
  <c r="Q437" i="8"/>
  <c r="N437" i="8"/>
  <c r="J437" i="8"/>
  <c r="I437" i="8"/>
  <c r="D437" i="8"/>
  <c r="Q436" i="8"/>
  <c r="N436" i="8"/>
  <c r="J436" i="8"/>
  <c r="I436" i="8"/>
  <c r="D436" i="8"/>
  <c r="Q435" i="8"/>
  <c r="N435" i="8"/>
  <c r="J435" i="8"/>
  <c r="I435" i="8"/>
  <c r="D435" i="8"/>
  <c r="Q434" i="8"/>
  <c r="N434" i="8"/>
  <c r="J434" i="8"/>
  <c r="I434" i="8"/>
  <c r="D434" i="8"/>
  <c r="Q433" i="8"/>
  <c r="N433" i="8"/>
  <c r="J433" i="8"/>
  <c r="I433" i="8"/>
  <c r="D433" i="8"/>
  <c r="Q432" i="8"/>
  <c r="N432" i="8"/>
  <c r="J432" i="8"/>
  <c r="I432" i="8"/>
  <c r="D432" i="8"/>
  <c r="Q431" i="8"/>
  <c r="N431" i="8"/>
  <c r="J431" i="8"/>
  <c r="I431" i="8"/>
  <c r="D431" i="8"/>
  <c r="Q430" i="8"/>
  <c r="N430" i="8"/>
  <c r="J430" i="8"/>
  <c r="I430" i="8"/>
  <c r="D430" i="8"/>
  <c r="Q429" i="8"/>
  <c r="N429" i="8"/>
  <c r="J429" i="8"/>
  <c r="I429" i="8"/>
  <c r="D429" i="8"/>
  <c r="Q428" i="8"/>
  <c r="N428" i="8"/>
  <c r="J428" i="8"/>
  <c r="I428" i="8"/>
  <c r="D428" i="8"/>
  <c r="Q427" i="8"/>
  <c r="N427" i="8"/>
  <c r="J427" i="8"/>
  <c r="I427" i="8"/>
  <c r="D427" i="8"/>
  <c r="Q426" i="8"/>
  <c r="N426" i="8"/>
  <c r="J426" i="8"/>
  <c r="I426" i="8"/>
  <c r="D426" i="8"/>
  <c r="Q425" i="8"/>
  <c r="N425" i="8"/>
  <c r="J425" i="8"/>
  <c r="I425" i="8"/>
  <c r="D425" i="8"/>
  <c r="Q424" i="8"/>
  <c r="N424" i="8"/>
  <c r="J424" i="8"/>
  <c r="I424" i="8"/>
  <c r="D424" i="8"/>
  <c r="Q423" i="8"/>
  <c r="N423" i="8"/>
  <c r="J423" i="8"/>
  <c r="I423" i="8"/>
  <c r="D423" i="8"/>
  <c r="Q422" i="8"/>
  <c r="N422" i="8"/>
  <c r="J422" i="8"/>
  <c r="I422" i="8"/>
  <c r="D422" i="8"/>
  <c r="Q421" i="8"/>
  <c r="N421" i="8"/>
  <c r="J421" i="8"/>
  <c r="I421" i="8"/>
  <c r="D421" i="8"/>
  <c r="Q420" i="8"/>
  <c r="N420" i="8"/>
  <c r="J420" i="8"/>
  <c r="I420" i="8"/>
  <c r="D420" i="8"/>
  <c r="Q419" i="8"/>
  <c r="N419" i="8"/>
  <c r="J419" i="8"/>
  <c r="I419" i="8"/>
  <c r="D419" i="8"/>
  <c r="Q418" i="8"/>
  <c r="N418" i="8"/>
  <c r="J418" i="8"/>
  <c r="I418" i="8"/>
  <c r="D418" i="8"/>
  <c r="Q417" i="8"/>
  <c r="N417" i="8"/>
  <c r="J417" i="8"/>
  <c r="I417" i="8"/>
  <c r="D417" i="8"/>
  <c r="Q416" i="8"/>
  <c r="N416" i="8"/>
  <c r="J416" i="8"/>
  <c r="I416" i="8"/>
  <c r="D416" i="8"/>
  <c r="Q415" i="8"/>
  <c r="N415" i="8"/>
  <c r="J415" i="8"/>
  <c r="I415" i="8"/>
  <c r="D415" i="8"/>
  <c r="Q414" i="8"/>
  <c r="N414" i="8"/>
  <c r="J414" i="8"/>
  <c r="I414" i="8"/>
  <c r="D414" i="8"/>
  <c r="Q413" i="8"/>
  <c r="N413" i="8"/>
  <c r="J413" i="8"/>
  <c r="I413" i="8"/>
  <c r="D413" i="8"/>
  <c r="Q412" i="8"/>
  <c r="N412" i="8"/>
  <c r="J412" i="8"/>
  <c r="I412" i="8"/>
  <c r="D412" i="8"/>
  <c r="Q411" i="8"/>
  <c r="N411" i="8"/>
  <c r="J411" i="8"/>
  <c r="I411" i="8"/>
  <c r="D411" i="8"/>
  <c r="Q410" i="8"/>
  <c r="N410" i="8"/>
  <c r="J410" i="8"/>
  <c r="I410" i="8"/>
  <c r="D410" i="8"/>
  <c r="Q409" i="8"/>
  <c r="N409" i="8"/>
  <c r="J409" i="8"/>
  <c r="I409" i="8"/>
  <c r="D409" i="8"/>
  <c r="Q408" i="8"/>
  <c r="N408" i="8"/>
  <c r="J408" i="8"/>
  <c r="I408" i="8"/>
  <c r="D408" i="8"/>
  <c r="Q407" i="8"/>
  <c r="N407" i="8"/>
  <c r="J407" i="8"/>
  <c r="I407" i="8"/>
  <c r="D407" i="8"/>
  <c r="Q406" i="8"/>
  <c r="N406" i="8"/>
  <c r="J406" i="8"/>
  <c r="I406" i="8"/>
  <c r="D406" i="8"/>
  <c r="Q405" i="8"/>
  <c r="N405" i="8"/>
  <c r="J405" i="8"/>
  <c r="I405" i="8"/>
  <c r="D405" i="8"/>
  <c r="Q404" i="8"/>
  <c r="N404" i="8"/>
  <c r="J404" i="8"/>
  <c r="I404" i="8"/>
  <c r="D404" i="8"/>
  <c r="Q403" i="8"/>
  <c r="N403" i="8"/>
  <c r="J403" i="8"/>
  <c r="I403" i="8"/>
  <c r="D403" i="8"/>
  <c r="Q402" i="8"/>
  <c r="N402" i="8"/>
  <c r="J402" i="8"/>
  <c r="I402" i="8"/>
  <c r="D402" i="8"/>
  <c r="Q401" i="8"/>
  <c r="N401" i="8"/>
  <c r="J401" i="8"/>
  <c r="I401" i="8"/>
  <c r="D401" i="8"/>
  <c r="Q400" i="8"/>
  <c r="N400" i="8"/>
  <c r="J400" i="8"/>
  <c r="I400" i="8"/>
  <c r="D400" i="8"/>
  <c r="Q399" i="8"/>
  <c r="N399" i="8"/>
  <c r="J399" i="8"/>
  <c r="I399" i="8"/>
  <c r="D399" i="8"/>
  <c r="Q398" i="8"/>
  <c r="N398" i="8"/>
  <c r="J398" i="8"/>
  <c r="I398" i="8"/>
  <c r="D398" i="8"/>
  <c r="Q397" i="8"/>
  <c r="N397" i="8"/>
  <c r="J397" i="8"/>
  <c r="I397" i="8"/>
  <c r="D397" i="8"/>
  <c r="Q396" i="8"/>
  <c r="N396" i="8"/>
  <c r="J396" i="8"/>
  <c r="I396" i="8"/>
  <c r="D396" i="8"/>
  <c r="Q395" i="8"/>
  <c r="N395" i="8"/>
  <c r="J395" i="8"/>
  <c r="I395" i="8"/>
  <c r="D395" i="8"/>
  <c r="Q394" i="8"/>
  <c r="N394" i="8"/>
  <c r="J394" i="8"/>
  <c r="I394" i="8"/>
  <c r="D394" i="8"/>
  <c r="Q393" i="8"/>
  <c r="N393" i="8"/>
  <c r="J393" i="8"/>
  <c r="I393" i="8"/>
  <c r="D393" i="8"/>
  <c r="Q392" i="8"/>
  <c r="N392" i="8"/>
  <c r="J392" i="8"/>
  <c r="I392" i="8"/>
  <c r="D392" i="8"/>
  <c r="Q391" i="8"/>
  <c r="N391" i="8"/>
  <c r="J391" i="8"/>
  <c r="I391" i="8"/>
  <c r="D391" i="8"/>
  <c r="Q390" i="8"/>
  <c r="N390" i="8"/>
  <c r="J390" i="8"/>
  <c r="I390" i="8"/>
  <c r="D390" i="8"/>
  <c r="Q389" i="8"/>
  <c r="N389" i="8"/>
  <c r="J389" i="8"/>
  <c r="I389" i="8"/>
  <c r="D389" i="8"/>
  <c r="Q388" i="8"/>
  <c r="N388" i="8"/>
  <c r="J388" i="8"/>
  <c r="I388" i="8"/>
  <c r="D388" i="8"/>
  <c r="Q387" i="8"/>
  <c r="N387" i="8"/>
  <c r="J387" i="8"/>
  <c r="I387" i="8"/>
  <c r="D387" i="8"/>
  <c r="Q386" i="8"/>
  <c r="N386" i="8"/>
  <c r="J386" i="8"/>
  <c r="I386" i="8"/>
  <c r="D386" i="8"/>
  <c r="Q385" i="8"/>
  <c r="N385" i="8"/>
  <c r="J385" i="8"/>
  <c r="I385" i="8"/>
  <c r="D385" i="8"/>
  <c r="Q384" i="8"/>
  <c r="N384" i="8"/>
  <c r="J384" i="8"/>
  <c r="I384" i="8"/>
  <c r="D384" i="8"/>
  <c r="Q383" i="8"/>
  <c r="N383" i="8"/>
  <c r="J383" i="8"/>
  <c r="I383" i="8"/>
  <c r="D383" i="8"/>
  <c r="Q382" i="8"/>
  <c r="N382" i="8"/>
  <c r="J382" i="8"/>
  <c r="I382" i="8"/>
  <c r="D382" i="8"/>
  <c r="Q381" i="8"/>
  <c r="N381" i="8"/>
  <c r="J381" i="8"/>
  <c r="I381" i="8"/>
  <c r="D381" i="8"/>
  <c r="Q380" i="8"/>
  <c r="N380" i="8"/>
  <c r="J380" i="8"/>
  <c r="I380" i="8"/>
  <c r="D380" i="8"/>
  <c r="Q379" i="8"/>
  <c r="N379" i="8"/>
  <c r="J379" i="8"/>
  <c r="I379" i="8"/>
  <c r="D379" i="8"/>
  <c r="Q378" i="8"/>
  <c r="N378" i="8"/>
  <c r="J378" i="8"/>
  <c r="I378" i="8"/>
  <c r="D378" i="8"/>
  <c r="Q377" i="8"/>
  <c r="N377" i="8"/>
  <c r="J377" i="8"/>
  <c r="I377" i="8"/>
  <c r="D377" i="8"/>
  <c r="Q376" i="8"/>
  <c r="N376" i="8"/>
  <c r="J376" i="8"/>
  <c r="I376" i="8"/>
  <c r="D376" i="8"/>
  <c r="Q375" i="8"/>
  <c r="N375" i="8"/>
  <c r="J375" i="8"/>
  <c r="I375" i="8"/>
  <c r="D375" i="8"/>
  <c r="Q374" i="8"/>
  <c r="N374" i="8"/>
  <c r="J374" i="8"/>
  <c r="I374" i="8"/>
  <c r="D374" i="8"/>
  <c r="Q373" i="8"/>
  <c r="N373" i="8"/>
  <c r="J373" i="8"/>
  <c r="I373" i="8"/>
  <c r="D373" i="8"/>
  <c r="Q372" i="8"/>
  <c r="N372" i="8"/>
  <c r="J372" i="8"/>
  <c r="I372" i="8"/>
  <c r="D372" i="8"/>
  <c r="Q371" i="8"/>
  <c r="N371" i="8"/>
  <c r="J371" i="8"/>
  <c r="I371" i="8"/>
  <c r="D371" i="8"/>
  <c r="Q370" i="8"/>
  <c r="N370" i="8"/>
  <c r="J370" i="8"/>
  <c r="I370" i="8"/>
  <c r="D370" i="8"/>
  <c r="Q369" i="8"/>
  <c r="N369" i="8"/>
  <c r="J369" i="8"/>
  <c r="I369" i="8"/>
  <c r="D369" i="8"/>
  <c r="Q368" i="8"/>
  <c r="N368" i="8"/>
  <c r="J368" i="8"/>
  <c r="I368" i="8"/>
  <c r="D368" i="8"/>
  <c r="Q367" i="8"/>
  <c r="N367" i="8"/>
  <c r="J367" i="8"/>
  <c r="I367" i="8"/>
  <c r="D367" i="8"/>
  <c r="Q366" i="8"/>
  <c r="N366" i="8"/>
  <c r="J366" i="8"/>
  <c r="I366" i="8"/>
  <c r="D366" i="8"/>
  <c r="Q365" i="8"/>
  <c r="N365" i="8"/>
  <c r="J365" i="8"/>
  <c r="I365" i="8"/>
  <c r="D365" i="8"/>
  <c r="Q364" i="8"/>
  <c r="N364" i="8"/>
  <c r="J364" i="8"/>
  <c r="I364" i="8"/>
  <c r="D364" i="8"/>
  <c r="Q363" i="8"/>
  <c r="N363" i="8"/>
  <c r="J363" i="8"/>
  <c r="I363" i="8"/>
  <c r="D363" i="8"/>
  <c r="Q362" i="8"/>
  <c r="N362" i="8"/>
  <c r="J362" i="8"/>
  <c r="I362" i="8"/>
  <c r="D362" i="8"/>
  <c r="Q361" i="8"/>
  <c r="N361" i="8"/>
  <c r="J361" i="8"/>
  <c r="I361" i="8"/>
  <c r="D361" i="8"/>
  <c r="Q360" i="8"/>
  <c r="N360" i="8"/>
  <c r="J360" i="8"/>
  <c r="I360" i="8"/>
  <c r="D360" i="8"/>
  <c r="Q359" i="8"/>
  <c r="N359" i="8"/>
  <c r="J359" i="8"/>
  <c r="I359" i="8"/>
  <c r="D359" i="8"/>
  <c r="Q358" i="8"/>
  <c r="N358" i="8"/>
  <c r="J358" i="8"/>
  <c r="I358" i="8"/>
  <c r="D358" i="8"/>
  <c r="Q357" i="8"/>
  <c r="N357" i="8"/>
  <c r="J357" i="8"/>
  <c r="I357" i="8"/>
  <c r="D357" i="8"/>
  <c r="Q356" i="8"/>
  <c r="N356" i="8"/>
  <c r="J356" i="8"/>
  <c r="I356" i="8"/>
  <c r="D356" i="8"/>
  <c r="Q355" i="8"/>
  <c r="N355" i="8"/>
  <c r="J355" i="8"/>
  <c r="I355" i="8"/>
  <c r="D355" i="8"/>
  <c r="Q354" i="8"/>
  <c r="N354" i="8"/>
  <c r="J354" i="8"/>
  <c r="I354" i="8"/>
  <c r="D354" i="8"/>
  <c r="Q353" i="8"/>
  <c r="N353" i="8"/>
  <c r="J353" i="8"/>
  <c r="I353" i="8"/>
  <c r="D353" i="8"/>
  <c r="Q352" i="8"/>
  <c r="N352" i="8"/>
  <c r="J352" i="8"/>
  <c r="I352" i="8"/>
  <c r="D352" i="8"/>
  <c r="Q351" i="8"/>
  <c r="N351" i="8"/>
  <c r="J351" i="8"/>
  <c r="I351" i="8"/>
  <c r="D351" i="8"/>
  <c r="Q350" i="8"/>
  <c r="N350" i="8"/>
  <c r="J350" i="8"/>
  <c r="I350" i="8"/>
  <c r="D350" i="8"/>
  <c r="Q349" i="8"/>
  <c r="N349" i="8"/>
  <c r="J349" i="8"/>
  <c r="I349" i="8"/>
  <c r="D349" i="8"/>
  <c r="Q348" i="8"/>
  <c r="N348" i="8"/>
  <c r="J348" i="8"/>
  <c r="I348" i="8"/>
  <c r="D348" i="8"/>
  <c r="Q347" i="8"/>
  <c r="N347" i="8"/>
  <c r="J347" i="8"/>
  <c r="I347" i="8"/>
  <c r="D347" i="8"/>
  <c r="Q346" i="8"/>
  <c r="N346" i="8"/>
  <c r="J346" i="8"/>
  <c r="I346" i="8"/>
  <c r="D346" i="8"/>
  <c r="Q345" i="8"/>
  <c r="N345" i="8"/>
  <c r="J345" i="8"/>
  <c r="I345" i="8"/>
  <c r="D345" i="8"/>
  <c r="Q344" i="8"/>
  <c r="N344" i="8"/>
  <c r="J344" i="8"/>
  <c r="I344" i="8"/>
  <c r="D344" i="8"/>
  <c r="Q343" i="8"/>
  <c r="N343" i="8"/>
  <c r="J343" i="8"/>
  <c r="I343" i="8"/>
  <c r="D343" i="8"/>
  <c r="Q342" i="8"/>
  <c r="N342" i="8"/>
  <c r="J342" i="8"/>
  <c r="I342" i="8"/>
  <c r="D342" i="8"/>
  <c r="Q341" i="8"/>
  <c r="N341" i="8"/>
  <c r="J341" i="8"/>
  <c r="I341" i="8"/>
  <c r="D341" i="8"/>
  <c r="Q340" i="8"/>
  <c r="N340" i="8"/>
  <c r="J340" i="8"/>
  <c r="I340" i="8"/>
  <c r="D340" i="8"/>
  <c r="Q339" i="8"/>
  <c r="N339" i="8"/>
  <c r="J339" i="8"/>
  <c r="I339" i="8"/>
  <c r="D339" i="8"/>
  <c r="Q338" i="8"/>
  <c r="N338" i="8"/>
  <c r="J338" i="8"/>
  <c r="I338" i="8"/>
  <c r="D338" i="8"/>
  <c r="Q337" i="8"/>
  <c r="N337" i="8"/>
  <c r="J337" i="8"/>
  <c r="I337" i="8"/>
  <c r="D337" i="8"/>
  <c r="Q336" i="8"/>
  <c r="N336" i="8"/>
  <c r="J336" i="8"/>
  <c r="I336" i="8"/>
  <c r="D336" i="8"/>
  <c r="Q335" i="8"/>
  <c r="N335" i="8"/>
  <c r="J335" i="8"/>
  <c r="I335" i="8"/>
  <c r="D335" i="8"/>
  <c r="Q334" i="8"/>
  <c r="N334" i="8"/>
  <c r="J334" i="8"/>
  <c r="I334" i="8"/>
  <c r="D334" i="8"/>
  <c r="Q333" i="8"/>
  <c r="N333" i="8"/>
  <c r="J333" i="8"/>
  <c r="I333" i="8"/>
  <c r="D333" i="8"/>
  <c r="Q332" i="8"/>
  <c r="N332" i="8"/>
  <c r="J332" i="8"/>
  <c r="I332" i="8"/>
  <c r="D332" i="8"/>
  <c r="Q331" i="8"/>
  <c r="N331" i="8"/>
  <c r="J331" i="8"/>
  <c r="I331" i="8"/>
  <c r="D331" i="8"/>
  <c r="Q330" i="8"/>
  <c r="N330" i="8"/>
  <c r="J330" i="8"/>
  <c r="I330" i="8"/>
  <c r="D330" i="8"/>
  <c r="Q329" i="8"/>
  <c r="N329" i="8"/>
  <c r="J329" i="8"/>
  <c r="I329" i="8"/>
  <c r="D329" i="8"/>
  <c r="Q328" i="8"/>
  <c r="N328" i="8"/>
  <c r="J328" i="8"/>
  <c r="I328" i="8"/>
  <c r="D328" i="8"/>
  <c r="Q327" i="8"/>
  <c r="N327" i="8"/>
  <c r="J327" i="8"/>
  <c r="I327" i="8"/>
  <c r="D327" i="8"/>
  <c r="Q326" i="8"/>
  <c r="N326" i="8"/>
  <c r="J326" i="8"/>
  <c r="I326" i="8"/>
  <c r="D326" i="8"/>
  <c r="Q325" i="8"/>
  <c r="N325" i="8"/>
  <c r="J325" i="8"/>
  <c r="I325" i="8"/>
  <c r="D325" i="8"/>
  <c r="Q324" i="8"/>
  <c r="N324" i="8"/>
  <c r="J324" i="8"/>
  <c r="I324" i="8"/>
  <c r="D324" i="8"/>
  <c r="Q323" i="8"/>
  <c r="N323" i="8"/>
  <c r="J323" i="8"/>
  <c r="I323" i="8"/>
  <c r="D323" i="8"/>
  <c r="Q322" i="8"/>
  <c r="N322" i="8"/>
  <c r="J322" i="8"/>
  <c r="I322" i="8"/>
  <c r="D322" i="8"/>
  <c r="Q321" i="8"/>
  <c r="N321" i="8"/>
  <c r="J321" i="8"/>
  <c r="I321" i="8"/>
  <c r="D321" i="8"/>
  <c r="Q320" i="8"/>
  <c r="N320" i="8"/>
  <c r="J320" i="8"/>
  <c r="I320" i="8"/>
  <c r="D320" i="8"/>
  <c r="Q319" i="8"/>
  <c r="N319" i="8"/>
  <c r="J319" i="8"/>
  <c r="I319" i="8"/>
  <c r="D319" i="8"/>
  <c r="Q318" i="8"/>
  <c r="N318" i="8"/>
  <c r="J318" i="8"/>
  <c r="I318" i="8"/>
  <c r="D318" i="8"/>
  <c r="Q317" i="8"/>
  <c r="N317" i="8"/>
  <c r="J317" i="8"/>
  <c r="I317" i="8"/>
  <c r="D317" i="8"/>
  <c r="Q316" i="8"/>
  <c r="N316" i="8"/>
  <c r="J316" i="8"/>
  <c r="I316" i="8"/>
  <c r="D316" i="8"/>
  <c r="Q315" i="8"/>
  <c r="N315" i="8"/>
  <c r="J315" i="8"/>
  <c r="I315" i="8"/>
  <c r="D315" i="8"/>
  <c r="Q314" i="8"/>
  <c r="N314" i="8"/>
  <c r="J314" i="8"/>
  <c r="I314" i="8"/>
  <c r="D314" i="8"/>
  <c r="Q313" i="8"/>
  <c r="N313" i="8"/>
  <c r="J313" i="8"/>
  <c r="I313" i="8"/>
  <c r="D313" i="8"/>
  <c r="Q312" i="8"/>
  <c r="N312" i="8"/>
  <c r="J312" i="8"/>
  <c r="I312" i="8"/>
  <c r="D312" i="8"/>
  <c r="Q311" i="8"/>
  <c r="N311" i="8"/>
  <c r="J311" i="8"/>
  <c r="I311" i="8"/>
  <c r="D311" i="8"/>
  <c r="Q310" i="8"/>
  <c r="N310" i="8"/>
  <c r="J310" i="8"/>
  <c r="I310" i="8"/>
  <c r="D310" i="8"/>
  <c r="Q309" i="8"/>
  <c r="N309" i="8"/>
  <c r="J309" i="8"/>
  <c r="I309" i="8"/>
  <c r="D309" i="8"/>
  <c r="Q308" i="8"/>
  <c r="N308" i="8"/>
  <c r="J308" i="8"/>
  <c r="I308" i="8"/>
  <c r="D308" i="8"/>
  <c r="Q307" i="8"/>
  <c r="N307" i="8"/>
  <c r="J307" i="8"/>
  <c r="I307" i="8"/>
  <c r="D307" i="8"/>
  <c r="Q306" i="8"/>
  <c r="N306" i="8"/>
  <c r="J306" i="8"/>
  <c r="I306" i="8"/>
  <c r="D306" i="8"/>
  <c r="Q305" i="8"/>
  <c r="N305" i="8"/>
  <c r="J305" i="8"/>
  <c r="I305" i="8"/>
  <c r="D305" i="8"/>
  <c r="Q304" i="8"/>
  <c r="N304" i="8"/>
  <c r="J304" i="8"/>
  <c r="I304" i="8"/>
  <c r="D304" i="8"/>
  <c r="Q303" i="8"/>
  <c r="N303" i="8"/>
  <c r="J303" i="8"/>
  <c r="I303" i="8"/>
  <c r="D303" i="8"/>
  <c r="Q302" i="8"/>
  <c r="N302" i="8"/>
  <c r="J302" i="8"/>
  <c r="I302" i="8"/>
  <c r="D302" i="8"/>
  <c r="Q301" i="8"/>
  <c r="N301" i="8"/>
  <c r="J301" i="8"/>
  <c r="I301" i="8"/>
  <c r="D301" i="8"/>
  <c r="Q300" i="8"/>
  <c r="N300" i="8"/>
  <c r="J300" i="8"/>
  <c r="I300" i="8"/>
  <c r="D300" i="8"/>
  <c r="Q299" i="8"/>
  <c r="N299" i="8"/>
  <c r="J299" i="8"/>
  <c r="I299" i="8"/>
  <c r="D299" i="8"/>
  <c r="Q298" i="8"/>
  <c r="N298" i="8"/>
  <c r="J298" i="8"/>
  <c r="I298" i="8"/>
  <c r="D298" i="8"/>
  <c r="Q297" i="8"/>
  <c r="N297" i="8"/>
  <c r="J297" i="8"/>
  <c r="I297" i="8"/>
  <c r="D297" i="8"/>
  <c r="Q296" i="8"/>
  <c r="N296" i="8"/>
  <c r="J296" i="8"/>
  <c r="I296" i="8"/>
  <c r="D296" i="8"/>
  <c r="Q295" i="8"/>
  <c r="N295" i="8"/>
  <c r="J295" i="8"/>
  <c r="I295" i="8"/>
  <c r="D295" i="8"/>
  <c r="Q294" i="8"/>
  <c r="N294" i="8"/>
  <c r="J294" i="8"/>
  <c r="I294" i="8"/>
  <c r="D294" i="8"/>
  <c r="Q293" i="8"/>
  <c r="N293" i="8"/>
  <c r="J293" i="8"/>
  <c r="I293" i="8"/>
  <c r="D293" i="8"/>
  <c r="Q292" i="8"/>
  <c r="N292" i="8"/>
  <c r="J292" i="8"/>
  <c r="I292" i="8"/>
  <c r="D292" i="8"/>
  <c r="Q291" i="8"/>
  <c r="N291" i="8"/>
  <c r="J291" i="8"/>
  <c r="I291" i="8"/>
  <c r="D291" i="8"/>
  <c r="Q290" i="8"/>
  <c r="N290" i="8"/>
  <c r="J290" i="8"/>
  <c r="I290" i="8"/>
  <c r="D290" i="8"/>
  <c r="Q289" i="8"/>
  <c r="N289" i="8"/>
  <c r="J289" i="8"/>
  <c r="I289" i="8"/>
  <c r="D289" i="8"/>
  <c r="Q288" i="8"/>
  <c r="N288" i="8"/>
  <c r="J288" i="8"/>
  <c r="I288" i="8"/>
  <c r="D288" i="8"/>
  <c r="Q287" i="8"/>
  <c r="N287" i="8"/>
  <c r="J287" i="8"/>
  <c r="I287" i="8"/>
  <c r="D287" i="8"/>
  <c r="Q286" i="8"/>
  <c r="N286" i="8"/>
  <c r="J286" i="8"/>
  <c r="I286" i="8"/>
  <c r="D286" i="8"/>
  <c r="Q285" i="8"/>
  <c r="N285" i="8"/>
  <c r="J285" i="8"/>
  <c r="I285" i="8"/>
  <c r="D285" i="8"/>
  <c r="Q284" i="8"/>
  <c r="N284" i="8"/>
  <c r="J284" i="8"/>
  <c r="I284" i="8"/>
  <c r="D284" i="8"/>
  <c r="Q283" i="8"/>
  <c r="N283" i="8"/>
  <c r="J283" i="8"/>
  <c r="I283" i="8"/>
  <c r="D283" i="8"/>
  <c r="Q282" i="8"/>
  <c r="N282" i="8"/>
  <c r="J282" i="8"/>
  <c r="I282" i="8"/>
  <c r="D282" i="8"/>
  <c r="Q281" i="8"/>
  <c r="N281" i="8"/>
  <c r="J281" i="8"/>
  <c r="I281" i="8"/>
  <c r="D281" i="8"/>
  <c r="Q280" i="8"/>
  <c r="N280" i="8"/>
  <c r="J280" i="8"/>
  <c r="I280" i="8"/>
  <c r="D280" i="8"/>
  <c r="Q279" i="8"/>
  <c r="N279" i="8"/>
  <c r="J279" i="8"/>
  <c r="I279" i="8"/>
  <c r="D279" i="8"/>
  <c r="Q278" i="8"/>
  <c r="N278" i="8"/>
  <c r="J278" i="8"/>
  <c r="I278" i="8"/>
  <c r="D278" i="8"/>
  <c r="Q277" i="8"/>
  <c r="N277" i="8"/>
  <c r="J277" i="8"/>
  <c r="I277" i="8"/>
  <c r="D277" i="8"/>
  <c r="Q276" i="8"/>
  <c r="N276" i="8"/>
  <c r="J276" i="8"/>
  <c r="I276" i="8"/>
  <c r="D276" i="8"/>
  <c r="Q275" i="8"/>
  <c r="N275" i="8"/>
  <c r="J275" i="8"/>
  <c r="I275" i="8"/>
  <c r="D275" i="8"/>
  <c r="Q274" i="8"/>
  <c r="N274" i="8"/>
  <c r="J274" i="8"/>
  <c r="I274" i="8"/>
  <c r="D274" i="8"/>
  <c r="Q273" i="8"/>
  <c r="N273" i="8"/>
  <c r="J273" i="8"/>
  <c r="I273" i="8"/>
  <c r="D273" i="8"/>
  <c r="Q272" i="8"/>
  <c r="N272" i="8"/>
  <c r="J272" i="8"/>
  <c r="I272" i="8"/>
  <c r="D272" i="8"/>
  <c r="Q271" i="8"/>
  <c r="N271" i="8"/>
  <c r="J271" i="8"/>
  <c r="I271" i="8"/>
  <c r="D271" i="8"/>
  <c r="Q270" i="8"/>
  <c r="N270" i="8"/>
  <c r="J270" i="8"/>
  <c r="I270" i="8"/>
  <c r="D270" i="8"/>
  <c r="Q269" i="8"/>
  <c r="N269" i="8"/>
  <c r="J269" i="8"/>
  <c r="I269" i="8"/>
  <c r="D269" i="8"/>
  <c r="Q268" i="8"/>
  <c r="N268" i="8"/>
  <c r="J268" i="8"/>
  <c r="I268" i="8"/>
  <c r="D268" i="8"/>
  <c r="Q267" i="8"/>
  <c r="N267" i="8"/>
  <c r="J267" i="8"/>
  <c r="I267" i="8"/>
  <c r="D267" i="8"/>
  <c r="Q266" i="8"/>
  <c r="N266" i="8"/>
  <c r="J266" i="8"/>
  <c r="I266" i="8"/>
  <c r="D266" i="8"/>
  <c r="Q265" i="8"/>
  <c r="N265" i="8"/>
  <c r="J265" i="8"/>
  <c r="I265" i="8"/>
  <c r="D265" i="8"/>
  <c r="Q264" i="8"/>
  <c r="N264" i="8"/>
  <c r="J264" i="8"/>
  <c r="I264" i="8"/>
  <c r="D264" i="8"/>
  <c r="Q263" i="8"/>
  <c r="N263" i="8"/>
  <c r="J263" i="8"/>
  <c r="I263" i="8"/>
  <c r="D263" i="8"/>
  <c r="Q262" i="8"/>
  <c r="N262" i="8"/>
  <c r="J262" i="8"/>
  <c r="I262" i="8"/>
  <c r="D262" i="8"/>
  <c r="Q261" i="8"/>
  <c r="N261" i="8"/>
  <c r="J261" i="8"/>
  <c r="I261" i="8"/>
  <c r="D261" i="8"/>
  <c r="Q260" i="8"/>
  <c r="N260" i="8"/>
  <c r="J260" i="8"/>
  <c r="I260" i="8"/>
  <c r="D260" i="8"/>
  <c r="Q259" i="8"/>
  <c r="N259" i="8"/>
  <c r="J259" i="8"/>
  <c r="I259" i="8"/>
  <c r="D259" i="8"/>
  <c r="Q258" i="8"/>
  <c r="N258" i="8"/>
  <c r="J258" i="8"/>
  <c r="I258" i="8"/>
  <c r="D258" i="8"/>
  <c r="Q257" i="8"/>
  <c r="N257" i="8"/>
  <c r="J257" i="8"/>
  <c r="I257" i="8"/>
  <c r="D257" i="8"/>
  <c r="Q256" i="8"/>
  <c r="N256" i="8"/>
  <c r="J256" i="8"/>
  <c r="I256" i="8"/>
  <c r="D256" i="8"/>
  <c r="Q255" i="8"/>
  <c r="N255" i="8"/>
  <c r="J255" i="8"/>
  <c r="I255" i="8"/>
  <c r="D255" i="8"/>
  <c r="Q254" i="8"/>
  <c r="N254" i="8"/>
  <c r="J254" i="8"/>
  <c r="I254" i="8"/>
  <c r="D254" i="8"/>
  <c r="Q253" i="8"/>
  <c r="N253" i="8"/>
  <c r="J253" i="8"/>
  <c r="I253" i="8"/>
  <c r="D253" i="8"/>
  <c r="Q252" i="8"/>
  <c r="N252" i="8"/>
  <c r="J252" i="8"/>
  <c r="I252" i="8"/>
  <c r="D252" i="8"/>
  <c r="Q251" i="8"/>
  <c r="N251" i="8"/>
  <c r="J251" i="8"/>
  <c r="I251" i="8"/>
  <c r="D251" i="8"/>
  <c r="Q250" i="8"/>
  <c r="N250" i="8"/>
  <c r="J250" i="8"/>
  <c r="I250" i="8"/>
  <c r="D250" i="8"/>
  <c r="Q249" i="8"/>
  <c r="N249" i="8"/>
  <c r="J249" i="8"/>
  <c r="I249" i="8"/>
  <c r="D249" i="8"/>
  <c r="Q248" i="8"/>
  <c r="N248" i="8"/>
  <c r="J248" i="8"/>
  <c r="I248" i="8"/>
  <c r="D248" i="8"/>
  <c r="Q247" i="8"/>
  <c r="N247" i="8"/>
  <c r="J247" i="8"/>
  <c r="I247" i="8"/>
  <c r="D247" i="8"/>
  <c r="Q246" i="8"/>
  <c r="N246" i="8"/>
  <c r="J246" i="8"/>
  <c r="I246" i="8"/>
  <c r="D246" i="8"/>
  <c r="Q245" i="8"/>
  <c r="N245" i="8"/>
  <c r="J245" i="8"/>
  <c r="I245" i="8"/>
  <c r="D245" i="8"/>
  <c r="Q244" i="8"/>
  <c r="N244" i="8"/>
  <c r="J244" i="8"/>
  <c r="I244" i="8"/>
  <c r="D244" i="8"/>
  <c r="Q243" i="8"/>
  <c r="N243" i="8"/>
  <c r="J243" i="8"/>
  <c r="I243" i="8"/>
  <c r="D243" i="8"/>
  <c r="Q242" i="8"/>
  <c r="N242" i="8"/>
  <c r="J242" i="8"/>
  <c r="I242" i="8"/>
  <c r="D242" i="8"/>
  <c r="Q241" i="8"/>
  <c r="N241" i="8"/>
  <c r="J241" i="8"/>
  <c r="I241" i="8"/>
  <c r="D241" i="8"/>
  <c r="Q240" i="8"/>
  <c r="N240" i="8"/>
  <c r="J240" i="8"/>
  <c r="I240" i="8"/>
  <c r="D240" i="8"/>
  <c r="Q239" i="8"/>
  <c r="N239" i="8"/>
  <c r="J239" i="8"/>
  <c r="I239" i="8"/>
  <c r="D239" i="8"/>
  <c r="Q238" i="8"/>
  <c r="N238" i="8"/>
  <c r="J238" i="8"/>
  <c r="I238" i="8"/>
  <c r="D238" i="8"/>
  <c r="Q237" i="8"/>
  <c r="N237" i="8"/>
  <c r="J237" i="8"/>
  <c r="I237" i="8"/>
  <c r="D237" i="8"/>
  <c r="Q236" i="8"/>
  <c r="N236" i="8"/>
  <c r="J236" i="8"/>
  <c r="I236" i="8"/>
  <c r="D236" i="8"/>
  <c r="Q235" i="8"/>
  <c r="N235" i="8"/>
  <c r="J235" i="8"/>
  <c r="I235" i="8"/>
  <c r="D235" i="8"/>
  <c r="Q234" i="8"/>
  <c r="N234" i="8"/>
  <c r="J234" i="8"/>
  <c r="I234" i="8"/>
  <c r="D234" i="8"/>
  <c r="Q233" i="8"/>
  <c r="N233" i="8"/>
  <c r="J233" i="8"/>
  <c r="I233" i="8"/>
  <c r="D233" i="8"/>
  <c r="Q232" i="8"/>
  <c r="N232" i="8"/>
  <c r="J232" i="8"/>
  <c r="I232" i="8"/>
  <c r="D232" i="8"/>
  <c r="Q231" i="8"/>
  <c r="N231" i="8"/>
  <c r="J231" i="8"/>
  <c r="I231" i="8"/>
  <c r="D231" i="8"/>
  <c r="Q230" i="8"/>
  <c r="N230" i="8"/>
  <c r="J230" i="8"/>
  <c r="I230" i="8"/>
  <c r="D230" i="8"/>
  <c r="Q229" i="8"/>
  <c r="N229" i="8"/>
  <c r="J229" i="8"/>
  <c r="I229" i="8"/>
  <c r="D229" i="8"/>
  <c r="Q228" i="8"/>
  <c r="N228" i="8"/>
  <c r="J228" i="8"/>
  <c r="I228" i="8"/>
  <c r="D228" i="8"/>
  <c r="Q227" i="8"/>
  <c r="N227" i="8"/>
  <c r="J227" i="8"/>
  <c r="I227" i="8"/>
  <c r="D227" i="8"/>
  <c r="Q226" i="8"/>
  <c r="N226" i="8"/>
  <c r="J226" i="8"/>
  <c r="I226" i="8"/>
  <c r="D226" i="8"/>
  <c r="Q225" i="8"/>
  <c r="N225" i="8"/>
  <c r="J225" i="8"/>
  <c r="I225" i="8"/>
  <c r="D225" i="8"/>
  <c r="Q224" i="8"/>
  <c r="N224" i="8"/>
  <c r="J224" i="8"/>
  <c r="I224" i="8"/>
  <c r="D224" i="8"/>
  <c r="Q223" i="8"/>
  <c r="N223" i="8"/>
  <c r="J223" i="8"/>
  <c r="I223" i="8"/>
  <c r="D223" i="8"/>
  <c r="Q222" i="8"/>
  <c r="N222" i="8"/>
  <c r="J222" i="8"/>
  <c r="I222" i="8"/>
  <c r="D222" i="8"/>
  <c r="Q221" i="8"/>
  <c r="N221" i="8"/>
  <c r="J221" i="8"/>
  <c r="I221" i="8"/>
  <c r="D221" i="8"/>
  <c r="Q220" i="8"/>
  <c r="N220" i="8"/>
  <c r="J220" i="8"/>
  <c r="I220" i="8"/>
  <c r="D220" i="8"/>
  <c r="Q219" i="8"/>
  <c r="N219" i="8"/>
  <c r="J219" i="8"/>
  <c r="I219" i="8"/>
  <c r="D219" i="8"/>
  <c r="Q218" i="8"/>
  <c r="N218" i="8"/>
  <c r="J218" i="8"/>
  <c r="I218" i="8"/>
  <c r="D218" i="8"/>
  <c r="Q217" i="8"/>
  <c r="N217" i="8"/>
  <c r="J217" i="8"/>
  <c r="I217" i="8"/>
  <c r="D217" i="8"/>
  <c r="Q216" i="8"/>
  <c r="N216" i="8"/>
  <c r="J216" i="8"/>
  <c r="I216" i="8"/>
  <c r="D216" i="8"/>
  <c r="Q215" i="8"/>
  <c r="N215" i="8"/>
  <c r="J215" i="8"/>
  <c r="I215" i="8"/>
  <c r="D215" i="8"/>
  <c r="Q214" i="8"/>
  <c r="N214" i="8"/>
  <c r="J214" i="8"/>
  <c r="I214" i="8"/>
  <c r="D214" i="8"/>
  <c r="Q213" i="8"/>
  <c r="N213" i="8"/>
  <c r="J213" i="8"/>
  <c r="I213" i="8"/>
  <c r="D213" i="8"/>
  <c r="Q212" i="8"/>
  <c r="N212" i="8"/>
  <c r="J212" i="8"/>
  <c r="I212" i="8"/>
  <c r="D212" i="8"/>
  <c r="Q211" i="8"/>
  <c r="N211" i="8"/>
  <c r="J211" i="8"/>
  <c r="I211" i="8"/>
  <c r="D211" i="8"/>
  <c r="Q210" i="8"/>
  <c r="N210" i="8"/>
  <c r="J210" i="8"/>
  <c r="I210" i="8"/>
  <c r="D210" i="8"/>
  <c r="Q209" i="8"/>
  <c r="N209" i="8"/>
  <c r="J209" i="8"/>
  <c r="I209" i="8"/>
  <c r="D209" i="8"/>
  <c r="Q208" i="8"/>
  <c r="N208" i="8"/>
  <c r="J208" i="8"/>
  <c r="I208" i="8"/>
  <c r="D208" i="8"/>
  <c r="Q207" i="8"/>
  <c r="N207" i="8"/>
  <c r="J207" i="8"/>
  <c r="I207" i="8"/>
  <c r="D207" i="8"/>
  <c r="Q206" i="8"/>
  <c r="N206" i="8"/>
  <c r="J206" i="8"/>
  <c r="I206" i="8"/>
  <c r="D206" i="8"/>
  <c r="Q205" i="8"/>
  <c r="N205" i="8"/>
  <c r="J205" i="8"/>
  <c r="I205" i="8"/>
  <c r="D205" i="8"/>
  <c r="Q204" i="8"/>
  <c r="N204" i="8"/>
  <c r="J204" i="8"/>
  <c r="I204" i="8"/>
  <c r="D204" i="8"/>
  <c r="Q203" i="8"/>
  <c r="N203" i="8"/>
  <c r="J203" i="8"/>
  <c r="I203" i="8"/>
  <c r="D203" i="8"/>
  <c r="Q202" i="8"/>
  <c r="N202" i="8"/>
  <c r="J202" i="8"/>
  <c r="I202" i="8"/>
  <c r="D202" i="8"/>
  <c r="Q201" i="8"/>
  <c r="N201" i="8"/>
  <c r="J201" i="8"/>
  <c r="I201" i="8"/>
  <c r="D201" i="8"/>
  <c r="Q200" i="8"/>
  <c r="N200" i="8"/>
  <c r="J200" i="8"/>
  <c r="I200" i="8"/>
  <c r="D200" i="8"/>
  <c r="Q199" i="8"/>
  <c r="N199" i="8"/>
  <c r="J199" i="8"/>
  <c r="I199" i="8"/>
  <c r="D199" i="8"/>
  <c r="Q198" i="8"/>
  <c r="N198" i="8"/>
  <c r="J198" i="8"/>
  <c r="I198" i="8"/>
  <c r="D198" i="8"/>
  <c r="Q197" i="8"/>
  <c r="N197" i="8"/>
  <c r="J197" i="8"/>
  <c r="I197" i="8"/>
  <c r="D197" i="8"/>
  <c r="Q196" i="8"/>
  <c r="N196" i="8"/>
  <c r="J196" i="8"/>
  <c r="I196" i="8"/>
  <c r="D196" i="8"/>
  <c r="Q195" i="8"/>
  <c r="N195" i="8"/>
  <c r="J195" i="8"/>
  <c r="I195" i="8"/>
  <c r="D195" i="8"/>
  <c r="Q194" i="8"/>
  <c r="N194" i="8"/>
  <c r="J194" i="8"/>
  <c r="I194" i="8"/>
  <c r="D194" i="8"/>
  <c r="Q193" i="8"/>
  <c r="N193" i="8"/>
  <c r="J193" i="8"/>
  <c r="I193" i="8"/>
  <c r="D193" i="8"/>
  <c r="Q192" i="8"/>
  <c r="N192" i="8"/>
  <c r="J192" i="8"/>
  <c r="I192" i="8"/>
  <c r="D192" i="8"/>
  <c r="Q191" i="8"/>
  <c r="N191" i="8"/>
  <c r="J191" i="8"/>
  <c r="I191" i="8"/>
  <c r="D191" i="8"/>
  <c r="Q190" i="8"/>
  <c r="N190" i="8"/>
  <c r="J190" i="8"/>
  <c r="I190" i="8"/>
  <c r="D190" i="8"/>
  <c r="Q189" i="8"/>
  <c r="N189" i="8"/>
  <c r="J189" i="8"/>
  <c r="I189" i="8"/>
  <c r="D189" i="8"/>
  <c r="Q188" i="8"/>
  <c r="N188" i="8"/>
  <c r="J188" i="8"/>
  <c r="I188" i="8"/>
  <c r="D188" i="8"/>
  <c r="Q187" i="8"/>
  <c r="N187" i="8"/>
  <c r="J187" i="8"/>
  <c r="I187" i="8"/>
  <c r="D187" i="8"/>
  <c r="Q186" i="8"/>
  <c r="N186" i="8"/>
  <c r="J186" i="8"/>
  <c r="I186" i="8"/>
  <c r="D186" i="8"/>
  <c r="Q185" i="8"/>
  <c r="N185" i="8"/>
  <c r="J185" i="8"/>
  <c r="I185" i="8"/>
  <c r="D185" i="8"/>
  <c r="Q184" i="8"/>
  <c r="N184" i="8"/>
  <c r="J184" i="8"/>
  <c r="I184" i="8"/>
  <c r="D184" i="8"/>
  <c r="Q183" i="8"/>
  <c r="N183" i="8"/>
  <c r="J183" i="8"/>
  <c r="I183" i="8"/>
  <c r="D183" i="8"/>
  <c r="Q182" i="8"/>
  <c r="N182" i="8"/>
  <c r="J182" i="8"/>
  <c r="I182" i="8"/>
  <c r="D182" i="8"/>
  <c r="Q181" i="8"/>
  <c r="N181" i="8"/>
  <c r="J181" i="8"/>
  <c r="I181" i="8"/>
  <c r="D181" i="8"/>
  <c r="Q180" i="8"/>
  <c r="N180" i="8"/>
  <c r="J180" i="8"/>
  <c r="I180" i="8"/>
  <c r="D180" i="8"/>
  <c r="Q179" i="8"/>
  <c r="N179" i="8"/>
  <c r="J179" i="8"/>
  <c r="I179" i="8"/>
  <c r="D179" i="8"/>
  <c r="Q178" i="8"/>
  <c r="N178" i="8"/>
  <c r="J178" i="8"/>
  <c r="I178" i="8"/>
  <c r="D178" i="8"/>
  <c r="Q177" i="8"/>
  <c r="N177" i="8"/>
  <c r="J177" i="8"/>
  <c r="I177" i="8"/>
  <c r="D177" i="8"/>
  <c r="Q176" i="8"/>
  <c r="N176" i="8"/>
  <c r="J176" i="8"/>
  <c r="I176" i="8"/>
  <c r="D176" i="8"/>
  <c r="Q175" i="8"/>
  <c r="N175" i="8"/>
  <c r="J175" i="8"/>
  <c r="I175" i="8"/>
  <c r="D175" i="8"/>
  <c r="Q174" i="8"/>
  <c r="N174" i="8"/>
  <c r="J174" i="8"/>
  <c r="I174" i="8"/>
  <c r="D174" i="8"/>
  <c r="Q173" i="8"/>
  <c r="N173" i="8"/>
  <c r="J173" i="8"/>
  <c r="I173" i="8"/>
  <c r="D173" i="8"/>
  <c r="Q172" i="8"/>
  <c r="N172" i="8"/>
  <c r="J172" i="8"/>
  <c r="I172" i="8"/>
  <c r="D172" i="8"/>
  <c r="Q171" i="8"/>
  <c r="N171" i="8"/>
  <c r="J171" i="8"/>
  <c r="I171" i="8"/>
  <c r="D171" i="8"/>
  <c r="Q170" i="8"/>
  <c r="N170" i="8"/>
  <c r="J170" i="8"/>
  <c r="I170" i="8"/>
  <c r="D170" i="8"/>
  <c r="Q169" i="8"/>
  <c r="N169" i="8"/>
  <c r="J169" i="8"/>
  <c r="I169" i="8"/>
  <c r="D169" i="8"/>
  <c r="Q168" i="8"/>
  <c r="N168" i="8"/>
  <c r="J168" i="8"/>
  <c r="I168" i="8"/>
  <c r="D168" i="8"/>
  <c r="Q167" i="8"/>
  <c r="N167" i="8"/>
  <c r="J167" i="8"/>
  <c r="I167" i="8"/>
  <c r="D167" i="8"/>
  <c r="Q166" i="8"/>
  <c r="N166" i="8"/>
  <c r="J166" i="8"/>
  <c r="I166" i="8"/>
  <c r="D166" i="8"/>
  <c r="Q165" i="8"/>
  <c r="N165" i="8"/>
  <c r="J165" i="8"/>
  <c r="I165" i="8"/>
  <c r="D165" i="8"/>
  <c r="Q164" i="8"/>
  <c r="N164" i="8"/>
  <c r="J164" i="8"/>
  <c r="I164" i="8"/>
  <c r="D164" i="8"/>
  <c r="Q163" i="8"/>
  <c r="N163" i="8"/>
  <c r="J163" i="8"/>
  <c r="I163" i="8"/>
  <c r="D163" i="8"/>
  <c r="Q162" i="8"/>
  <c r="N162" i="8"/>
  <c r="J162" i="8"/>
  <c r="I162" i="8"/>
  <c r="D162" i="8"/>
  <c r="Q161" i="8"/>
  <c r="N161" i="8"/>
  <c r="J161" i="8"/>
  <c r="I161" i="8"/>
  <c r="D161" i="8"/>
  <c r="Q160" i="8"/>
  <c r="N160" i="8"/>
  <c r="J160" i="8"/>
  <c r="I160" i="8"/>
  <c r="D160" i="8"/>
  <c r="Q159" i="8"/>
  <c r="N159" i="8"/>
  <c r="J159" i="8"/>
  <c r="I159" i="8"/>
  <c r="D159" i="8"/>
  <c r="Q158" i="8"/>
  <c r="N158" i="8"/>
  <c r="J158" i="8"/>
  <c r="I158" i="8"/>
  <c r="D158" i="8"/>
  <c r="Q157" i="8"/>
  <c r="N157" i="8"/>
  <c r="J157" i="8"/>
  <c r="I157" i="8"/>
  <c r="D157" i="8"/>
  <c r="Q156" i="8"/>
  <c r="N156" i="8"/>
  <c r="J156" i="8"/>
  <c r="I156" i="8"/>
  <c r="D156" i="8"/>
  <c r="Q155" i="8"/>
  <c r="N155" i="8"/>
  <c r="J155" i="8"/>
  <c r="I155" i="8"/>
  <c r="D155" i="8"/>
  <c r="Q154" i="8"/>
  <c r="N154" i="8"/>
  <c r="J154" i="8"/>
  <c r="I154" i="8"/>
  <c r="D154" i="8"/>
  <c r="Q153" i="8"/>
  <c r="N153" i="8"/>
  <c r="J153" i="8"/>
  <c r="I153" i="8"/>
  <c r="D153" i="8"/>
  <c r="Q152" i="8"/>
  <c r="N152" i="8"/>
  <c r="J152" i="8"/>
  <c r="I152" i="8"/>
  <c r="D152" i="8"/>
  <c r="Q151" i="8"/>
  <c r="N151" i="8"/>
  <c r="J151" i="8"/>
  <c r="I151" i="8"/>
  <c r="D151" i="8"/>
  <c r="Q150" i="8"/>
  <c r="N150" i="8"/>
  <c r="J150" i="8"/>
  <c r="I150" i="8"/>
  <c r="D150" i="8"/>
  <c r="Q149" i="8"/>
  <c r="N149" i="8"/>
  <c r="J149" i="8"/>
  <c r="I149" i="8"/>
  <c r="D149" i="8"/>
  <c r="Q148" i="8"/>
  <c r="N148" i="8"/>
  <c r="J148" i="8"/>
  <c r="I148" i="8"/>
  <c r="D148" i="8"/>
  <c r="Q147" i="8"/>
  <c r="N147" i="8"/>
  <c r="J147" i="8"/>
  <c r="I147" i="8"/>
  <c r="D147" i="8"/>
  <c r="Q146" i="8"/>
  <c r="N146" i="8"/>
  <c r="J146" i="8"/>
  <c r="I146" i="8"/>
  <c r="D146" i="8"/>
  <c r="Q145" i="8"/>
  <c r="N145" i="8"/>
  <c r="J145" i="8"/>
  <c r="I145" i="8"/>
  <c r="D145" i="8"/>
  <c r="Q144" i="8"/>
  <c r="N144" i="8"/>
  <c r="J144" i="8"/>
  <c r="I144" i="8"/>
  <c r="D144" i="8"/>
  <c r="Q143" i="8"/>
  <c r="N143" i="8"/>
  <c r="J143" i="8"/>
  <c r="I143" i="8"/>
  <c r="D143" i="8"/>
  <c r="Q142" i="8"/>
  <c r="N142" i="8"/>
  <c r="J142" i="8"/>
  <c r="I142" i="8"/>
  <c r="D142" i="8"/>
  <c r="Q141" i="8"/>
  <c r="N141" i="8"/>
  <c r="J141" i="8"/>
  <c r="I141" i="8"/>
  <c r="D141" i="8"/>
  <c r="Q140" i="8"/>
  <c r="N140" i="8"/>
  <c r="J140" i="8"/>
  <c r="I140" i="8"/>
  <c r="D140" i="8"/>
  <c r="Q139" i="8"/>
  <c r="N139" i="8"/>
  <c r="J139" i="8"/>
  <c r="I139" i="8"/>
  <c r="D139" i="8"/>
  <c r="Q138" i="8"/>
  <c r="N138" i="8"/>
  <c r="J138" i="8"/>
  <c r="I138" i="8"/>
  <c r="D138" i="8"/>
  <c r="Q137" i="8"/>
  <c r="N137" i="8"/>
  <c r="J137" i="8"/>
  <c r="I137" i="8"/>
  <c r="D137" i="8"/>
  <c r="Q136" i="8"/>
  <c r="N136" i="8"/>
  <c r="J136" i="8"/>
  <c r="I136" i="8"/>
  <c r="D136" i="8"/>
  <c r="Q135" i="8"/>
  <c r="N135" i="8"/>
  <c r="J135" i="8"/>
  <c r="I135" i="8"/>
  <c r="D135" i="8"/>
  <c r="Q134" i="8"/>
  <c r="N134" i="8"/>
  <c r="J134" i="8"/>
  <c r="I134" i="8"/>
  <c r="D134" i="8"/>
  <c r="Q133" i="8"/>
  <c r="N133" i="8"/>
  <c r="J133" i="8"/>
  <c r="I133" i="8"/>
  <c r="D133" i="8"/>
  <c r="Q132" i="8"/>
  <c r="N132" i="8"/>
  <c r="J132" i="8"/>
  <c r="I132" i="8"/>
  <c r="D132" i="8"/>
  <c r="Q131" i="8"/>
  <c r="N131" i="8"/>
  <c r="J131" i="8"/>
  <c r="I131" i="8"/>
  <c r="D131" i="8"/>
  <c r="Q130" i="8"/>
  <c r="N130" i="8"/>
  <c r="J130" i="8"/>
  <c r="I130" i="8"/>
  <c r="D130" i="8"/>
  <c r="Q129" i="8"/>
  <c r="N129" i="8"/>
  <c r="J129" i="8"/>
  <c r="I129" i="8"/>
  <c r="D129" i="8"/>
  <c r="Q128" i="8"/>
  <c r="N128" i="8"/>
  <c r="J128" i="8"/>
  <c r="I128" i="8"/>
  <c r="D128" i="8"/>
  <c r="Q127" i="8"/>
  <c r="N127" i="8"/>
  <c r="J127" i="8"/>
  <c r="I127" i="8"/>
  <c r="D127" i="8"/>
  <c r="Q126" i="8"/>
  <c r="N126" i="8"/>
  <c r="J126" i="8"/>
  <c r="I126" i="8"/>
  <c r="D126" i="8"/>
  <c r="Q125" i="8"/>
  <c r="N125" i="8"/>
  <c r="J125" i="8"/>
  <c r="I125" i="8"/>
  <c r="D125" i="8"/>
  <c r="Q124" i="8"/>
  <c r="N124" i="8"/>
  <c r="J124" i="8"/>
  <c r="I124" i="8"/>
  <c r="D124" i="8"/>
  <c r="Q123" i="8"/>
  <c r="N123" i="8"/>
  <c r="J123" i="8"/>
  <c r="I123" i="8"/>
  <c r="D123" i="8"/>
  <c r="Q122" i="8"/>
  <c r="N122" i="8"/>
  <c r="J122" i="8"/>
  <c r="I122" i="8"/>
  <c r="D122" i="8"/>
  <c r="Q121" i="8"/>
  <c r="N121" i="8"/>
  <c r="J121" i="8"/>
  <c r="I121" i="8"/>
  <c r="D121" i="8"/>
  <c r="Q120" i="8"/>
  <c r="N120" i="8"/>
  <c r="J120" i="8"/>
  <c r="I120" i="8"/>
  <c r="D120" i="8"/>
  <c r="Q119" i="8"/>
  <c r="N119" i="8"/>
  <c r="J119" i="8"/>
  <c r="I119" i="8"/>
  <c r="D119" i="8"/>
  <c r="Q118" i="8"/>
  <c r="N118" i="8"/>
  <c r="J118" i="8"/>
  <c r="I118" i="8"/>
  <c r="D118" i="8"/>
  <c r="Q117" i="8"/>
  <c r="N117" i="8"/>
  <c r="J117" i="8"/>
  <c r="I117" i="8"/>
  <c r="D117" i="8"/>
  <c r="Q116" i="8"/>
  <c r="N116" i="8"/>
  <c r="J116" i="8"/>
  <c r="I116" i="8"/>
  <c r="D116" i="8"/>
  <c r="Q115" i="8"/>
  <c r="N115" i="8"/>
  <c r="J115" i="8"/>
  <c r="I115" i="8"/>
  <c r="D115" i="8"/>
  <c r="Q114" i="8"/>
  <c r="N114" i="8"/>
  <c r="J114" i="8"/>
  <c r="I114" i="8"/>
  <c r="D114" i="8"/>
  <c r="Q113" i="8"/>
  <c r="N113" i="8"/>
  <c r="J113" i="8"/>
  <c r="I113" i="8"/>
  <c r="D113" i="8"/>
  <c r="Q112" i="8"/>
  <c r="N112" i="8"/>
  <c r="J112" i="8"/>
  <c r="I112" i="8"/>
  <c r="D112" i="8"/>
  <c r="Q111" i="8"/>
  <c r="N111" i="8"/>
  <c r="J111" i="8"/>
  <c r="I111" i="8"/>
  <c r="D111" i="8"/>
  <c r="Q110" i="8"/>
  <c r="N110" i="8"/>
  <c r="J110" i="8"/>
  <c r="I110" i="8"/>
  <c r="D110" i="8"/>
  <c r="Q109" i="8"/>
  <c r="N109" i="8"/>
  <c r="J109" i="8"/>
  <c r="I109" i="8"/>
  <c r="D109" i="8"/>
  <c r="Q108" i="8"/>
  <c r="N108" i="8"/>
  <c r="J108" i="8"/>
  <c r="I108" i="8"/>
  <c r="D108" i="8"/>
  <c r="Q107" i="8"/>
  <c r="N107" i="8"/>
  <c r="J107" i="8"/>
  <c r="I107" i="8"/>
  <c r="D107" i="8"/>
  <c r="Q106" i="8"/>
  <c r="N106" i="8"/>
  <c r="J106" i="8"/>
  <c r="I106" i="8"/>
  <c r="D106" i="8"/>
  <c r="Q105" i="8"/>
  <c r="N105" i="8"/>
  <c r="J105" i="8"/>
  <c r="I105" i="8"/>
  <c r="D105" i="8"/>
  <c r="Q104" i="8"/>
  <c r="N104" i="8"/>
  <c r="J104" i="8"/>
  <c r="I104" i="8"/>
  <c r="D104" i="8"/>
  <c r="Q103" i="8"/>
  <c r="N103" i="8"/>
  <c r="J103" i="8"/>
  <c r="I103" i="8"/>
  <c r="D103" i="8"/>
  <c r="Q102" i="8"/>
  <c r="N102" i="8"/>
  <c r="J102" i="8"/>
  <c r="I102" i="8"/>
  <c r="D102" i="8"/>
  <c r="Q101" i="8"/>
  <c r="N101" i="8"/>
  <c r="J101" i="8"/>
  <c r="I101" i="8"/>
  <c r="D101" i="8"/>
  <c r="Q100" i="8"/>
  <c r="N100" i="8"/>
  <c r="J100" i="8"/>
  <c r="I100" i="8"/>
  <c r="D100" i="8"/>
  <c r="Q99" i="8"/>
  <c r="N99" i="8"/>
  <c r="J99" i="8"/>
  <c r="I99" i="8"/>
  <c r="D99" i="8"/>
  <c r="Q98" i="8"/>
  <c r="N98" i="8"/>
  <c r="J98" i="8"/>
  <c r="I98" i="8"/>
  <c r="D98" i="8"/>
  <c r="Q97" i="8"/>
  <c r="N97" i="8"/>
  <c r="J97" i="8"/>
  <c r="I97" i="8"/>
  <c r="D97" i="8"/>
  <c r="Q96" i="8"/>
  <c r="N96" i="8"/>
  <c r="J96" i="8"/>
  <c r="I96" i="8"/>
  <c r="D96" i="8"/>
  <c r="Q95" i="8"/>
  <c r="N95" i="8"/>
  <c r="J95" i="8"/>
  <c r="I95" i="8"/>
  <c r="D95" i="8"/>
  <c r="Q94" i="8"/>
  <c r="N94" i="8"/>
  <c r="J94" i="8"/>
  <c r="I94" i="8"/>
  <c r="D94" i="8"/>
  <c r="Q93" i="8"/>
  <c r="N93" i="8"/>
  <c r="J93" i="8"/>
  <c r="I93" i="8"/>
  <c r="D93" i="8"/>
  <c r="Q92" i="8"/>
  <c r="N92" i="8"/>
  <c r="J92" i="8"/>
  <c r="I92" i="8"/>
  <c r="D92" i="8"/>
  <c r="U91" i="8"/>
  <c r="Q91" i="8"/>
  <c r="N91" i="8"/>
  <c r="J91" i="8"/>
  <c r="I91" i="8"/>
  <c r="D91" i="8"/>
  <c r="Q90" i="8"/>
  <c r="N90" i="8"/>
  <c r="J90" i="8"/>
  <c r="I90" i="8"/>
  <c r="D90" i="8"/>
  <c r="Q89" i="8"/>
  <c r="N89" i="8"/>
  <c r="J89" i="8"/>
  <c r="I89" i="8"/>
  <c r="D89" i="8"/>
  <c r="Q88" i="8"/>
  <c r="N88" i="8"/>
  <c r="J88" i="8"/>
  <c r="I88" i="8"/>
  <c r="D88" i="8"/>
  <c r="Q87" i="8"/>
  <c r="N87" i="8"/>
  <c r="J87" i="8"/>
  <c r="I87" i="8"/>
  <c r="D87" i="8"/>
  <c r="Q86" i="8"/>
  <c r="N86" i="8"/>
  <c r="J86" i="8"/>
  <c r="I86" i="8"/>
  <c r="D86" i="8"/>
  <c r="Q85" i="8"/>
  <c r="N85" i="8"/>
  <c r="J85" i="8"/>
  <c r="I85" i="8"/>
  <c r="D85" i="8"/>
  <c r="Q84" i="8"/>
  <c r="N84" i="8"/>
  <c r="J84" i="8"/>
  <c r="I84" i="8"/>
  <c r="D84" i="8"/>
  <c r="Q83" i="8"/>
  <c r="N83" i="8"/>
  <c r="J83" i="8"/>
  <c r="I83" i="8"/>
  <c r="D83" i="8"/>
  <c r="Q82" i="8"/>
  <c r="N82" i="8"/>
  <c r="J82" i="8"/>
  <c r="I82" i="8"/>
  <c r="D82" i="8"/>
  <c r="Q81" i="8"/>
  <c r="N81" i="8"/>
  <c r="J81" i="8"/>
  <c r="I81" i="8"/>
  <c r="D81" i="8"/>
  <c r="Q80" i="8"/>
  <c r="N80" i="8"/>
  <c r="J80" i="8"/>
  <c r="I80" i="8"/>
  <c r="D80" i="8"/>
  <c r="Q79" i="8"/>
  <c r="N79" i="8"/>
  <c r="J79" i="8"/>
  <c r="I79" i="8"/>
  <c r="D79" i="8"/>
  <c r="Q78" i="8"/>
  <c r="N78" i="8"/>
  <c r="J78" i="8"/>
  <c r="I78" i="8"/>
  <c r="D78" i="8"/>
  <c r="Q77" i="8"/>
  <c r="N77" i="8"/>
  <c r="J77" i="8"/>
  <c r="I77" i="8"/>
  <c r="D77" i="8"/>
  <c r="Q76" i="8"/>
  <c r="N76" i="8"/>
  <c r="J76" i="8"/>
  <c r="I76" i="8"/>
  <c r="D76" i="8"/>
  <c r="Q75" i="8"/>
  <c r="N75" i="8"/>
  <c r="J75" i="8"/>
  <c r="I75" i="8"/>
  <c r="D75" i="8"/>
  <c r="Q74" i="8"/>
  <c r="N74" i="8"/>
  <c r="J74" i="8"/>
  <c r="I74" i="8"/>
  <c r="D74" i="8"/>
  <c r="Q73" i="8"/>
  <c r="N73" i="8"/>
  <c r="J73" i="8"/>
  <c r="I73" i="8"/>
  <c r="D73" i="8"/>
  <c r="Q72" i="8"/>
  <c r="N72" i="8"/>
  <c r="J72" i="8"/>
  <c r="I72" i="8"/>
  <c r="D72" i="8"/>
  <c r="Q71" i="8"/>
  <c r="N71" i="8"/>
  <c r="J71" i="8"/>
  <c r="I71" i="8"/>
  <c r="D71" i="8"/>
  <c r="Q70" i="8"/>
  <c r="N70" i="8"/>
  <c r="J70" i="8"/>
  <c r="I70" i="8"/>
  <c r="D70" i="8"/>
  <c r="Q69" i="8"/>
  <c r="N69" i="8"/>
  <c r="J69" i="8"/>
  <c r="I69" i="8"/>
  <c r="D69" i="8"/>
  <c r="Q68" i="8"/>
  <c r="N68" i="8"/>
  <c r="J68" i="8"/>
  <c r="I68" i="8"/>
  <c r="D68" i="8"/>
  <c r="Q67" i="8"/>
  <c r="N67" i="8"/>
  <c r="J67" i="8"/>
  <c r="I67" i="8"/>
  <c r="D67" i="8"/>
  <c r="Q66" i="8"/>
  <c r="N66" i="8"/>
  <c r="J66" i="8"/>
  <c r="I66" i="8"/>
  <c r="D66" i="8"/>
  <c r="Q65" i="8"/>
  <c r="N65" i="8"/>
  <c r="J65" i="8"/>
  <c r="I65" i="8"/>
  <c r="D65" i="8"/>
  <c r="Q64" i="8"/>
  <c r="N64" i="8"/>
  <c r="J64" i="8"/>
  <c r="I64" i="8"/>
  <c r="D64" i="8"/>
  <c r="Q63" i="8"/>
  <c r="N63" i="8"/>
  <c r="J63" i="8"/>
  <c r="I63" i="8"/>
  <c r="D63" i="8"/>
  <c r="Q62" i="8"/>
  <c r="N62" i="8"/>
  <c r="J62" i="8"/>
  <c r="I62" i="8"/>
  <c r="D62" i="8"/>
  <c r="Q61" i="8"/>
  <c r="N61" i="8"/>
  <c r="J61" i="8"/>
  <c r="I61" i="8"/>
  <c r="D61" i="8"/>
  <c r="Q60" i="8"/>
  <c r="N60" i="8"/>
  <c r="J60" i="8"/>
  <c r="I60" i="8"/>
  <c r="D60" i="8"/>
  <c r="Q59" i="8"/>
  <c r="N59" i="8"/>
  <c r="J59" i="8"/>
  <c r="I59" i="8"/>
  <c r="D59" i="8"/>
  <c r="Q58" i="8"/>
  <c r="N58" i="8"/>
  <c r="J58" i="8"/>
  <c r="I58" i="8"/>
  <c r="D58" i="8"/>
  <c r="Q57" i="8"/>
  <c r="N57" i="8"/>
  <c r="J57" i="8"/>
  <c r="I57" i="8"/>
  <c r="D57" i="8"/>
  <c r="Q56" i="8"/>
  <c r="N56" i="8"/>
  <c r="J56" i="8"/>
  <c r="I56" i="8"/>
  <c r="D56" i="8"/>
  <c r="Q55" i="8"/>
  <c r="N55" i="8"/>
  <c r="J55" i="8"/>
  <c r="I55" i="8"/>
  <c r="D55" i="8"/>
  <c r="Q54" i="8"/>
  <c r="N54" i="8"/>
  <c r="J54" i="8"/>
  <c r="I54" i="8"/>
  <c r="D54" i="8"/>
  <c r="Q53" i="8"/>
  <c r="N53" i="8"/>
  <c r="J53" i="8"/>
  <c r="I53" i="8"/>
  <c r="D53" i="8"/>
  <c r="Q52" i="8"/>
  <c r="N52" i="8"/>
  <c r="J52" i="8"/>
  <c r="I52" i="8"/>
  <c r="D52" i="8"/>
  <c r="Q51" i="8"/>
  <c r="N51" i="8"/>
  <c r="J51" i="8"/>
  <c r="I51" i="8"/>
  <c r="D51" i="8"/>
  <c r="Q50" i="8"/>
  <c r="N50" i="8"/>
  <c r="J50" i="8"/>
  <c r="I50" i="8"/>
  <c r="D50" i="8"/>
  <c r="Q49" i="8"/>
  <c r="N49" i="8"/>
  <c r="J49" i="8"/>
  <c r="I49" i="8"/>
  <c r="D49" i="8"/>
  <c r="Q48" i="8"/>
  <c r="N48" i="8"/>
  <c r="J48" i="8"/>
  <c r="I48" i="8"/>
  <c r="D48" i="8"/>
  <c r="Q47" i="8"/>
  <c r="N47" i="8"/>
  <c r="J47" i="8"/>
  <c r="I47" i="8"/>
  <c r="D47" i="8"/>
  <c r="Q46" i="8"/>
  <c r="N46" i="8"/>
  <c r="J46" i="8"/>
  <c r="I46" i="8"/>
  <c r="D46" i="8"/>
  <c r="Q45" i="8"/>
  <c r="N45" i="8"/>
  <c r="J45" i="8"/>
  <c r="I45" i="8"/>
  <c r="D45" i="8"/>
  <c r="Q44" i="8"/>
  <c r="N44" i="8"/>
  <c r="J44" i="8"/>
  <c r="I44" i="8"/>
  <c r="D44" i="8"/>
  <c r="Q43" i="8"/>
  <c r="N43" i="8"/>
  <c r="J43" i="8"/>
  <c r="I43" i="8"/>
  <c r="D43" i="8"/>
  <c r="Q42" i="8"/>
  <c r="N42" i="8"/>
  <c r="J42" i="8"/>
  <c r="I42" i="8"/>
  <c r="D42" i="8"/>
  <c r="Q41" i="8"/>
  <c r="N41" i="8"/>
  <c r="J41" i="8"/>
  <c r="I41" i="8"/>
  <c r="D41" i="8"/>
  <c r="Q40" i="8"/>
  <c r="N40" i="8"/>
  <c r="J40" i="8"/>
  <c r="I40" i="8"/>
  <c r="D40" i="8"/>
  <c r="Q39" i="8"/>
  <c r="N39" i="8"/>
  <c r="J39" i="8"/>
  <c r="I39" i="8"/>
  <c r="D39" i="8"/>
  <c r="Q38" i="8"/>
  <c r="N38" i="8"/>
  <c r="J38" i="8"/>
  <c r="I38" i="8"/>
  <c r="D38" i="8"/>
  <c r="Q37" i="8"/>
  <c r="N37" i="8"/>
  <c r="J37" i="8"/>
  <c r="I37" i="8"/>
  <c r="D37" i="8"/>
  <c r="Q36" i="8"/>
  <c r="N36" i="8"/>
  <c r="J36" i="8"/>
  <c r="I36" i="8"/>
  <c r="D36" i="8"/>
  <c r="Q35" i="8"/>
  <c r="N35" i="8"/>
  <c r="J35" i="8"/>
  <c r="I35" i="8"/>
  <c r="D35" i="8"/>
  <c r="Q34" i="8"/>
  <c r="N34" i="8"/>
  <c r="J34" i="8"/>
  <c r="I34" i="8"/>
  <c r="D34" i="8"/>
  <c r="Q33" i="8"/>
  <c r="N33" i="8"/>
  <c r="J33" i="8"/>
  <c r="I33" i="8"/>
  <c r="D33" i="8"/>
  <c r="Q32" i="8"/>
  <c r="N32" i="8"/>
  <c r="J32" i="8"/>
  <c r="I32" i="8"/>
  <c r="D32" i="8"/>
  <c r="Q31" i="8"/>
  <c r="N31" i="8"/>
  <c r="J31" i="8"/>
  <c r="I31" i="8"/>
  <c r="D31" i="8"/>
  <c r="Q30" i="8"/>
  <c r="N30" i="8"/>
  <c r="J30" i="8"/>
  <c r="I30" i="8"/>
  <c r="D30" i="8"/>
  <c r="Q29" i="8"/>
  <c r="N29" i="8"/>
  <c r="J29" i="8"/>
  <c r="I29" i="8"/>
  <c r="D29" i="8"/>
  <c r="Q28" i="8"/>
  <c r="N28" i="8"/>
  <c r="J28" i="8"/>
  <c r="I28" i="8"/>
  <c r="D28" i="8"/>
  <c r="Q27" i="8"/>
  <c r="N27" i="8"/>
  <c r="J27" i="8"/>
  <c r="I27" i="8"/>
  <c r="D27" i="8"/>
  <c r="Q26" i="8"/>
  <c r="N26" i="8"/>
  <c r="J26" i="8"/>
  <c r="I26" i="8"/>
  <c r="D26" i="8"/>
  <c r="Q25" i="8"/>
  <c r="N25" i="8"/>
  <c r="J25" i="8"/>
  <c r="I25" i="8"/>
  <c r="D25" i="8"/>
  <c r="Q24" i="8"/>
  <c r="N24" i="8"/>
  <c r="J24" i="8"/>
  <c r="I24" i="8"/>
  <c r="D24" i="8"/>
  <c r="Q23" i="8"/>
  <c r="N23" i="8"/>
  <c r="J23" i="8"/>
  <c r="I23" i="8"/>
  <c r="D23" i="8"/>
  <c r="Q22" i="8"/>
  <c r="N22" i="8"/>
  <c r="J22" i="8"/>
  <c r="I22" i="8"/>
  <c r="D22" i="8"/>
  <c r="Q21" i="8"/>
  <c r="N21" i="8"/>
  <c r="J21" i="8"/>
  <c r="I21" i="8"/>
  <c r="D21" i="8"/>
  <c r="Q20" i="8"/>
  <c r="N20" i="8"/>
  <c r="J20" i="8"/>
  <c r="I20" i="8"/>
  <c r="D20" i="8"/>
  <c r="Q19" i="8"/>
  <c r="N19" i="8"/>
  <c r="J19" i="8"/>
  <c r="I19" i="8"/>
  <c r="D19" i="8"/>
  <c r="Q18" i="8"/>
  <c r="N18" i="8"/>
  <c r="J18" i="8"/>
  <c r="I18" i="8"/>
  <c r="D18" i="8"/>
  <c r="Q17" i="8"/>
  <c r="N17" i="8"/>
  <c r="J17" i="8"/>
  <c r="I17" i="8"/>
  <c r="D17" i="8"/>
  <c r="Q16" i="8"/>
  <c r="N16" i="8"/>
  <c r="J16" i="8"/>
  <c r="I16" i="8"/>
  <c r="D16" i="8"/>
  <c r="Q15" i="8"/>
  <c r="N15" i="8"/>
  <c r="J15" i="8"/>
  <c r="I15" i="8"/>
  <c r="D15" i="8"/>
  <c r="Q14" i="8"/>
  <c r="N14" i="8"/>
  <c r="J14" i="8"/>
  <c r="I14" i="8"/>
  <c r="D14" i="8"/>
  <c r="Q13" i="8"/>
  <c r="N13" i="8"/>
  <c r="J13" i="8"/>
  <c r="I13" i="8"/>
  <c r="D13" i="8"/>
  <c r="Q12" i="8"/>
  <c r="N12" i="8"/>
  <c r="J12" i="8"/>
  <c r="I12" i="8"/>
  <c r="D12" i="8"/>
  <c r="Q11" i="8"/>
  <c r="N11" i="8"/>
  <c r="J11" i="8"/>
  <c r="I11" i="8"/>
  <c r="D11" i="8"/>
  <c r="Q10" i="8"/>
  <c r="N10" i="8"/>
  <c r="J10" i="8"/>
  <c r="I10" i="8"/>
  <c r="D10" i="8"/>
  <c r="Q9" i="8"/>
  <c r="N9" i="8"/>
  <c r="J9" i="8"/>
  <c r="I9" i="8"/>
  <c r="D9" i="8"/>
  <c r="Q8" i="8"/>
  <c r="N8" i="8"/>
  <c r="J8" i="8"/>
  <c r="I8" i="8"/>
  <c r="D8" i="8"/>
  <c r="Q7" i="8"/>
  <c r="N7" i="8"/>
  <c r="J7" i="8"/>
  <c r="I7" i="8"/>
  <c r="D7" i="8"/>
  <c r="Q6" i="8"/>
  <c r="N6" i="8"/>
  <c r="J6" i="8"/>
  <c r="I6" i="8"/>
  <c r="D6" i="8"/>
  <c r="Q5" i="8"/>
  <c r="N5" i="8"/>
  <c r="J5" i="8"/>
  <c r="I5" i="8"/>
  <c r="D5" i="8"/>
  <c r="Q4" i="8"/>
  <c r="N4" i="8"/>
  <c r="J4" i="8"/>
  <c r="I4" i="8"/>
  <c r="D4" i="8"/>
  <c r="Q3" i="8"/>
  <c r="N3" i="8"/>
  <c r="J3" i="8"/>
  <c r="I3" i="8"/>
  <c r="D3" i="8"/>
  <c r="Q2" i="8"/>
  <c r="N2" i="8"/>
  <c r="J2" i="8"/>
  <c r="I2" i="8"/>
  <c r="D2" i="8"/>
  <c r="BR16" i="11" l="1"/>
  <c r="BR17" i="11"/>
  <c r="BR15" i="11"/>
  <c r="BS20" i="11"/>
  <c r="BR12" i="11"/>
  <c r="BS19" i="11"/>
  <c r="BS14" i="11"/>
  <c r="BS18" i="11"/>
  <c r="BS17" i="11"/>
  <c r="BS15" i="11"/>
  <c r="BS11" i="11"/>
  <c r="BT11" i="11" s="1"/>
  <c r="BR13" i="11"/>
  <c r="BR20" i="11"/>
  <c r="BR19" i="11"/>
  <c r="BS12" i="11"/>
  <c r="BS16" i="11"/>
  <c r="BS13" i="11"/>
  <c r="BR18" i="11"/>
  <c r="BR14" i="11"/>
  <c r="BH15" i="11"/>
  <c r="BH13" i="11"/>
  <c r="BH14" i="11"/>
  <c r="BH12" i="11"/>
  <c r="BH11" i="11"/>
  <c r="BI11" i="11"/>
  <c r="BI17" i="11"/>
  <c r="BH17" i="11"/>
  <c r="BH16" i="11"/>
  <c r="BI19" i="11"/>
  <c r="BI15" i="11"/>
  <c r="BH18" i="11"/>
  <c r="BH19" i="11"/>
  <c r="BI12" i="11"/>
  <c r="BI13" i="11"/>
  <c r="BI10" i="11"/>
  <c r="BJ10" i="11" s="1"/>
  <c r="BI18" i="11"/>
  <c r="BI16" i="11"/>
  <c r="BI14" i="11"/>
  <c r="BT19" i="11" l="1"/>
  <c r="BT12" i="11"/>
  <c r="BT20" i="11"/>
  <c r="BJ14" i="11"/>
  <c r="BT17" i="11"/>
  <c r="BT16" i="11"/>
  <c r="BT15" i="11"/>
  <c r="BT14" i="11"/>
  <c r="BT18" i="11"/>
  <c r="BT13" i="11"/>
  <c r="BJ13" i="11"/>
  <c r="BJ15" i="11"/>
  <c r="BJ12" i="11"/>
  <c r="BJ16" i="11"/>
  <c r="BJ11" i="11"/>
  <c r="BJ18" i="11"/>
  <c r="BJ17" i="11"/>
  <c r="BJ19" i="11"/>
  <c r="AD87" i="9" l="1"/>
  <c r="AD89" i="9"/>
  <c r="AD88" i="9"/>
  <c r="AD86" i="9"/>
  <c r="AD85" i="9"/>
  <c r="AD82" i="9"/>
  <c r="AD83" i="9"/>
  <c r="AD84" i="9"/>
  <c r="AD8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1376EC-7D40-48D9-A31F-9393B14FEEE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CF13A1E-F6FC-4231-9C2A-C8C21DCB84DA}" name="WorksheetConnection_pivots!$D$13:$E$19" type="102" refreshedVersion="7" minRefreshableVersion="5">
    <extLst>
      <ext xmlns:x15="http://schemas.microsoft.com/office/spreadsheetml/2010/11/main" uri="{DE250136-89BD-433C-8126-D09CA5730AF9}">
        <x15:connection id="Range 1">
          <x15:rangePr sourceName="_xlcn.WorksheetConnection_pivotsD13E191"/>
        </x15:connection>
      </ext>
    </extLst>
  </connection>
  <connection id="3" xr16:uid="{90F7B31F-AF54-43C6-BDBA-53C2BAB52AA9}" name="WorksheetConnection_pivots!$F$99:$H$140" type="102" refreshedVersion="7" minRefreshableVersion="5">
    <extLst>
      <ext xmlns:x15="http://schemas.microsoft.com/office/spreadsheetml/2010/11/main" uri="{DE250136-89BD-433C-8126-D09CA5730AF9}">
        <x15:connection id="Range">
          <x15:rangePr sourceName="_xlcn.WorksheetConnection_pivotsF99H1401"/>
        </x15:connection>
      </ext>
    </extLst>
  </connection>
</connections>
</file>

<file path=xl/sharedStrings.xml><?xml version="1.0" encoding="utf-8"?>
<sst xmlns="http://schemas.openxmlformats.org/spreadsheetml/2006/main" count="4797" uniqueCount="1099">
  <si>
    <t>Rank</t>
  </si>
  <si>
    <t>Name</t>
  </si>
  <si>
    <t>Age</t>
  </si>
  <si>
    <t>Country/Territory</t>
  </si>
  <si>
    <t>Source</t>
  </si>
  <si>
    <t>Industry</t>
  </si>
  <si>
    <t>Elon Musk</t>
  </si>
  <si>
    <t>United States</t>
  </si>
  <si>
    <t>Tesla, SpaceX</t>
  </si>
  <si>
    <t>Automotive</t>
  </si>
  <si>
    <t>Mark Zuckerberg</t>
  </si>
  <si>
    <t>Facebook</t>
  </si>
  <si>
    <t>Technology</t>
  </si>
  <si>
    <t>Jeff Bezos</t>
  </si>
  <si>
    <t>Amazon</t>
  </si>
  <si>
    <t>Larry Ellison</t>
  </si>
  <si>
    <t>Oracle</t>
  </si>
  <si>
    <t>Bernard Arnault &amp; family</t>
  </si>
  <si>
    <t>France</t>
  </si>
  <si>
    <t>LVMH</t>
  </si>
  <si>
    <t>Fashion &amp; Retail</t>
  </si>
  <si>
    <t>Warren Buffett</t>
  </si>
  <si>
    <t>Berkshire Hathaway</t>
  </si>
  <si>
    <t>Finance &amp; Investments</t>
  </si>
  <si>
    <t>Larry Page</t>
  </si>
  <si>
    <t>Google</t>
  </si>
  <si>
    <t>Sergey Brin</t>
  </si>
  <si>
    <t>Amancio Ortega</t>
  </si>
  <si>
    <t>Spain</t>
  </si>
  <si>
    <t>Zara</t>
  </si>
  <si>
    <t>Steve Ballmer</t>
  </si>
  <si>
    <t>Microsoft</t>
  </si>
  <si>
    <t>Rob Walton &amp; family</t>
  </si>
  <si>
    <t>Walmart</t>
  </si>
  <si>
    <t>Jim Walton &amp; family</t>
  </si>
  <si>
    <t>Bill Gates</t>
  </si>
  <si>
    <t>Michael Bloomberg</t>
  </si>
  <si>
    <t>Bloomberg LP</t>
  </si>
  <si>
    <t>Alice Walton</t>
  </si>
  <si>
    <t>Jensen Huang</t>
  </si>
  <si>
    <t>Semiconductors</t>
  </si>
  <si>
    <t>Michael Dell</t>
  </si>
  <si>
    <t>Dell Technologies</t>
  </si>
  <si>
    <t>Mukesh Ambani</t>
  </si>
  <si>
    <t>India</t>
  </si>
  <si>
    <t>Diversified</t>
  </si>
  <si>
    <t>Carlos Slim Helu &amp; family</t>
  </si>
  <si>
    <t>Mexico</t>
  </si>
  <si>
    <t>Telecom</t>
  </si>
  <si>
    <t>Francoise Bettencourt Meyers &amp; family</t>
  </si>
  <si>
    <t>L'Oréal</t>
  </si>
  <si>
    <t>Julia Koch &amp; family</t>
  </si>
  <si>
    <t>Koch, Inc.</t>
  </si>
  <si>
    <t>Charles Koch &amp; family</t>
  </si>
  <si>
    <t>Zhang Yiming</t>
  </si>
  <si>
    <t>China</t>
  </si>
  <si>
    <t>TikTok</t>
  </si>
  <si>
    <t>Changpeng Zhao</t>
  </si>
  <si>
    <t>Canada</t>
  </si>
  <si>
    <t>Cryptocurrency exchange</t>
  </si>
  <si>
    <t>Jeff Yass</t>
  </si>
  <si>
    <t>Trading, investments</t>
  </si>
  <si>
    <t>Zhong Shanshan</t>
  </si>
  <si>
    <t>Beverages, pharmaceuticals</t>
  </si>
  <si>
    <t>Food &amp; Beverage</t>
  </si>
  <si>
    <t>Thomas Peterffy</t>
  </si>
  <si>
    <t>Discount brokerage</t>
  </si>
  <si>
    <t>Gautam Adani</t>
  </si>
  <si>
    <t>Infrastructure, commodities</t>
  </si>
  <si>
    <t>Ma Huateng</t>
  </si>
  <si>
    <t>Online games</t>
  </si>
  <si>
    <t>Tadashi Yanai &amp; family</t>
  </si>
  <si>
    <t>Japan</t>
  </si>
  <si>
    <t>Fashion retail</t>
  </si>
  <si>
    <t>Stephen Schwarzman</t>
  </si>
  <si>
    <t>Investments</t>
  </si>
  <si>
    <t>Lei Jun</t>
  </si>
  <si>
    <t>Smartphones</t>
  </si>
  <si>
    <t>Jacqueline Mars</t>
  </si>
  <si>
    <t>Candy, pet food</t>
  </si>
  <si>
    <t>John Mars</t>
  </si>
  <si>
    <t>Ken Griffin</t>
  </si>
  <si>
    <t>Hedge funds</t>
  </si>
  <si>
    <t>Colin Huang</t>
  </si>
  <si>
    <t>E-commerce</t>
  </si>
  <si>
    <t>Dieter Schwarz</t>
  </si>
  <si>
    <t>Germany</t>
  </si>
  <si>
    <t>Retail</t>
  </si>
  <si>
    <t>Mark Mateschitz</t>
  </si>
  <si>
    <t>Austria</t>
  </si>
  <si>
    <t>Red Bull</t>
  </si>
  <si>
    <t>Klaus-Michael Kuehne</t>
  </si>
  <si>
    <t>Shipping</t>
  </si>
  <si>
    <t>Logistics</t>
  </si>
  <si>
    <t>Li Ka-shing</t>
  </si>
  <si>
    <t>Hong Kong</t>
  </si>
  <si>
    <t>Giovanni Ferrero</t>
  </si>
  <si>
    <t>Italy</t>
  </si>
  <si>
    <t>Nutella, chocolates</t>
  </si>
  <si>
    <t>Lukas Walton</t>
  </si>
  <si>
    <t>Robin Zeng</t>
  </si>
  <si>
    <t>Batteries</t>
  </si>
  <si>
    <t>Gianluigi Aponte</t>
  </si>
  <si>
    <t>Switzerland</t>
  </si>
  <si>
    <t>Rafaela Aponte-Diamant</t>
  </si>
  <si>
    <t>Alain Wertheimer</t>
  </si>
  <si>
    <t>Chanel</t>
  </si>
  <si>
    <t>Gerard Wertheimer</t>
  </si>
  <si>
    <t>Savitri Jindal &amp; family</t>
  </si>
  <si>
    <t>Steel</t>
  </si>
  <si>
    <t>Metals &amp; Mining</t>
  </si>
  <si>
    <t>Phil Knight &amp; family</t>
  </si>
  <si>
    <t>Nike</t>
  </si>
  <si>
    <t>Reinhold Wuerth &amp; family</t>
  </si>
  <si>
    <t>Fasteners</t>
  </si>
  <si>
    <t>Manufacturing</t>
  </si>
  <si>
    <t>Shiv Nadar</t>
  </si>
  <si>
    <t>Software services</t>
  </si>
  <si>
    <t>Eduardo Saverin</t>
  </si>
  <si>
    <t>Brazil</t>
  </si>
  <si>
    <t>Andrea Pignataro</t>
  </si>
  <si>
    <t>Financial software</t>
  </si>
  <si>
    <t>William Ding</t>
  </si>
  <si>
    <t>Abigail Johnson</t>
  </si>
  <si>
    <t>Fidelity</t>
  </si>
  <si>
    <t>Miriam Adelson &amp; family</t>
  </si>
  <si>
    <t>Casinos</t>
  </si>
  <si>
    <t>Gambling &amp; Casinos</t>
  </si>
  <si>
    <t>Marilyn Simons &amp; family</t>
  </si>
  <si>
    <t>Melinda French Gates</t>
  </si>
  <si>
    <t>Microsoft, investments</t>
  </si>
  <si>
    <t>Len Blavatnik</t>
  </si>
  <si>
    <t>Music, chemicals</t>
  </si>
  <si>
    <t>Masayoshi Son</t>
  </si>
  <si>
    <t>Telecom, Investments</t>
  </si>
  <si>
    <t>Gina Rinehart</t>
  </si>
  <si>
    <t>Australia</t>
  </si>
  <si>
    <t>Mining</t>
  </si>
  <si>
    <t>Vagit Alekperov</t>
  </si>
  <si>
    <t>Russia</t>
  </si>
  <si>
    <t>Oil</t>
  </si>
  <si>
    <t>Energy</t>
  </si>
  <si>
    <t>Jack Ma</t>
  </si>
  <si>
    <t>Alexey Mordashov &amp; family</t>
  </si>
  <si>
    <t>Steel, investments</t>
  </si>
  <si>
    <t>Germán Larrea Mota Velasco &amp; family</t>
  </si>
  <si>
    <t>Leonid Mikhelson &amp; family</t>
  </si>
  <si>
    <t>Gas, chemicals</t>
  </si>
  <si>
    <t>Elaine Marshall &amp; family</t>
  </si>
  <si>
    <t>Koch Inc.</t>
  </si>
  <si>
    <t>Eyal Ofer</t>
  </si>
  <si>
    <t>Israel</t>
  </si>
  <si>
    <t>Real estate, shipping</t>
  </si>
  <si>
    <t>MacKenzie Scott</t>
  </si>
  <si>
    <t>Iris Fontbona &amp; family</t>
  </si>
  <si>
    <t>Chile</t>
  </si>
  <si>
    <t>Daniel Gilbert</t>
  </si>
  <si>
    <t>Rocket Mortgage</t>
  </si>
  <si>
    <t>Low Tuck Kwong</t>
  </si>
  <si>
    <t>Indonesia</t>
  </si>
  <si>
    <t>Coal</t>
  </si>
  <si>
    <t>Thomas Frist, Jr. &amp; family</t>
  </si>
  <si>
    <t>Hospitals</t>
  </si>
  <si>
    <t>Healthcare</t>
  </si>
  <si>
    <t>He Xiangjian &amp; family</t>
  </si>
  <si>
    <t>Home appliances</t>
  </si>
  <si>
    <t>Vladimir Lisin</t>
  </si>
  <si>
    <t>Steel, transport</t>
  </si>
  <si>
    <t>Wang Chuanfu</t>
  </si>
  <si>
    <t>Batteries, automobiles</t>
  </si>
  <si>
    <t>Lyndal Stephens Greth &amp; family</t>
  </si>
  <si>
    <t>Oil &amp; gas</t>
  </si>
  <si>
    <t>Susanne Klatten</t>
  </si>
  <si>
    <t>BMW, pharmaceuticals</t>
  </si>
  <si>
    <t>Dilip Shanghvi</t>
  </si>
  <si>
    <t>Pharmaceuticals</t>
  </si>
  <si>
    <t>Emmanuel Besnier</t>
  </si>
  <si>
    <t>Cheese</t>
  </si>
  <si>
    <t>Vladimir Potanin</t>
  </si>
  <si>
    <t>Metals</t>
  </si>
  <si>
    <t>Eric Schmidt</t>
  </si>
  <si>
    <t>Stefan Quandt</t>
  </si>
  <si>
    <t>BMW</t>
  </si>
  <si>
    <t>Gennady Timchenko</t>
  </si>
  <si>
    <t>Oil, gas</t>
  </si>
  <si>
    <t>Cyrus Poonawalla</t>
  </si>
  <si>
    <t>Vaccines</t>
  </si>
  <si>
    <t>Rupert Murdoch &amp; family</t>
  </si>
  <si>
    <t>Newspapers, TV network</t>
  </si>
  <si>
    <t>Media &amp; Entertainment</t>
  </si>
  <si>
    <t>John Menard, Jr.</t>
  </si>
  <si>
    <t>Home improvement stores</t>
  </si>
  <si>
    <t>Idan Ofer</t>
  </si>
  <si>
    <t>Giancarlo Devasini</t>
  </si>
  <si>
    <t>Cryptocurrency</t>
  </si>
  <si>
    <t>R. Budi Hartono</t>
  </si>
  <si>
    <t>Banking, tobacco</t>
  </si>
  <si>
    <t>Diane Hendricks</t>
  </si>
  <si>
    <t>Building supplies</t>
  </si>
  <si>
    <t>Construction &amp; Engineering</t>
  </si>
  <si>
    <t>François Pinault &amp; family</t>
  </si>
  <si>
    <t>Luxury goods</t>
  </si>
  <si>
    <t>Michael Hartono</t>
  </si>
  <si>
    <t>Steve Cohen</t>
  </si>
  <si>
    <t>David Tepper</t>
  </si>
  <si>
    <t>Kumar Birla</t>
  </si>
  <si>
    <t>Vicky Safra &amp; family</t>
  </si>
  <si>
    <t>Banking</t>
  </si>
  <si>
    <t>Lu Xiangyang</t>
  </si>
  <si>
    <t>Automobiles, batteries</t>
  </si>
  <si>
    <t>Prajogo Pangestu</t>
  </si>
  <si>
    <t>Petrochemicals, energy</t>
  </si>
  <si>
    <t>Henry Samueli</t>
  </si>
  <si>
    <t>Takemitsu Takizaki</t>
  </si>
  <si>
    <t>Sensors</t>
  </si>
  <si>
    <t>Lakshmi Mittal</t>
  </si>
  <si>
    <t>Harry Triguboff</t>
  </si>
  <si>
    <t>Real estate</t>
  </si>
  <si>
    <t>Real Estate</t>
  </si>
  <si>
    <t>Donald Bren</t>
  </si>
  <si>
    <t>Michael Platt</t>
  </si>
  <si>
    <t>United Kingdom</t>
  </si>
  <si>
    <t>Eric Li</t>
  </si>
  <si>
    <t>Automobiles</t>
  </si>
  <si>
    <t>Stefan Persson</t>
  </si>
  <si>
    <t>Sweden</t>
  </si>
  <si>
    <t>H&amp;M</t>
  </si>
  <si>
    <t>Harold Hamm &amp; family</t>
  </si>
  <si>
    <t>Christy Walton</t>
  </si>
  <si>
    <t>Stephen Ross</t>
  </si>
  <si>
    <t>Renata Kellnerova &amp; family</t>
  </si>
  <si>
    <t>Czech Republic</t>
  </si>
  <si>
    <t>Finance, telecommunications</t>
  </si>
  <si>
    <t>Stanley Kroenke</t>
  </si>
  <si>
    <t>Sports, real estate</t>
  </si>
  <si>
    <t>Sports</t>
  </si>
  <si>
    <t>Andreas von Bechtolsheim &amp; family</t>
  </si>
  <si>
    <t>Huang Shilin</t>
  </si>
  <si>
    <t>Andrey Melnichenko &amp; family</t>
  </si>
  <si>
    <t>Fertilizers, coal</t>
  </si>
  <si>
    <t>Manuel Villar</t>
  </si>
  <si>
    <t>Philippines</t>
  </si>
  <si>
    <t>Pavel Durov</t>
  </si>
  <si>
    <t>United Arab Emirates</t>
  </si>
  <si>
    <t>Messaging app</t>
  </si>
  <si>
    <t>Jorge Paulo Lemann &amp; family</t>
  </si>
  <si>
    <t>Beer</t>
  </si>
  <si>
    <t>Dustin Moskovitz</t>
  </si>
  <si>
    <t>Philip Anschutz</t>
  </si>
  <si>
    <t>Energy, sports, entertainment</t>
  </si>
  <si>
    <t>Lin Bin</t>
  </si>
  <si>
    <t>Zhang Zhidong</t>
  </si>
  <si>
    <t>Sherry Brydson</t>
  </si>
  <si>
    <t>Thomson Reuters</t>
  </si>
  <si>
    <t>Alisher Usmanov</t>
  </si>
  <si>
    <t>Steel, telecom, investments</t>
  </si>
  <si>
    <t>Jerry Jones &amp; family</t>
  </si>
  <si>
    <t>Dallas Cowboys</t>
  </si>
  <si>
    <t>Prince Alwaleed Bin Talal Alsaud</t>
  </si>
  <si>
    <t>Saudi Arabia</t>
  </si>
  <si>
    <t>investments</t>
  </si>
  <si>
    <t>Jan Koum</t>
  </si>
  <si>
    <t>WhatsApp</t>
  </si>
  <si>
    <t>Suleiman Kerimov &amp; family</t>
  </si>
  <si>
    <t>Gold</t>
  </si>
  <si>
    <t>Peter Thiel</t>
  </si>
  <si>
    <t>Facebook, investments</t>
  </si>
  <si>
    <t>Henry Nicholas, III.</t>
  </si>
  <si>
    <t>Wang Wei</t>
  </si>
  <si>
    <t>Package delivery</t>
  </si>
  <si>
    <t>Service</t>
  </si>
  <si>
    <t>James Ratcliffe</t>
  </si>
  <si>
    <t>Chemicals</t>
  </si>
  <si>
    <t>Robert Pera</t>
  </si>
  <si>
    <t>Wireless networking</t>
  </si>
  <si>
    <t>Laurene Powell Jobs</t>
  </si>
  <si>
    <t>Apple, Disney</t>
  </si>
  <si>
    <t>Eric Smidt</t>
  </si>
  <si>
    <t>Hardware stores</t>
  </si>
  <si>
    <t>Radhakishan Damani</t>
  </si>
  <si>
    <t>Retail, investments</t>
  </si>
  <si>
    <t>George Kaiser</t>
  </si>
  <si>
    <t>Oil &amp; gas, banking</t>
  </si>
  <si>
    <t>Zheng Shuliang &amp; family</t>
  </si>
  <si>
    <t>Aluminum products</t>
  </si>
  <si>
    <t>Dhanin Chearavanont</t>
  </si>
  <si>
    <t>Thailand</t>
  </si>
  <si>
    <t>Hasso Plattner &amp; family</t>
  </si>
  <si>
    <t>Software</t>
  </si>
  <si>
    <t>Theo Albrecht, Jr. &amp; family</t>
  </si>
  <si>
    <t>Aldi, Trader Joe's</t>
  </si>
  <si>
    <t>Karl Albrecht Jr. &amp; family</t>
  </si>
  <si>
    <t>Supermarkets</t>
  </si>
  <si>
    <t>Beate Heister</t>
  </si>
  <si>
    <t>Leon Black</t>
  </si>
  <si>
    <t>Private equity</t>
  </si>
  <si>
    <t>Mike Cannon-Brookes</t>
  </si>
  <si>
    <t>Mikhail Fridman</t>
  </si>
  <si>
    <t>Oil, banking, telecom</t>
  </si>
  <si>
    <t>Ernest Garcia, II.</t>
  </si>
  <si>
    <t>Used cars</t>
  </si>
  <si>
    <t>Nancy Walton Laurie</t>
  </si>
  <si>
    <t>George Roberts</t>
  </si>
  <si>
    <t>Arthur Dantchik</t>
  </si>
  <si>
    <t>James Dyson</t>
  </si>
  <si>
    <t>Vacuums</t>
  </si>
  <si>
    <t>Scott Farquhar</t>
  </si>
  <si>
    <t>Qin Yinglin</t>
  </si>
  <si>
    <t>Pig breeding</t>
  </si>
  <si>
    <t>Wang Xing</t>
  </si>
  <si>
    <t>Food delivery</t>
  </si>
  <si>
    <t>Dang Yanbao</t>
  </si>
  <si>
    <t>Kushal Pal Singh</t>
  </si>
  <si>
    <t>Charlene de Carvalho-Heineken &amp; family</t>
  </si>
  <si>
    <t>Netherlands</t>
  </si>
  <si>
    <t>Heineken</t>
  </si>
  <si>
    <t>Andrew Forrest &amp; family</t>
  </si>
  <si>
    <t>Donald Newhouse</t>
  </si>
  <si>
    <t>Media</t>
  </si>
  <si>
    <t>David Cheriton</t>
  </si>
  <si>
    <t>Israel Englander</t>
  </si>
  <si>
    <t>Ray Dalio</t>
  </si>
  <si>
    <t>Uday Kotak</t>
  </si>
  <si>
    <t>Johann Rupert &amp; family</t>
  </si>
  <si>
    <t>South Africa</t>
  </si>
  <si>
    <t>David Sun</t>
  </si>
  <si>
    <t>Computer hardware</t>
  </si>
  <si>
    <t>John Tu</t>
  </si>
  <si>
    <t>David Duffield</t>
  </si>
  <si>
    <t>Business software</t>
  </si>
  <si>
    <t>John Doerr</t>
  </si>
  <si>
    <t>Venture capital</t>
  </si>
  <si>
    <t>Ravi Jaipuria</t>
  </si>
  <si>
    <t>Soft drinks, fast food</t>
  </si>
  <si>
    <t>Joseph Lau</t>
  </si>
  <si>
    <t>Ludwig Merckle</t>
  </si>
  <si>
    <t>Shahid Khan</t>
  </si>
  <si>
    <t>Auto parts</t>
  </si>
  <si>
    <t>Henry Kravis</t>
  </si>
  <si>
    <t>Zhou Qunfei</t>
  </si>
  <si>
    <t>Smartphone screens</t>
  </si>
  <si>
    <t>Edward Johnson, IV.</t>
  </si>
  <si>
    <t>Judy Love &amp; family</t>
  </si>
  <si>
    <t>Gas stations</t>
  </si>
  <si>
    <t>Patrick Ryan</t>
  </si>
  <si>
    <t>Insurance</t>
  </si>
  <si>
    <t>Michal Solowow</t>
  </si>
  <si>
    <t>Poland</t>
  </si>
  <si>
    <t>Goh Cheng Liang</t>
  </si>
  <si>
    <t>Singapore</t>
  </si>
  <si>
    <t>Paints</t>
  </si>
  <si>
    <t>Friedhelm Loh</t>
  </si>
  <si>
    <t>Sarath Ratanavadi</t>
  </si>
  <si>
    <t>Li Xiting</t>
  </si>
  <si>
    <t>Medical devices</t>
  </si>
  <si>
    <t>Anders Holch Povlsen</t>
  </si>
  <si>
    <t>Denmark</t>
  </si>
  <si>
    <t>David Reuben</t>
  </si>
  <si>
    <t>Investments, real estate</t>
  </si>
  <si>
    <t>Simon Reuben</t>
  </si>
  <si>
    <t>Real estate, investments</t>
  </si>
  <si>
    <t>Ann Walton Kroenke</t>
  </si>
  <si>
    <t>Kwong Siu-hing</t>
  </si>
  <si>
    <t>Chen Tianshi</t>
  </si>
  <si>
    <t>Peter Woo</t>
  </si>
  <si>
    <t>Qi Shi &amp; family</t>
  </si>
  <si>
    <t>Financial information</t>
  </si>
  <si>
    <t>Wang Liping &amp; family</t>
  </si>
  <si>
    <t>Hydraulic machinery</t>
  </si>
  <si>
    <t>Robert Kuok</t>
  </si>
  <si>
    <t>Malaysia</t>
  </si>
  <si>
    <t>Palm oil, shipping, property</t>
  </si>
  <si>
    <t>Sunil Mittal</t>
  </si>
  <si>
    <t>Joseph Tsai</t>
  </si>
  <si>
    <t>Wei Jianjun &amp; family</t>
  </si>
  <si>
    <t>Antonia Ax:son Johnson &amp; family</t>
  </si>
  <si>
    <t>Andrew Beal</t>
  </si>
  <si>
    <t>Banks, real estate</t>
  </si>
  <si>
    <t>Rick Cohen &amp; family</t>
  </si>
  <si>
    <t>Warehouse automation</t>
  </si>
  <si>
    <t>Robert Duggan</t>
  </si>
  <si>
    <t>Brad Jacobs</t>
  </si>
  <si>
    <t>Azim Premji</t>
  </si>
  <si>
    <t>J. Christopher Reyes</t>
  </si>
  <si>
    <t>Food distribution</t>
  </si>
  <si>
    <t>Jude Reyes</t>
  </si>
  <si>
    <t>Jay Chaudhry</t>
  </si>
  <si>
    <t>Security software</t>
  </si>
  <si>
    <t>Giorgio Armani</t>
  </si>
  <si>
    <t>Robert Kraft</t>
  </si>
  <si>
    <t>Manufacturing, New England Patriots</t>
  </si>
  <si>
    <t>Barry Lam</t>
  </si>
  <si>
    <t>Taiwan</t>
  </si>
  <si>
    <t>Electronics</t>
  </si>
  <si>
    <t>Charoen Sirivadhanabhakdi</t>
  </si>
  <si>
    <t>Beverage, Real Estate</t>
  </si>
  <si>
    <t>Ernesto Bertarelli</t>
  </si>
  <si>
    <t>Biotech, investments</t>
  </si>
  <si>
    <t>Bubba Cathy</t>
  </si>
  <si>
    <t>Chick-fil-A</t>
  </si>
  <si>
    <t>Dan Cathy</t>
  </si>
  <si>
    <t>Trudy Cathy White</t>
  </si>
  <si>
    <t>Martin Lorentzon</t>
  </si>
  <si>
    <t>Spotify</t>
  </si>
  <si>
    <t>Jim Pattison</t>
  </si>
  <si>
    <t>Antony Ressler</t>
  </si>
  <si>
    <t>Finance</t>
  </si>
  <si>
    <t>David Steward</t>
  </si>
  <si>
    <t>IT provider</t>
  </si>
  <si>
    <t>Tilman Fertitta</t>
  </si>
  <si>
    <t>Entertainment, Houston Rockets</t>
  </si>
  <si>
    <t>Lin Muqin &amp; family</t>
  </si>
  <si>
    <t>Beverages</t>
  </si>
  <si>
    <t>Andreas Struengmann &amp; family</t>
  </si>
  <si>
    <t>Thomas Struengmann &amp; family</t>
  </si>
  <si>
    <t>Ken Fisher</t>
  </si>
  <si>
    <t>Money management</t>
  </si>
  <si>
    <t>Elizabeth Johnson</t>
  </si>
  <si>
    <t>Liu Yongxing</t>
  </si>
  <si>
    <t>Sulaiman Al Habib</t>
  </si>
  <si>
    <t>Hospital group</t>
  </si>
  <si>
    <t>Terry Gou</t>
  </si>
  <si>
    <t>Enrique Razon Jr.</t>
  </si>
  <si>
    <t>Ports</t>
  </si>
  <si>
    <t>Charles Butt</t>
  </si>
  <si>
    <t>John Malone</t>
  </si>
  <si>
    <t>Cable television</t>
  </si>
  <si>
    <t>Sandra Ortega Mera</t>
  </si>
  <si>
    <t>Charles Schwab</t>
  </si>
  <si>
    <t>Robert F. Smith</t>
  </si>
  <si>
    <t>Georg Stumpf</t>
  </si>
  <si>
    <t>Real estate, construction</t>
  </si>
  <si>
    <t>Jaime Gilinski Bacal</t>
  </si>
  <si>
    <t>Colombia</t>
  </si>
  <si>
    <t>Ralph Lauren</t>
  </si>
  <si>
    <t>Apparel</t>
  </si>
  <si>
    <t>Marijke Mars</t>
  </si>
  <si>
    <t>Pamela Mars</t>
  </si>
  <si>
    <t>Valerie Mars</t>
  </si>
  <si>
    <t>Victoria Mars</t>
  </si>
  <si>
    <t>Mikhail Prokhorov</t>
  </si>
  <si>
    <t>Finn Rausing</t>
  </si>
  <si>
    <t>Packaging</t>
  </si>
  <si>
    <t>Jorn Rausing</t>
  </si>
  <si>
    <t>Kirsten Rausing</t>
  </si>
  <si>
    <t>David Velez &amp; family</t>
  </si>
  <si>
    <t>Fintech</t>
  </si>
  <si>
    <t>Yu Yong</t>
  </si>
  <si>
    <t>Carl Bennet</t>
  </si>
  <si>
    <t>Carl Cook</t>
  </si>
  <si>
    <t>Laurent Dassault</t>
  </si>
  <si>
    <t>Thierry Dassault</t>
  </si>
  <si>
    <t>Marie-Hélène Habert-Dassault</t>
  </si>
  <si>
    <t>Richard Kinder</t>
  </si>
  <si>
    <t>Pipelines</t>
  </si>
  <si>
    <t>Xavier Niel &amp; family</t>
  </si>
  <si>
    <t>Internet, telecom</t>
  </si>
  <si>
    <t>Michael Rubin</t>
  </si>
  <si>
    <t>Online retail</t>
  </si>
  <si>
    <t>Zhong Huijuan</t>
  </si>
  <si>
    <t>Leonid Fedun</t>
  </si>
  <si>
    <t>Nicky Oppenheimer &amp; family</t>
  </si>
  <si>
    <t>Diamonds</t>
  </si>
  <si>
    <t>Riley Bechtel &amp; family</t>
  </si>
  <si>
    <t>Engineering, construction</t>
  </si>
  <si>
    <t>Vincent Bolloré &amp; family</t>
  </si>
  <si>
    <t>Gong Hongjia &amp; family</t>
  </si>
  <si>
    <t>Video surveillance</t>
  </si>
  <si>
    <t>Torstein Hagen</t>
  </si>
  <si>
    <t>Norway</t>
  </si>
  <si>
    <t>Cruises</t>
  </si>
  <si>
    <t>Pierre Omidyar</t>
  </si>
  <si>
    <t>EBay, PayPal</t>
  </si>
  <si>
    <t>Hussain Sajwani</t>
  </si>
  <si>
    <t>Harry Stine &amp; Family</t>
  </si>
  <si>
    <t>Agriculture</t>
  </si>
  <si>
    <t>David Thomson</t>
  </si>
  <si>
    <t>Peter Thomson</t>
  </si>
  <si>
    <t>Taylor Thomson</t>
  </si>
  <si>
    <t>Zhang Congyuan</t>
  </si>
  <si>
    <t>Shoes</t>
  </si>
  <si>
    <t>John Collison</t>
  </si>
  <si>
    <t>Ireland</t>
  </si>
  <si>
    <t>Payment software</t>
  </si>
  <si>
    <t>Patrick Collison</t>
  </si>
  <si>
    <t>Leonard Lauder</t>
  </si>
  <si>
    <t>Estee Lauder</t>
  </si>
  <si>
    <t>James Goodnight</t>
  </si>
  <si>
    <t>Johann Graf</t>
  </si>
  <si>
    <t>Gambling</t>
  </si>
  <si>
    <t>Josh Harris</t>
  </si>
  <si>
    <t>Quek Leng Chan</t>
  </si>
  <si>
    <t>Banking, property</t>
  </si>
  <si>
    <t>Francine von Finck &amp; family</t>
  </si>
  <si>
    <t>Adam Foroughi</t>
  </si>
  <si>
    <t>marketing software, mobile games</t>
  </si>
  <si>
    <t>Marc Benioff</t>
  </si>
  <si>
    <t>Orlando Bravo</t>
  </si>
  <si>
    <t>Dmitri Bukhman</t>
  </si>
  <si>
    <t>Igor Bukhman</t>
  </si>
  <si>
    <t>Mat Ishbia</t>
  </si>
  <si>
    <t>Mortgage lender</t>
  </si>
  <si>
    <t>Michael Kim</t>
  </si>
  <si>
    <t>Wang Ning &amp; family</t>
  </si>
  <si>
    <t>Toys</t>
  </si>
  <si>
    <t>Ivan Glasenberg</t>
  </si>
  <si>
    <t>Li Shuirong &amp; family</t>
  </si>
  <si>
    <t>Petrochemicals</t>
  </si>
  <si>
    <t>German Khan</t>
  </si>
  <si>
    <t>Carrie Perrodo &amp; family</t>
  </si>
  <si>
    <t>Viktor Rashnikov</t>
  </si>
  <si>
    <t>Nassef Sawiris</t>
  </si>
  <si>
    <t>Egypt</t>
  </si>
  <si>
    <t>Construction, investments</t>
  </si>
  <si>
    <t>Paolo Ardoino</t>
  </si>
  <si>
    <t>Todd Graves</t>
  </si>
  <si>
    <t>Fast food</t>
  </si>
  <si>
    <t>Andrei Guryev &amp; family</t>
  </si>
  <si>
    <t>Fertilizers</t>
  </si>
  <si>
    <t>Viatcheslav Kantor</t>
  </si>
  <si>
    <t>Fertilizer, real estate</t>
  </si>
  <si>
    <t>Mangal Prabhat Lodha</t>
  </si>
  <si>
    <t>Gabe Newell</t>
  </si>
  <si>
    <t>Video games</t>
  </si>
  <si>
    <t>Pei Zhenhua</t>
  </si>
  <si>
    <t>Sun Piaoyang</t>
  </si>
  <si>
    <t>Jean-Louis van der Velde</t>
  </si>
  <si>
    <t>Tom Gores</t>
  </si>
  <si>
    <t>Karel Komarek</t>
  </si>
  <si>
    <t>Oil and gas, IT, lotteries</t>
  </si>
  <si>
    <t>Daniel Kretinsky</t>
  </si>
  <si>
    <t>Energy, investments</t>
  </si>
  <si>
    <t>John Morris</t>
  </si>
  <si>
    <t>Sporting goods retail</t>
  </si>
  <si>
    <t>Alexander Otto</t>
  </si>
  <si>
    <t>Ken Langone</t>
  </si>
  <si>
    <t>Randa Duncan Williams</t>
  </si>
  <si>
    <t>Wu Jianshu</t>
  </si>
  <si>
    <t>Roman Abramovich &amp; family</t>
  </si>
  <si>
    <t>William Ackman</t>
  </si>
  <si>
    <t>Brian Armstrong</t>
  </si>
  <si>
    <t>Dannine Avara</t>
  </si>
  <si>
    <t>Brian Chesky</t>
  </si>
  <si>
    <t>Airbnb</t>
  </si>
  <si>
    <t>Piero Ferrari &amp; family</t>
  </si>
  <si>
    <t>Milane Frantz</t>
  </si>
  <si>
    <t>Ramzi Musallam</t>
  </si>
  <si>
    <t>Christopher Hohn</t>
  </si>
  <si>
    <t>Pang Kang</t>
  </si>
  <si>
    <t>Soy sauce</t>
  </si>
  <si>
    <t>Nadia Thiele &amp; family</t>
  </si>
  <si>
    <t>Viktor Vekselberg</t>
  </si>
  <si>
    <t>Metals, investments</t>
  </si>
  <si>
    <t>Anthony Bamford &amp; family</t>
  </si>
  <si>
    <t>Construction equipment</t>
  </si>
  <si>
    <t>Murali Divi &amp; family</t>
  </si>
  <si>
    <t>Mike Sabel</t>
  </si>
  <si>
    <t>oil &amp; gas</t>
  </si>
  <si>
    <t>Sky Xu</t>
  </si>
  <si>
    <t>Wang Laisheng</t>
  </si>
  <si>
    <t>Electronics components</t>
  </si>
  <si>
    <t>Bob Pender</t>
  </si>
  <si>
    <t>Maria Asuncion Aramburuzabala &amp; family</t>
  </si>
  <si>
    <t>Beer, investments</t>
  </si>
  <si>
    <t>Alejandro Baillères Gual &amp; family</t>
  </si>
  <si>
    <t>Arthur Blank</t>
  </si>
  <si>
    <t>Home Depot</t>
  </si>
  <si>
    <t>Nathan Blecharczyk</t>
  </si>
  <si>
    <t>Scott Duncan</t>
  </si>
  <si>
    <t>Leonard Stern</t>
  </si>
  <si>
    <t>Eric Wittouck</t>
  </si>
  <si>
    <t>Belgium</t>
  </si>
  <si>
    <t>Jack Dangermond</t>
  </si>
  <si>
    <t>Mapping software</t>
  </si>
  <si>
    <t>Jonathan Gray</t>
  </si>
  <si>
    <t>Tobi Lutke</t>
  </si>
  <si>
    <t>Wang Laichun</t>
  </si>
  <si>
    <t>Magdalena Martullo-Blocher</t>
  </si>
  <si>
    <t>Michael Otto</t>
  </si>
  <si>
    <t>Retail, real estate</t>
  </si>
  <si>
    <t>Micky Arison</t>
  </si>
  <si>
    <t>Carnival Cruises</t>
  </si>
  <si>
    <t>David Geffen</t>
  </si>
  <si>
    <t>Movies, record labels</t>
  </si>
  <si>
    <t>Yi Zheng</t>
  </si>
  <si>
    <t>Zhu Yi</t>
  </si>
  <si>
    <t>Jean-Michel Besnier</t>
  </si>
  <si>
    <t>Marie Besnier Beauvalot</t>
  </si>
  <si>
    <t>Elisabeth DeLuca &amp; family</t>
  </si>
  <si>
    <t>Subway</t>
  </si>
  <si>
    <t>Bruce Kovner</t>
  </si>
  <si>
    <t>Forrest Li</t>
  </si>
  <si>
    <t>Online gaming, e-commerce</t>
  </si>
  <si>
    <t>Ronda Stryker</t>
  </si>
  <si>
    <t>Medical equipment</t>
  </si>
  <si>
    <t>Todd Boehly</t>
  </si>
  <si>
    <t>Tamara Gustavson</t>
  </si>
  <si>
    <t>Self storage</t>
  </si>
  <si>
    <t>Jimmy Haslam</t>
  </si>
  <si>
    <t>Gas stations, retail</t>
  </si>
  <si>
    <t>Vikram Lal &amp; family</t>
  </si>
  <si>
    <t>Motorcycles</t>
  </si>
  <si>
    <t>Sri Prakash Lohia</t>
  </si>
  <si>
    <t>Robert Rowling</t>
  </si>
  <si>
    <t>Hotels, investments</t>
  </si>
  <si>
    <t>Michael Dorrell</t>
  </si>
  <si>
    <t>Investing</t>
  </si>
  <si>
    <t>Alexander Karp</t>
  </si>
  <si>
    <t>Software firm</t>
  </si>
  <si>
    <t>Thomas Schmidheiny</t>
  </si>
  <si>
    <t>Cement</t>
  </si>
  <si>
    <t>Joe Gebbia</t>
  </si>
  <si>
    <t>Douglas Leone</t>
  </si>
  <si>
    <t>Igor Olenicoff</t>
  </si>
  <si>
    <t>Pankaj Patel</t>
  </si>
  <si>
    <t>Steven Rales</t>
  </si>
  <si>
    <t>Manufacturing, investments</t>
  </si>
  <si>
    <t>John Brown</t>
  </si>
  <si>
    <t>Francesco Gaetano Caltagirone</t>
  </si>
  <si>
    <t>Cement, diversified</t>
  </si>
  <si>
    <t>Hasmukh Chudgar &amp; family</t>
  </si>
  <si>
    <t>Thomas Hagen &amp; family</t>
  </si>
  <si>
    <t>Vinod Khosla</t>
  </si>
  <si>
    <t>Sun Microsystems, venture capital</t>
  </si>
  <si>
    <t>Chris Larsen</t>
  </si>
  <si>
    <t>Anthony Pratt</t>
  </si>
  <si>
    <t>Luis Carlos Sarmiento</t>
  </si>
  <si>
    <t>Xu Gaoming</t>
  </si>
  <si>
    <t>Gold and jewelry</t>
  </si>
  <si>
    <t>Xu Hang</t>
  </si>
  <si>
    <t>Francis Choi</t>
  </si>
  <si>
    <t>Paul Tudor Jones, II.</t>
  </si>
  <si>
    <t>Linda Campbell</t>
  </si>
  <si>
    <t>Chen Bang</t>
  </si>
  <si>
    <t>Gaye Farncombe</t>
  </si>
  <si>
    <t>Marcos Galperin</t>
  </si>
  <si>
    <t>Argentina</t>
  </si>
  <si>
    <t>Andreas Halvorsen</t>
  </si>
  <si>
    <t>Fredrik Lundberg</t>
  </si>
  <si>
    <t>Shapoor Mistry</t>
  </si>
  <si>
    <t>Mark Stevens</t>
  </si>
  <si>
    <t>Juergen Blickle</t>
  </si>
  <si>
    <t>Ding Shizhong</t>
  </si>
  <si>
    <t>Sports apparel</t>
  </si>
  <si>
    <t>Jeff Greene</t>
  </si>
  <si>
    <t>Liu Hanyuan</t>
  </si>
  <si>
    <t>Agribusiness, new energy</t>
  </si>
  <si>
    <t>Frank Lowy</t>
  </si>
  <si>
    <t>Rajan Mittal</t>
  </si>
  <si>
    <t>Rakesh Mittal</t>
  </si>
  <si>
    <t>Nik Storonsky</t>
  </si>
  <si>
    <t>Pavel Tykac</t>
  </si>
  <si>
    <t>Coal mines</t>
  </si>
  <si>
    <t>Les Wexner &amp; family</t>
  </si>
  <si>
    <t>Chen Jianhua</t>
  </si>
  <si>
    <t>Daniel Ek</t>
  </si>
  <si>
    <t>Don Hankey</t>
  </si>
  <si>
    <t>Auto loans</t>
  </si>
  <si>
    <t>Richard Liu</t>
  </si>
  <si>
    <t>Guillaume Pousaz</t>
  </si>
  <si>
    <t>Edward Roski, Jr.</t>
  </si>
  <si>
    <t>Jacques Saadé, Jr.</t>
  </si>
  <si>
    <t>Rodolphe Saadé</t>
  </si>
  <si>
    <t>Tanya Saadé Zeenny</t>
  </si>
  <si>
    <t>David Shaw</t>
  </si>
  <si>
    <t>Judy Faulkner</t>
  </si>
  <si>
    <t>Healthcare software</t>
  </si>
  <si>
    <t>Dan Friedkin</t>
  </si>
  <si>
    <t>Toyota dealerships</t>
  </si>
  <si>
    <t>Jeffery Hildebrand</t>
  </si>
  <si>
    <t>Law Kar Po</t>
  </si>
  <si>
    <t>Leo KoGuan</t>
  </si>
  <si>
    <t>Lin Li</t>
  </si>
  <si>
    <t>Kerry Stokes</t>
  </si>
  <si>
    <t>Construction equipment, media</t>
  </si>
  <si>
    <t>Ding Shijia</t>
  </si>
  <si>
    <t>Terrence Pegula</t>
  </si>
  <si>
    <t>Natural gas</t>
  </si>
  <si>
    <t>Carlos Alberto Sicupira &amp; family</t>
  </si>
  <si>
    <t>Stef Wertheimer &amp; family</t>
  </si>
  <si>
    <t>Metalworking tools</t>
  </si>
  <si>
    <t>Rahul Bhatia</t>
  </si>
  <si>
    <t>Aviation</t>
  </si>
  <si>
    <t>Stephen Bisciotti</t>
  </si>
  <si>
    <t>Staffing, Baltimore Ravens</t>
  </si>
  <si>
    <t>Viktor Kharitonin</t>
  </si>
  <si>
    <t>Alexei Kuzmichev</t>
  </si>
  <si>
    <t>Marc Rowan</t>
  </si>
  <si>
    <t>Jean Salata</t>
  </si>
  <si>
    <t>Richard White</t>
  </si>
  <si>
    <t>Benu Gopal Bangur</t>
  </si>
  <si>
    <t>Dona Bertarelli</t>
  </si>
  <si>
    <t>Biotech and investments</t>
  </si>
  <si>
    <t>Michael Herz</t>
  </si>
  <si>
    <t>Coffee</t>
  </si>
  <si>
    <t>Wolfgang Herz</t>
  </si>
  <si>
    <t>Rekha Jhunjhunwala</t>
  </si>
  <si>
    <t>Liang Wengen</t>
  </si>
  <si>
    <t>Philip Ng</t>
  </si>
  <si>
    <t>Michael Saylor</t>
  </si>
  <si>
    <t>John Overdeck</t>
  </si>
  <si>
    <t>David Siegel</t>
  </si>
  <si>
    <t>Andrei Skoch &amp; family</t>
  </si>
  <si>
    <t>Metals and mining</t>
  </si>
  <si>
    <t>Dennis Washington</t>
  </si>
  <si>
    <t>Construction, mining</t>
  </si>
  <si>
    <t>Denise Coates</t>
  </si>
  <si>
    <t>Online gambling</t>
  </si>
  <si>
    <t>John Grayken</t>
  </si>
  <si>
    <t>Pauline MacMillan Keinath</t>
  </si>
  <si>
    <t>Cargill</t>
  </si>
  <si>
    <t>Li Ping</t>
  </si>
  <si>
    <t>Iskander Makhmudov</t>
  </si>
  <si>
    <t>Mining, metals, machinery</t>
  </si>
  <si>
    <t>Alain Merieux &amp; family</t>
  </si>
  <si>
    <t>Robert Ng</t>
  </si>
  <si>
    <t>Lynsi Snyder</t>
  </si>
  <si>
    <t>In-N-Out Burger</t>
  </si>
  <si>
    <t>Zhou Chaonan</t>
  </si>
  <si>
    <t>Neil Bluhm</t>
  </si>
  <si>
    <t>Carl Douglas</t>
  </si>
  <si>
    <t>Alexander Gerko</t>
  </si>
  <si>
    <t>Trading</t>
  </si>
  <si>
    <t>Sofie Kirk Kristiansen</t>
  </si>
  <si>
    <t>Lego</t>
  </si>
  <si>
    <t>Thomas Kirk Kristiansen</t>
  </si>
  <si>
    <t>Massimiliana Landini Aleotti &amp; family</t>
  </si>
  <si>
    <t>Karen Pritzker</t>
  </si>
  <si>
    <t>Charles Simonyi</t>
  </si>
  <si>
    <t>George Soros</t>
  </si>
  <si>
    <t>Agnete Kirk Thinggaard</t>
  </si>
  <si>
    <t>You Xiaoping &amp; family</t>
  </si>
  <si>
    <t>Polyurethanes</t>
  </si>
  <si>
    <t>Gayle Benson</t>
  </si>
  <si>
    <t>New Orleans Saints</t>
  </si>
  <si>
    <t>Cai Haoyu</t>
  </si>
  <si>
    <t>Mobile games</t>
  </si>
  <si>
    <t>Vyacheslav Kim</t>
  </si>
  <si>
    <t>Kazakhstan</t>
  </si>
  <si>
    <t>Robert Rich, Jr.</t>
  </si>
  <si>
    <t>Frozen foods</t>
  </si>
  <si>
    <t>Teddy Sagi</t>
  </si>
  <si>
    <t>Gambling software</t>
  </si>
  <si>
    <t>Wang Yusuo &amp; family</t>
  </si>
  <si>
    <t>Natural gas distribution</t>
  </si>
  <si>
    <t>Kelcy Warren</t>
  </si>
  <si>
    <t>Ken Xie</t>
  </si>
  <si>
    <t>Cybersecurity</t>
  </si>
  <si>
    <t>Zhu Yan &amp; family</t>
  </si>
  <si>
    <t>Edythe Broad &amp; family</t>
  </si>
  <si>
    <t>Homebuilding, insurance</t>
  </si>
  <si>
    <t>Eric Douglas</t>
  </si>
  <si>
    <t>William Goldring &amp; family</t>
  </si>
  <si>
    <t>Liquor</t>
  </si>
  <si>
    <t>Jim Kavanaugh</t>
  </si>
  <si>
    <t>Thai Lee</t>
  </si>
  <si>
    <t>Michael Milken</t>
  </si>
  <si>
    <t>Georg Nemetschek &amp; family</t>
  </si>
  <si>
    <t>Alexandra Schoerghuber &amp; family</t>
  </si>
  <si>
    <t>Otto Toto Sugiri</t>
  </si>
  <si>
    <t>Data centers</t>
  </si>
  <si>
    <t>Richard Tsai</t>
  </si>
  <si>
    <t>Maximilian Viessmann</t>
  </si>
  <si>
    <t>Heating, cooling equipment</t>
  </si>
  <si>
    <t>Zhang Hongchao</t>
  </si>
  <si>
    <t>Bubble tea</t>
  </si>
  <si>
    <t>Zhang Hongfu</t>
  </si>
  <si>
    <t>Clive Calder</t>
  </si>
  <si>
    <t>Record label</t>
  </si>
  <si>
    <t>Rafael Del Pino</t>
  </si>
  <si>
    <t>Construction</t>
  </si>
  <si>
    <t>Stanley Druckenmiller</t>
  </si>
  <si>
    <t>Andre Esteves</t>
  </si>
  <si>
    <t>Tom Golisano</t>
  </si>
  <si>
    <t>Payroll services</t>
  </si>
  <si>
    <t>Min Kao &amp; family</t>
  </si>
  <si>
    <t>Navigation equipment</t>
  </si>
  <si>
    <t>Yuri Milner</t>
  </si>
  <si>
    <t>Tech investments</t>
  </si>
  <si>
    <t>Gary Rollins &amp; family</t>
  </si>
  <si>
    <t>Pest control</t>
  </si>
  <si>
    <t>Reinhold Schmieding</t>
  </si>
  <si>
    <t>Daniel Tsai</t>
  </si>
  <si>
    <t>Zhang Xuexin &amp; family</t>
  </si>
  <si>
    <t>Aluminum</t>
  </si>
  <si>
    <t>Rahel Blocher</t>
  </si>
  <si>
    <t>Ray Lee Hunt</t>
  </si>
  <si>
    <t>Oil, real estate</t>
  </si>
  <si>
    <t>Joe Lewis</t>
  </si>
  <si>
    <t>Ty Warner</t>
  </si>
  <si>
    <t>Plush toys, real estate</t>
  </si>
  <si>
    <t>Chip Wilson</t>
  </si>
  <si>
    <t>Lululemon</t>
  </si>
  <si>
    <t>Daniel Ziff</t>
  </si>
  <si>
    <t>Dirk Ziff</t>
  </si>
  <si>
    <t>Robert Ziff</t>
  </si>
  <si>
    <t>Michael Kadoorie</t>
  </si>
  <si>
    <t>Hotels, energy</t>
  </si>
  <si>
    <t>Li Xiang</t>
  </si>
  <si>
    <t>Electric vehicles</t>
  </si>
  <si>
    <t>Blair Parry-Okeden</t>
  </si>
  <si>
    <t>Media, automotive</t>
  </si>
  <si>
    <t>Wu Yajun</t>
  </si>
  <si>
    <t>Denise York &amp; family</t>
  </si>
  <si>
    <t>San Francisco 49ers</t>
  </si>
  <si>
    <t>Jason Chang</t>
  </si>
  <si>
    <t>Scott Cook</t>
  </si>
  <si>
    <t>Claudio Del Vecchio</t>
  </si>
  <si>
    <t>Eyeglasses</t>
  </si>
  <si>
    <t>Clemente Del Vecchio</t>
  </si>
  <si>
    <t>Leonardo Maria Del Vecchio</t>
  </si>
  <si>
    <t>Luca Del Vecchio</t>
  </si>
  <si>
    <t>Marisa Del Vecchio</t>
  </si>
  <si>
    <t>Paola Del Vecchio</t>
  </si>
  <si>
    <t>Jim Kennedy</t>
  </si>
  <si>
    <t>Ma Jianrong</t>
  </si>
  <si>
    <t>Textiles, apparel</t>
  </si>
  <si>
    <t>Samir Mehta</t>
  </si>
  <si>
    <t>Pharmaceuticals, power</t>
  </si>
  <si>
    <t>Sudhir Mehta</t>
  </si>
  <si>
    <t>Doug Meijer &amp; family</t>
  </si>
  <si>
    <t>Hank Meijer &amp; family</t>
  </si>
  <si>
    <t>Mark Meijer &amp; family</t>
  </si>
  <si>
    <t>Miuccia Prada</t>
  </si>
  <si>
    <t>Tsai Eng-meng</t>
  </si>
  <si>
    <t>Food, beverages</t>
  </si>
  <si>
    <t>Radovan Vitek</t>
  </si>
  <si>
    <t>Nicoletta Zampillo</t>
  </si>
  <si>
    <t>Zhang Yong</t>
  </si>
  <si>
    <t>Restaurants</t>
  </si>
  <si>
    <t>Rocco Basilico</t>
  </si>
  <si>
    <t>Patrizio Bertelli</t>
  </si>
  <si>
    <t>Alain Bouchard</t>
  </si>
  <si>
    <t>Convinience stores</t>
  </si>
  <si>
    <t>Ron Baron</t>
  </si>
  <si>
    <t>Tomasz Biernacki</t>
  </si>
  <si>
    <t>Philippe Laffont</t>
  </si>
  <si>
    <t>Hedge fund</t>
  </si>
  <si>
    <t>Fernando Roberto Moreira Salles</t>
  </si>
  <si>
    <t>Banking, minerals</t>
  </si>
  <si>
    <t>Pham Nhat Vuong</t>
  </si>
  <si>
    <t>Vietnam</t>
  </si>
  <si>
    <t>Rocco Commisso</t>
  </si>
  <si>
    <t>Jim Davis &amp; family</t>
  </si>
  <si>
    <t>New Balance</t>
  </si>
  <si>
    <t>Peter Gilgan</t>
  </si>
  <si>
    <t>Homebuilding</t>
  </si>
  <si>
    <t>Sumet Jiaravanon</t>
  </si>
  <si>
    <t>Kjeld Kirk Kristiansen</t>
  </si>
  <si>
    <t>Sami Mnaymneh</t>
  </si>
  <si>
    <t>Thomas Pritzker</t>
  </si>
  <si>
    <t>Dmitry Rybolovlev &amp; family</t>
  </si>
  <si>
    <t>Fertilizer</t>
  </si>
  <si>
    <t>Yasumitsu Shigeta</t>
  </si>
  <si>
    <t>Mobile phone retailer</t>
  </si>
  <si>
    <t>Gil Shwed</t>
  </si>
  <si>
    <t>Tony Tamer</t>
  </si>
  <si>
    <t>Continent</t>
  </si>
  <si>
    <t>North America</t>
  </si>
  <si>
    <t>Asia</t>
  </si>
  <si>
    <t>Europe</t>
  </si>
  <si>
    <t>South America</t>
  </si>
  <si>
    <t>Oceania</t>
  </si>
  <si>
    <t>Africa</t>
  </si>
  <si>
    <t>Net Worth (In Billions of $)</t>
  </si>
  <si>
    <t>Age Bin</t>
  </si>
  <si>
    <t>20-29</t>
  </si>
  <si>
    <t>30-39</t>
  </si>
  <si>
    <t>40-49</t>
  </si>
  <si>
    <t>50-59</t>
  </si>
  <si>
    <t>60-69</t>
  </si>
  <si>
    <t>70-79</t>
  </si>
  <si>
    <t>80-89</t>
  </si>
  <si>
    <t>90-99</t>
  </si>
  <si>
    <t>Above 100</t>
  </si>
  <si>
    <t>pop in billions</t>
  </si>
  <si>
    <t>Sum of Net Worth (In Billions of $)</t>
  </si>
  <si>
    <t>Country GDP (Nominal) (billions of $ )</t>
  </si>
  <si>
    <t>Min of Age</t>
  </si>
  <si>
    <t>Max of Age</t>
  </si>
  <si>
    <t>Average of Age</t>
  </si>
  <si>
    <t>Billionaire</t>
  </si>
  <si>
    <t>name</t>
  </si>
  <si>
    <t>Net worth as a % of own country's GDP</t>
  </si>
  <si>
    <t>the total wealth of top 25 billionaires is what percentage of  the total wealth of all (536) billionaires?</t>
  </si>
  <si>
    <t>Per Capita Income In $</t>
  </si>
  <si>
    <t>Average of Net Worth (In Billions of $)</t>
  </si>
  <si>
    <t>Max of Per Capita Income In $</t>
  </si>
  <si>
    <t>Total No. of Billionaires</t>
  </si>
  <si>
    <t>Average of Net Wealth (In Billions of $)</t>
  </si>
  <si>
    <t xml:space="preserve"> Male</t>
  </si>
  <si>
    <t xml:space="preserve"> Female</t>
  </si>
  <si>
    <t>Gender</t>
  </si>
  <si>
    <t>Count of Name</t>
  </si>
  <si>
    <t>Country's Net worth as a % of global GDP</t>
  </si>
  <si>
    <t>Country's % count of billionaires</t>
  </si>
  <si>
    <t>industry wise % NW</t>
  </si>
  <si>
    <t>Max of Country's Net worth as a % of global GDP</t>
  </si>
  <si>
    <t>Country's Share of Global Wealth (%)</t>
  </si>
  <si>
    <t>Country's Share of Billionaires (%)</t>
  </si>
  <si>
    <t>Number of Billionaires</t>
  </si>
  <si>
    <t>456 (85%)</t>
  </si>
  <si>
    <t>80 (15%)</t>
  </si>
  <si>
    <t>Rankcol</t>
  </si>
  <si>
    <t>RANKCOLUMN</t>
  </si>
  <si>
    <t>PERCENTAGE SHARE OF CONTINENTS</t>
  </si>
  <si>
    <t>Max of PERCENTAGE SHARE OF CONTINENTS</t>
  </si>
  <si>
    <t>Age Group</t>
  </si>
  <si>
    <t>Billionaire Count</t>
  </si>
  <si>
    <t>Population in billions</t>
  </si>
  <si>
    <t>George Joseph (103 Y)</t>
  </si>
  <si>
    <t>Johannes von Baumbach (20 Y)</t>
  </si>
  <si>
    <t>211 (1)</t>
  </si>
  <si>
    <t>23.19 (5)</t>
  </si>
  <si>
    <t>0.35 (3)</t>
  </si>
  <si>
    <t>30337.16 (1)</t>
  </si>
  <si>
    <t>87357.54 (5)</t>
  </si>
  <si>
    <t>54 (2)</t>
  </si>
  <si>
    <t>15.6 (10)</t>
  </si>
  <si>
    <t>1.42 (2)</t>
  </si>
  <si>
    <t>19534.89 (2)</t>
  </si>
  <si>
    <t>13794.89 (29)</t>
  </si>
  <si>
    <t>24 (4)</t>
  </si>
  <si>
    <t>15.54 (11)</t>
  </si>
  <si>
    <t>0.08 (12)</t>
  </si>
  <si>
    <t>4921.56 (3)</t>
  </si>
  <si>
    <t>58537.68 (12)</t>
  </si>
  <si>
    <t>4 (21)</t>
  </si>
  <si>
    <t>25.1 (4)</t>
  </si>
  <si>
    <t>0.12 (8)</t>
  </si>
  <si>
    <t>4389.33 (4)</t>
  </si>
  <si>
    <t>35655.61 (21)</t>
  </si>
  <si>
    <t>26 (3)</t>
  </si>
  <si>
    <t>18.59 (7)</t>
  </si>
  <si>
    <t>1.46 (1)</t>
  </si>
  <si>
    <t>4271.92 (5)</t>
  </si>
  <si>
    <t>2918.25 (41)</t>
  </si>
  <si>
    <t>12 (10)</t>
  </si>
  <si>
    <t>10.78 (27)</t>
  </si>
  <si>
    <t>0.07 (14)</t>
  </si>
  <si>
    <t>3730.26 (6)</t>
  </si>
  <si>
    <t>53633.19 (16)</t>
  </si>
  <si>
    <t>19 (6)</t>
  </si>
  <si>
    <t>26.24 (3)</t>
  </si>
  <si>
    <t>0.07 (15)</t>
  </si>
  <si>
    <t>3283.43 (7)</t>
  </si>
  <si>
    <t>49263.17 (18)</t>
  </si>
  <si>
    <t>18 (7)</t>
  </si>
  <si>
    <t>11.48 (25)</t>
  </si>
  <si>
    <t>0.06 (17)</t>
  </si>
  <si>
    <t>2459.6 (8)</t>
  </si>
  <si>
    <t>41585.05 (19)</t>
  </si>
  <si>
    <t>14 (9)</t>
  </si>
  <si>
    <t>13.76 (16)</t>
  </si>
  <si>
    <t>0.04 (21)</t>
  </si>
  <si>
    <t>2330.31 (9)</t>
  </si>
  <si>
    <t>58073.77 (13)</t>
  </si>
  <si>
    <t>6 (16)</t>
  </si>
  <si>
    <t>15.53 (12)</t>
  </si>
  <si>
    <t>0.21 (5)</t>
  </si>
  <si>
    <t>2307.16 (10)</t>
  </si>
  <si>
    <t>10841.29 (33)</t>
  </si>
  <si>
    <t>23 (5)</t>
  </si>
  <si>
    <t>14.73 (14)</t>
  </si>
  <si>
    <t>0.14 (6)</t>
  </si>
  <si>
    <t>2195.71 (11)</t>
  </si>
  <si>
    <t>15248.26 (27)</t>
  </si>
  <si>
    <t>9 (12)</t>
  </si>
  <si>
    <t>13.73 (17)</t>
  </si>
  <si>
    <t>0.03 (25)</t>
  </si>
  <si>
    <t>1881.14 (12)</t>
  </si>
  <si>
    <t>69738.94 (7)</t>
  </si>
  <si>
    <t>3 (25)</t>
  </si>
  <si>
    <t>47.23 (1)</t>
  </si>
  <si>
    <t>0.05 (19)</t>
  </si>
  <si>
    <t>1827.58 (13)</t>
  </si>
  <si>
    <t>38162.07 (20)</t>
  </si>
  <si>
    <t>32.28 (2)</t>
  </si>
  <si>
    <t>0.13 (7)</t>
  </si>
  <si>
    <t>1817.82 (14)</t>
  </si>
  <si>
    <t>13776.91 (30)</t>
  </si>
  <si>
    <t>17.78 (9)</t>
  </si>
  <si>
    <t>0.29 (4)</t>
  </si>
  <si>
    <t>1492.62 (15)</t>
  </si>
  <si>
    <t>5224.04 (37)</t>
  </si>
  <si>
    <t>2 (28)</t>
  </si>
  <si>
    <t>11.95 (23)</t>
  </si>
  <si>
    <t>0.02 (29)</t>
  </si>
  <si>
    <t>1272.96 (16)</t>
  </si>
  <si>
    <t>69383.14 (8)</t>
  </si>
  <si>
    <t>13.7 (18)</t>
  </si>
  <si>
    <t>0.03 (24)</t>
  </si>
  <si>
    <t>1136.58 (17)</t>
  </si>
  <si>
    <t>32881.13 (24)</t>
  </si>
  <si>
    <t>15.09 (13)</t>
  </si>
  <si>
    <t>0.01 (36)</t>
  </si>
  <si>
    <t>999.6 (18)</t>
  </si>
  <si>
    <t>111470.35 (1)</t>
  </si>
  <si>
    <t>9.8 (31)</t>
  </si>
  <si>
    <t>0.04 (22)</t>
  </si>
  <si>
    <t>915.45 (19)</t>
  </si>
  <si>
    <t>24001.79 (25)</t>
  </si>
  <si>
    <t>8.88 (36)</t>
  </si>
  <si>
    <t>0.02 (26)</t>
  </si>
  <si>
    <t>814.44 (20)</t>
  </si>
  <si>
    <t>35237.63 (22)</t>
  </si>
  <si>
    <t>1 (37)</t>
  </si>
  <si>
    <t>9 (34)</t>
  </si>
  <si>
    <t>0.01 (30)</t>
  </si>
  <si>
    <t>689.36 (21)</t>
  </si>
  <si>
    <t>58626.01 (11)</t>
  </si>
  <si>
    <t>11 (11)</t>
  </si>
  <si>
    <t>10.43 (28)</t>
  </si>
  <si>
    <t>0.01 (32)</t>
  </si>
  <si>
    <t>638.78 (22)</t>
  </si>
  <si>
    <t>59942.01 (10)</t>
  </si>
  <si>
    <t>8.88 (37)</t>
  </si>
  <si>
    <t>0.01 (41)</t>
  </si>
  <si>
    <t>587.23 (23)</t>
  </si>
  <si>
    <t>110630.31 (2)</t>
  </si>
  <si>
    <t>8 (39)</t>
  </si>
  <si>
    <t>0.05 (20)</t>
  </si>
  <si>
    <t>574.2 (24)</t>
  </si>
  <si>
    <t>12523.07 (32)</t>
  </si>
  <si>
    <t>13.65 (19)</t>
  </si>
  <si>
    <t>0.01 (31)</t>
  </si>
  <si>
    <t>568.57 (25)</t>
  </si>
  <si>
    <t>50111.93 (17)</t>
  </si>
  <si>
    <t>7 (15)</t>
  </si>
  <si>
    <t>8.9 (35)</t>
  </si>
  <si>
    <t>0.01 (39)</t>
  </si>
  <si>
    <t>561.73 (26)</t>
  </si>
  <si>
    <t>95682.83 (3)</t>
  </si>
  <si>
    <t>20.43 (6)</t>
  </si>
  <si>
    <t>0.01 (35)</t>
  </si>
  <si>
    <t>559.22 (27)</t>
  </si>
  <si>
    <t>61361.22 (9)</t>
  </si>
  <si>
    <t>8 (14)</t>
  </si>
  <si>
    <t>12.29 (21)</t>
  </si>
  <si>
    <t>0.01 (34)</t>
  </si>
  <si>
    <t>550.91 (28)</t>
  </si>
  <si>
    <t>57885.84 (14)</t>
  </si>
  <si>
    <t>11.55 (24)</t>
  </si>
  <si>
    <t>0.07 (13)</t>
  </si>
  <si>
    <t>545.34 (29)</t>
  </si>
  <si>
    <t>7614.37 (35)</t>
  </si>
  <si>
    <t>14.05 (15)</t>
  </si>
  <si>
    <t>0.12 (10)</t>
  </si>
  <si>
    <t>507.67 (30)</t>
  </si>
  <si>
    <t>4346.97 (39)</t>
  </si>
  <si>
    <t>9.15 (33)</t>
  </si>
  <si>
    <t>0.01 (40)</t>
  </si>
  <si>
    <t>506.47 (31)</t>
  </si>
  <si>
    <t>90070 (4)</t>
  </si>
  <si>
    <t>6.5 (41)</t>
  </si>
  <si>
    <t>0.1 (11)</t>
  </si>
  <si>
    <t>506.43 (32)</t>
  </si>
  <si>
    <t>4984.62 (38)</t>
  </si>
  <si>
    <t>11 (26)</t>
  </si>
  <si>
    <t>0.04 (23)</t>
  </si>
  <si>
    <t>488.25 (33)</t>
  </si>
  <si>
    <t>13570.85 (31)</t>
  </si>
  <si>
    <t>5 (19)</t>
  </si>
  <si>
    <t>8.16 (38)</t>
  </si>
  <si>
    <t>0.01 (38)</t>
  </si>
  <si>
    <t>431.23 (34)</t>
  </si>
  <si>
    <t>71841.65 (6)</t>
  </si>
  <si>
    <t>15 (8)</t>
  </si>
  <si>
    <t>13.63 (20)</t>
  </si>
  <si>
    <t>0.01 (37)</t>
  </si>
  <si>
    <t>422.06 (35)</t>
  </si>
  <si>
    <t>57065.4 (15)</t>
  </si>
  <si>
    <t>9.87 (30)</t>
  </si>
  <si>
    <t>0.05 (18)</t>
  </si>
  <si>
    <t>419.33 (36)</t>
  </si>
  <si>
    <t>7848.85 (34)</t>
  </si>
  <si>
    <t>12.2 (22)</t>
  </si>
  <si>
    <t>0.06 (16)</t>
  </si>
  <si>
    <t>418.05 (37)</t>
  </si>
  <si>
    <t>6456.64 (36)</t>
  </si>
  <si>
    <t>17.8 (8)</t>
  </si>
  <si>
    <t>0.02 (28)</t>
  </si>
  <si>
    <t>362.24 (38)</t>
  </si>
  <si>
    <t>18239.75 (26)</t>
  </si>
  <si>
    <t>10.3 (29)</t>
  </si>
  <si>
    <t>0.01 (33)</t>
  </si>
  <si>
    <t>360.23 (39)</t>
  </si>
  <si>
    <t>33954.37 (23)</t>
  </si>
  <si>
    <t>9.6 (32)</t>
  </si>
  <si>
    <t>0.12 (9)</t>
  </si>
  <si>
    <t>345.87 (40)</t>
  </si>
  <si>
    <t>2922.04 (40)</t>
  </si>
  <si>
    <t>7.1 (40)</t>
  </si>
  <si>
    <t>0.02 (27)</t>
  </si>
  <si>
    <t>306.63 (41)</t>
  </si>
  <si>
    <t>14710.88 (28)</t>
  </si>
  <si>
    <t>Billionaire wealth as a % of Total Wealth</t>
  </si>
  <si>
    <t>Grand Total (top 25)</t>
  </si>
  <si>
    <t>Net Worth in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</si>
</sst>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
    <numFmt numFmtId="165" formatCode="[$$-409]#,##0.00_ ;\-[$$-409]#,##0.00\ "/>
    <numFmt numFmtId="166" formatCode="\$0.00&quot;B&quot;"/>
    <numFmt numFmtId="167" formatCode="0.00\ &quot;YEARS&quot;"/>
    <numFmt numFmtId="168" formatCode="\$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sz val="9"/>
      <name val="Arial"/>
      <family val="2"/>
    </font>
    <font>
      <b/>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33">
    <xf numFmtId="0" fontId="0" fillId="0" borderId="0" xfId="0"/>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0" xfId="0" applyFont="1"/>
    <xf numFmtId="165" fontId="0" fillId="0" borderId="0" xfId="0" applyNumberFormat="1"/>
    <xf numFmtId="10" fontId="0" fillId="0" borderId="0" xfId="1" applyNumberFormat="1" applyFont="1"/>
    <xf numFmtId="9" fontId="0" fillId="0" borderId="0" xfId="1" applyNumberFormat="1" applyFont="1"/>
    <xf numFmtId="10" fontId="0" fillId="0" borderId="0" xfId="0" applyNumberFormat="1"/>
    <xf numFmtId="1" fontId="0" fillId="0" borderId="0" xfId="0" applyNumberFormat="1"/>
    <xf numFmtId="0" fontId="3" fillId="0" borderId="0" xfId="0" applyFont="1" applyFill="1"/>
    <xf numFmtId="2" fontId="0" fillId="0" borderId="0" xfId="1" applyNumberFormat="1" applyFont="1"/>
    <xf numFmtId="166" fontId="0" fillId="0" borderId="0" xfId="0" applyNumberFormat="1"/>
    <xf numFmtId="167" fontId="0" fillId="0" borderId="0" xfId="0" applyNumberFormat="1"/>
    <xf numFmtId="164" fontId="0" fillId="0" borderId="0" xfId="0" applyNumberFormat="1"/>
    <xf numFmtId="1" fontId="0" fillId="0" borderId="0" xfId="1" applyNumberFormat="1" applyFont="1"/>
    <xf numFmtId="9" fontId="0" fillId="0" borderId="0" xfId="1" applyFont="1"/>
    <xf numFmtId="168" fontId="0" fillId="0" borderId="0" xfId="0" applyNumberFormat="1"/>
    <xf numFmtId="0" fontId="0" fillId="0" borderId="0" xfId="0" applyFont="1" applyFill="1" applyBorder="1"/>
    <xf numFmtId="0" fontId="4" fillId="0" borderId="0" xfId="0" applyFont="1" applyFill="1" applyBorder="1"/>
    <xf numFmtId="0" fontId="1" fillId="0" borderId="0" xfId="0" applyFont="1" applyFill="1" applyBorder="1"/>
    <xf numFmtId="0" fontId="4" fillId="2" borderId="1" xfId="0" applyFont="1" applyFill="1" applyBorder="1"/>
    <xf numFmtId="0" fontId="5" fillId="0" borderId="0" xfId="0" applyFont="1"/>
    <xf numFmtId="0" fontId="0" fillId="2" borderId="2" xfId="0" applyFont="1" applyFill="1" applyBorder="1"/>
    <xf numFmtId="0" fontId="0" fillId="2" borderId="3" xfId="0" applyFont="1" applyFill="1" applyBorder="1"/>
    <xf numFmtId="0" fontId="6" fillId="3" borderId="4" xfId="0" applyFont="1" applyFill="1" applyBorder="1"/>
    <xf numFmtId="0" fontId="6" fillId="3" borderId="5" xfId="0" applyFont="1" applyFill="1" applyBorder="1"/>
    <xf numFmtId="0" fontId="6" fillId="0" borderId="0" xfId="0" applyFont="1" applyFill="1" applyBorder="1"/>
    <xf numFmtId="0" fontId="0" fillId="0" borderId="0" xfId="0" applyNumberFormat="1" applyAlignment="1">
      <alignment horizontal="left"/>
    </xf>
    <xf numFmtId="0" fontId="0" fillId="0" borderId="0" xfId="0" applyAlignment="1">
      <alignment wrapText="1"/>
    </xf>
    <xf numFmtId="0" fontId="1" fillId="0" borderId="0" xfId="0" applyFont="1" applyAlignment="1"/>
    <xf numFmtId="0" fontId="1" fillId="0" borderId="1" xfId="0" applyFont="1" applyFill="1" applyBorder="1"/>
  </cellXfs>
  <cellStyles count="2">
    <cellStyle name="Normal" xfId="0" builtinId="0"/>
    <cellStyle name="Percent" xfId="1" builtinId="5"/>
  </cellStyles>
  <dxfs count="34">
    <dxf>
      <numFmt numFmtId="0" formatCode="General"/>
    </dxf>
    <dxf>
      <numFmt numFmtId="1" formatCode="0"/>
    </dxf>
    <dxf>
      <numFmt numFmtId="164" formatCode="\$#,##0.00"/>
    </dxf>
    <dxf>
      <numFmt numFmtId="2" formatCode="0.00"/>
    </dxf>
    <dxf>
      <numFmt numFmtId="14" formatCode="0.00%"/>
    </dxf>
    <dxf>
      <numFmt numFmtId="167" formatCode="0.00\ &quot;YEARS&quot;"/>
    </dxf>
    <dxf>
      <numFmt numFmtId="166" formatCode="\$0.00&quot;B&quot;"/>
    </dxf>
    <dxf>
      <numFmt numFmtId="2" formatCode="0.00"/>
    </dxf>
    <dxf>
      <numFmt numFmtId="14" formatCode="0.00%"/>
    </dxf>
    <dxf>
      <numFmt numFmtId="14" formatCode="0.00%"/>
    </dxf>
    <dxf>
      <numFmt numFmtId="13" formatCode="0%"/>
    </dxf>
    <dxf>
      <numFmt numFmtId="13" formatCode="0%"/>
    </dxf>
    <dxf>
      <numFmt numFmtId="13" formatCode="0%"/>
    </dxf>
    <dxf>
      <numFmt numFmtId="0" formatCode="General"/>
    </dxf>
    <dxf>
      <numFmt numFmtId="1" formatCode="0"/>
    </dxf>
    <dxf>
      <numFmt numFmtId="166" formatCode="\$0.00&quot;B&quot;"/>
    </dxf>
    <dxf>
      <numFmt numFmtId="14" formatCode="0.00%"/>
    </dxf>
    <dxf>
      <numFmt numFmtId="165" formatCode="[$$-409]#,##0.00_ ;\-[$$-409]#,##0.00\ "/>
    </dxf>
    <dxf>
      <numFmt numFmtId="165" formatCode="[$$-409]#,##0.00_ ;\-[$$-409]#,##0.00\ "/>
    </dxf>
    <dxf>
      <numFmt numFmtId="0" formatCode="General"/>
    </dxf>
    <dxf>
      <alignment horizontal="left"/>
    </dxf>
    <dxf>
      <alignment wrapText="1"/>
    </dxf>
    <dxf>
      <font>
        <b val="0"/>
        <i val="0"/>
        <strike val="0"/>
        <condense val="0"/>
        <extend val="0"/>
        <outline val="0"/>
        <shadow val="0"/>
        <u val="none"/>
        <vertAlign val="baseline"/>
        <sz val="9"/>
        <color auto="1"/>
        <name val="Arial"/>
        <family val="2"/>
        <scheme val="none"/>
      </font>
    </dxf>
    <dxf>
      <numFmt numFmtId="2" formatCode="0.00"/>
    </dxf>
    <dxf>
      <numFmt numFmtId="1" formatCode="0"/>
    </dxf>
    <dxf>
      <numFmt numFmtId="1" formatCode="0"/>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4" formatCode="0.00%"/>
    </dxf>
    <dxf>
      <numFmt numFmtId="165" formatCode="[$$-409]#,##0.00_ ;\-[$$-409]#,##0.00\ "/>
    </dxf>
    <dxf>
      <numFmt numFmtId="165" formatCode="[$$-409]#,##0.00_ ;\-[$$-409]#,##0.00\ "/>
    </dxf>
    <dxf>
      <font>
        <b val="0"/>
        <i val="0"/>
        <u val="none"/>
        <sz val="14"/>
        <color theme="0"/>
        <name val="Segoe UI Semibold"/>
        <family val="2"/>
        <scheme val="none"/>
      </font>
      <fill>
        <patternFill>
          <bgColor theme="1" tint="4.9989318521683403E-2"/>
        </patternFill>
      </fill>
      <border diagonalUp="0" diagonalDown="0">
        <left/>
        <right/>
        <top/>
        <bottom/>
        <vertical/>
        <horizontal/>
      </border>
    </dxf>
    <dxf>
      <font>
        <sz val="14"/>
        <color auto="1"/>
        <name val="Segoe UI Semibold"/>
        <family val="2"/>
        <scheme val="none"/>
      </font>
      <fill>
        <patternFill>
          <bgColor theme="1" tint="4.9989318521683403E-2"/>
        </patternFill>
      </fill>
    </dxf>
  </dxfs>
  <tableStyles count="1" defaultTableStyle="TableStyleMedium2" defaultPivotStyle="PivotStyleLight16">
    <tableStyle name="Slicer Style 1" pivot="0" table="0" count="6" xr9:uid="{925CC190-A7A6-4BD1-ABAA-9C8BA3958F48}">
      <tableStyleElement type="wholeTable" dxfId="33"/>
      <tableStyleElement type="headerRow" dxfId="32"/>
    </tableStyle>
  </tableStyles>
  <colors>
    <mruColors>
      <color rgb="FFFFEF00"/>
      <color rgb="FFFFEA00"/>
      <color rgb="FFFFF4CB"/>
      <color rgb="FFFEF08A"/>
      <color rgb="FFFFD700"/>
      <color rgb="FFFFC300"/>
      <color rgb="FFFFF200"/>
      <color rgb="FFFFB000"/>
      <color rgb="FFFF2400"/>
      <color rgb="FFD72638"/>
    </mruColors>
  </colors>
  <extLst>
    <ext xmlns:x14="http://schemas.microsoft.com/office/spreadsheetml/2009/9/main" uri="{46F421CA-312F-682f-3DD2-61675219B42D}">
      <x14:dxfs count="4">
        <dxf>
          <font>
            <sz val="12"/>
            <color auto="1"/>
            <name val="Segoe UI Semibold"/>
            <family val="2"/>
            <scheme val="none"/>
          </font>
          <fill>
            <patternFill>
              <bgColor rgb="FFFFD700"/>
            </patternFill>
          </fill>
        </dxf>
        <dxf>
          <font>
            <sz val="12"/>
            <color auto="1"/>
            <name val="Segoe UI Semibold"/>
            <family val="2"/>
            <scheme val="none"/>
          </font>
          <fill>
            <patternFill>
              <bgColor rgb="FFE6C36F"/>
            </patternFill>
          </fill>
        </dxf>
        <dxf>
          <font>
            <sz val="12"/>
            <color auto="1"/>
            <name val="Segoe UI Semibold"/>
            <family val="2"/>
            <scheme val="none"/>
          </font>
          <fill>
            <patternFill>
              <bgColor rgb="FFD4AF37"/>
            </patternFill>
          </fill>
        </dxf>
        <dxf>
          <font>
            <sz val="12"/>
            <color theme="0"/>
            <name val="Segoe UI Semibold"/>
            <family val="2"/>
            <scheme val="none"/>
          </font>
          <fill>
            <patternFill patternType="solid">
              <fgColor auto="1"/>
              <bgColor theme="1" tint="0.14996795556505021"/>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owerPivotData" Target="model/item.data"/></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OF BILLIONAIRES DASHBOARD.xlsx]pivots!GenderWise%Count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rgbClr val="14213D"/>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4213D"/>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rgbClr val="FFC107"/>
          </a:solidFill>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35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tx1"/>
          </a:solidFill>
          <a:ln w="19050">
            <a:solidFill>
              <a:schemeClr val="lt1"/>
            </a:solidFill>
          </a:ln>
          <a:effectLst/>
        </c:spPr>
        <c:dLbl>
          <c:idx val="0"/>
          <c:layout>
            <c:manualLayout>
              <c:x val="1.5255614722755042E-2"/>
              <c:y val="-3.2941165744370435E-2"/>
            </c:manualLayout>
          </c:layout>
          <c:tx>
            <c:rich>
              <a:bodyPr rot="0" spcFirstLastPara="1" vertOverflow="ellipsis" vert="horz" wrap="square" lIns="38100" tIns="19050" rIns="38100" bIns="19050" anchor="ctr" anchorCtr="1">
                <a:noAutofit/>
              </a:bodyPr>
              <a:lstStyle/>
              <a:p>
                <a:pPr>
                  <a:defRPr sz="1350" b="1" i="0" u="none" strike="noStrike" kern="1200" baseline="0">
                    <a:solidFill>
                      <a:schemeClr val="bg1"/>
                    </a:solidFill>
                    <a:latin typeface="+mn-lt"/>
                    <a:ea typeface="+mn-ea"/>
                    <a:cs typeface="+mn-cs"/>
                  </a:defRPr>
                </a:pPr>
                <a:fld id="{C4DEE248-D817-4487-BE4A-7C3D666DE1A5}" type="CATEGORYNAME">
                  <a:rPr lang="en-US" sz="1350"/>
                  <a:pPr>
                    <a:defRPr sz="1350" b="1" i="0" u="none" strike="noStrike" kern="1200" baseline="0">
                      <a:solidFill>
                        <a:schemeClr val="bg1"/>
                      </a:solidFill>
                      <a:latin typeface="+mn-lt"/>
                      <a:ea typeface="+mn-ea"/>
                      <a:cs typeface="+mn-cs"/>
                    </a:defRPr>
                  </a:pPr>
                  <a:t>[CATEGORY NAME]</a:t>
                </a:fld>
                <a:r>
                  <a:rPr lang="en-US" sz="1350" baseline="0"/>
                  <a:t>
</a:t>
                </a:r>
                <a:fld id="{2B7B9FF1-6409-47A8-AF0F-50AFFD35EBC6}" type="VALUE">
                  <a:rPr lang="en-US" sz="1350" baseline="0"/>
                  <a:pPr>
                    <a:defRPr sz="1350" b="1" i="0" u="none" strike="noStrike" kern="1200" baseline="0">
                      <a:solidFill>
                        <a:schemeClr val="bg1"/>
                      </a:solidFill>
                      <a:latin typeface="+mn-lt"/>
                      <a:ea typeface="+mn-ea"/>
                      <a:cs typeface="+mn-cs"/>
                    </a:defRPr>
                  </a:pPr>
                  <a:t>[VALUE]</a:t>
                </a:fld>
                <a:r>
                  <a:rPr lang="en-US" sz="1350" baseline="0"/>
                  <a:t>
(</a:t>
                </a:r>
                <a:fld id="{064C6C5F-36F9-42FC-B0B9-5FCC0EC36D40}" type="PERCENTAGE">
                  <a:rPr lang="en-US" sz="1350" baseline="0"/>
                  <a:pPr>
                    <a:defRPr sz="1350" b="1" i="0" u="none" strike="noStrike" kern="1200" baseline="0">
                      <a:solidFill>
                        <a:schemeClr val="bg1"/>
                      </a:solidFill>
                      <a:latin typeface="+mn-lt"/>
                      <a:ea typeface="+mn-ea"/>
                      <a:cs typeface="+mn-cs"/>
                    </a:defRPr>
                  </a:pPr>
                  <a:t>[PERCENTAGE]</a:t>
                </a:fld>
                <a:r>
                  <a:rPr lang="en-US" sz="1350" baseline="0"/>
                  <a:t>)</a:t>
                </a:r>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5958322317114502"/>
                  <c:h val="0.41623556412580359"/>
                </c:manualLayout>
              </c15:layout>
              <c15:dlblFieldTable/>
              <c15:showDataLabelsRange val="0"/>
            </c:ext>
          </c:extLst>
        </c:dLbl>
      </c:pivotFmt>
      <c:pivotFmt>
        <c:idx val="8"/>
        <c:spPr>
          <a:solidFill>
            <a:srgbClr val="FFC107"/>
          </a:solidFill>
          <a:ln w="19050">
            <a:solidFill>
              <a:schemeClr val="lt1"/>
            </a:solidFill>
          </a:ln>
          <a:effectLst/>
        </c:spPr>
        <c:dLbl>
          <c:idx val="0"/>
          <c:layout>
            <c:manualLayout>
              <c:x val="6.92371571590044E-2"/>
              <c:y val="-1.3839417256285643E-2"/>
            </c:manualLayout>
          </c:layout>
          <c:tx>
            <c:rich>
              <a:bodyPr rot="0" spcFirstLastPara="1" vertOverflow="ellipsis" vert="horz" wrap="square" lIns="38100" tIns="19050" rIns="38100" bIns="19050" anchor="ctr" anchorCtr="1">
                <a:noAutofit/>
              </a:bodyPr>
              <a:lstStyle/>
              <a:p>
                <a:pPr>
                  <a:defRPr sz="1350" b="1" i="0" u="none" strike="noStrike" kern="1200" baseline="0">
                    <a:solidFill>
                      <a:sysClr val="windowText" lastClr="000000"/>
                    </a:solidFill>
                    <a:latin typeface="+mn-lt"/>
                    <a:ea typeface="+mn-ea"/>
                    <a:cs typeface="+mn-cs"/>
                  </a:defRPr>
                </a:pPr>
                <a:fld id="{BBBD3FFD-6037-4276-9C6A-FDF0AE99C5B1}" type="CATEGORYNAME">
                  <a:rPr lang="en-US" sz="1300"/>
                  <a:pPr>
                    <a:defRPr sz="1350" b="1" i="0" u="none" strike="noStrike" kern="1200" baseline="0">
                      <a:solidFill>
                        <a:sysClr val="windowText" lastClr="000000"/>
                      </a:solidFill>
                      <a:latin typeface="+mn-lt"/>
                      <a:ea typeface="+mn-ea"/>
                      <a:cs typeface="+mn-cs"/>
                    </a:defRPr>
                  </a:pPr>
                  <a:t>[CATEGORY NAME]</a:t>
                </a:fld>
                <a:r>
                  <a:rPr lang="en-US" sz="1300" baseline="0"/>
                  <a:t>
</a:t>
                </a:r>
                <a:fld id="{04CA231F-1CF7-4E73-AAFD-187049D370A5}" type="VALUE">
                  <a:rPr lang="en-US" sz="1300" baseline="0"/>
                  <a:pPr>
                    <a:defRPr sz="1350" b="1" i="0" u="none" strike="noStrike" kern="1200" baseline="0">
                      <a:solidFill>
                        <a:sysClr val="windowText" lastClr="000000"/>
                      </a:solidFill>
                      <a:latin typeface="+mn-lt"/>
                      <a:ea typeface="+mn-ea"/>
                      <a:cs typeface="+mn-cs"/>
                    </a:defRPr>
                  </a:pPr>
                  <a:t>[VALUE]</a:t>
                </a:fld>
                <a:r>
                  <a:rPr lang="en-US" sz="1300" baseline="0"/>
                  <a:t>
(</a:t>
                </a:r>
                <a:fld id="{C4CE1F35-EE6D-4CCA-B4E0-1E7764DB5360}" type="PERCENTAGE">
                  <a:rPr lang="en-US" sz="1300" baseline="0"/>
                  <a:pPr>
                    <a:defRPr sz="1350" b="1" i="0" u="none" strike="noStrike" kern="1200" baseline="0">
                      <a:solidFill>
                        <a:sysClr val="windowText" lastClr="000000"/>
                      </a:solidFill>
                      <a:latin typeface="+mn-lt"/>
                      <a:ea typeface="+mn-ea"/>
                      <a:cs typeface="+mn-cs"/>
                    </a:defRPr>
                  </a:pPr>
                  <a:t>[PERCENTAGE]</a:t>
                </a:fld>
                <a:r>
                  <a:rPr lang="en-US" sz="1300" baseline="0"/>
                  <a:t>)</a:t>
                </a:r>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32308100425329556"/>
                  <c:h val="0.35289156771304087"/>
                </c:manualLayout>
              </c15:layout>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noAutofit/>
            </a:bodyPr>
            <a:lstStyle/>
            <a:p>
              <a:pPr>
                <a:defRPr sz="135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30292930870195522"/>
                  <c:h val="0.44947387048233328"/>
                </c:manualLayout>
              </c15:layout>
            </c:ext>
          </c:extLst>
        </c:dLbl>
      </c:pivotFmt>
    </c:pivotFmts>
    <c:plotArea>
      <c:layout>
        <c:manualLayout>
          <c:layoutTarget val="inner"/>
          <c:xMode val="edge"/>
          <c:yMode val="edge"/>
          <c:x val="0.12569041623993166"/>
          <c:y val="0.13956429441937729"/>
          <c:w val="0.72146357468611333"/>
          <c:h val="0.65752242983693543"/>
        </c:manualLayout>
      </c:layout>
      <c:doughnutChart>
        <c:varyColors val="1"/>
        <c:ser>
          <c:idx val="0"/>
          <c:order val="0"/>
          <c:tx>
            <c:strRef>
              <c:f>pivots!$B$36</c:f>
              <c:strCache>
                <c:ptCount val="1"/>
                <c:pt idx="0">
                  <c:v>Total</c:v>
                </c:pt>
              </c:strCache>
            </c:strRef>
          </c:tx>
          <c:spPr>
            <a:solidFill>
              <a:srgbClr val="FFC107"/>
            </a:solidFill>
          </c:spPr>
          <c:dPt>
            <c:idx val="0"/>
            <c:bubble3D val="0"/>
            <c:spPr>
              <a:solidFill>
                <a:schemeClr val="tx1"/>
              </a:solidFill>
              <a:ln w="19050">
                <a:solidFill>
                  <a:schemeClr val="lt1"/>
                </a:solidFill>
              </a:ln>
              <a:effectLst/>
            </c:spPr>
          </c:dPt>
          <c:dPt>
            <c:idx val="1"/>
            <c:bubble3D val="0"/>
            <c:spPr>
              <a:solidFill>
                <a:srgbClr val="FFC107"/>
              </a:solidFill>
              <a:ln w="19050">
                <a:solidFill>
                  <a:schemeClr val="lt1"/>
                </a:solidFill>
              </a:ln>
              <a:effectLst/>
            </c:spPr>
          </c:dPt>
          <c:dLbls>
            <c:dLbl>
              <c:idx val="0"/>
              <c:layout>
                <c:manualLayout>
                  <c:x val="1.5255614722755042E-2"/>
                  <c:y val="-3.2941165744370435E-2"/>
                </c:manualLayout>
              </c:layout>
              <c:tx>
                <c:rich>
                  <a:bodyPr rot="0" spcFirstLastPara="1" vertOverflow="ellipsis" vert="horz" wrap="square" lIns="38100" tIns="19050" rIns="38100" bIns="19050" anchor="ctr" anchorCtr="1">
                    <a:noAutofit/>
                  </a:bodyPr>
                  <a:lstStyle/>
                  <a:p>
                    <a:pPr>
                      <a:defRPr sz="1350" b="1" i="0" u="none" strike="noStrike" kern="1200" baseline="0">
                        <a:solidFill>
                          <a:schemeClr val="bg1"/>
                        </a:solidFill>
                        <a:latin typeface="+mn-lt"/>
                        <a:ea typeface="+mn-ea"/>
                        <a:cs typeface="+mn-cs"/>
                      </a:defRPr>
                    </a:pPr>
                    <a:fld id="{C4DEE248-D817-4487-BE4A-7C3D666DE1A5}" type="CATEGORYNAME">
                      <a:rPr lang="en-US" sz="1350"/>
                      <a:pPr>
                        <a:defRPr sz="1350" b="1" i="0" u="none" strike="noStrike" kern="1200" baseline="0">
                          <a:solidFill>
                            <a:schemeClr val="bg1"/>
                          </a:solidFill>
                          <a:latin typeface="+mn-lt"/>
                          <a:ea typeface="+mn-ea"/>
                          <a:cs typeface="+mn-cs"/>
                        </a:defRPr>
                      </a:pPr>
                      <a:t>[CATEGORY NAME]</a:t>
                    </a:fld>
                    <a:r>
                      <a:rPr lang="en-US" sz="1350" baseline="0"/>
                      <a:t>
</a:t>
                    </a:r>
                    <a:fld id="{2B7B9FF1-6409-47A8-AF0F-50AFFD35EBC6}" type="VALUE">
                      <a:rPr lang="en-US" sz="1350" baseline="0"/>
                      <a:pPr>
                        <a:defRPr sz="1350" b="1" i="0" u="none" strike="noStrike" kern="1200" baseline="0">
                          <a:solidFill>
                            <a:schemeClr val="bg1"/>
                          </a:solidFill>
                          <a:latin typeface="+mn-lt"/>
                          <a:ea typeface="+mn-ea"/>
                          <a:cs typeface="+mn-cs"/>
                        </a:defRPr>
                      </a:pPr>
                      <a:t>[VALUE]</a:t>
                    </a:fld>
                    <a:r>
                      <a:rPr lang="en-US" sz="1350" baseline="0"/>
                      <a:t>
(</a:t>
                    </a:r>
                    <a:fld id="{064C6C5F-36F9-42FC-B0B9-5FCC0EC36D40}" type="PERCENTAGE">
                      <a:rPr lang="en-US" sz="1350" baseline="0"/>
                      <a:pPr>
                        <a:defRPr sz="1350" b="1" i="0" u="none" strike="noStrike" kern="1200" baseline="0">
                          <a:solidFill>
                            <a:schemeClr val="bg1"/>
                          </a:solidFill>
                          <a:latin typeface="+mn-lt"/>
                          <a:ea typeface="+mn-ea"/>
                          <a:cs typeface="+mn-cs"/>
                        </a:defRPr>
                      </a:pPr>
                      <a:t>[PERCENTAGE]</a:t>
                    </a:fld>
                    <a:r>
                      <a:rPr lang="en-US" sz="1350" baseline="0"/>
                      <a:t>)</a:t>
                    </a:r>
                  </a:p>
                </c:rich>
              </c:tx>
              <c:spPr>
                <a:noFill/>
                <a:ln>
                  <a:noFill/>
                </a:ln>
                <a:effectLst/>
              </c:sp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5958322317114502"/>
                      <c:h val="0.41623556412580359"/>
                    </c:manualLayout>
                  </c15:layout>
                  <c15:dlblFieldTable/>
                  <c15:showDataLabelsRange val="0"/>
                </c:ext>
              </c:extLst>
            </c:dLbl>
            <c:dLbl>
              <c:idx val="1"/>
              <c:layout>
                <c:manualLayout>
                  <c:x val="6.92371571590044E-2"/>
                  <c:y val="-1.3839417256285643E-2"/>
                </c:manualLayout>
              </c:layout>
              <c:tx>
                <c:rich>
                  <a:bodyPr/>
                  <a:lstStyle/>
                  <a:p>
                    <a:fld id="{BBBD3FFD-6037-4276-9C6A-FDF0AE99C5B1}" type="CATEGORYNAME">
                      <a:rPr lang="en-US" sz="1300"/>
                      <a:pPr/>
                      <a:t>[CATEGORY NAME]</a:t>
                    </a:fld>
                    <a:r>
                      <a:rPr lang="en-US" sz="1300" baseline="0"/>
                      <a:t>
</a:t>
                    </a:r>
                    <a:fld id="{04CA231F-1CF7-4E73-AAFD-187049D370A5}" type="VALUE">
                      <a:rPr lang="en-US" sz="1300" baseline="0"/>
                      <a:pPr/>
                      <a:t>[VALUE]</a:t>
                    </a:fld>
                    <a:r>
                      <a:rPr lang="en-US" sz="1300" baseline="0"/>
                      <a:t>
(</a:t>
                    </a:r>
                    <a:fld id="{C4CE1F35-EE6D-4CCA-B4E0-1E7764DB5360}" type="PERCENTAGE">
                      <a:rPr lang="en-US" sz="1300" baseline="0"/>
                      <a:pPr/>
                      <a:t>[PERCENTAGE]</a:t>
                    </a:fld>
                    <a:r>
                      <a:rPr lang="en-US" sz="1300" baseline="0"/>
                      <a:t>)</a:t>
                    </a:r>
                  </a:p>
                </c:rich>
              </c:tx>
              <c:showLegendKey val="0"/>
              <c:showVal val="1"/>
              <c:showCatName val="1"/>
              <c:showSerName val="0"/>
              <c:showPercent val="1"/>
              <c:showBubbleSize val="0"/>
              <c:separator>
</c:separator>
              <c:extLst>
                <c:ext xmlns:c15="http://schemas.microsoft.com/office/drawing/2012/chart" uri="{CE6537A1-D6FC-4f65-9D91-7224C49458BB}">
                  <c15:layout>
                    <c:manualLayout>
                      <c:w val="0.32308100425329556"/>
                      <c:h val="0.35289156771304087"/>
                    </c:manualLayout>
                  </c15:layout>
                  <c15:dlblFieldTable/>
                  <c15:showDataLabelsRange val="0"/>
                </c:ext>
              </c:extLst>
            </c:dLbl>
            <c:spPr>
              <a:noFill/>
              <a:ln>
                <a:noFill/>
              </a:ln>
              <a:effectLst/>
            </c:spPr>
            <c:txPr>
              <a:bodyPr rot="0" spcFirstLastPara="1" vertOverflow="ellipsis" vert="horz" wrap="square" lIns="38100" tIns="19050" rIns="38100" bIns="19050" anchor="ctr" anchorCtr="1">
                <a:noAutofit/>
              </a:bodyPr>
              <a:lstStyle/>
              <a:p>
                <a:pPr>
                  <a:defRPr sz="135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rect">
                    <a:avLst/>
                  </a:prstGeom>
                </c15:spPr>
              </c:ext>
            </c:extLst>
          </c:dLbls>
          <c:cat>
            <c:strRef>
              <c:f>pivots!$A$37:$A$38</c:f>
              <c:strCache>
                <c:ptCount val="2"/>
                <c:pt idx="0">
                  <c:v> Male</c:v>
                </c:pt>
                <c:pt idx="1">
                  <c:v> Female</c:v>
                </c:pt>
              </c:strCache>
            </c:strRef>
          </c:cat>
          <c:val>
            <c:numRef>
              <c:f>pivots!$B$37:$B$38</c:f>
              <c:numCache>
                <c:formatCode>General</c:formatCode>
                <c:ptCount val="2"/>
                <c:pt idx="0">
                  <c:v>456</c:v>
                </c:pt>
                <c:pt idx="1">
                  <c:v>80</c:v>
                </c:pt>
              </c:numCache>
            </c:numRef>
          </c:val>
          <c:extLst>
            <c:ext xmlns:c16="http://schemas.microsoft.com/office/drawing/2014/chart" uri="{C3380CC4-5D6E-409C-BE32-E72D297353CC}">
              <c16:uniqueId val="{00000007-446E-40CD-A01B-BF07DCF71CFC}"/>
            </c:ext>
          </c:extLst>
        </c:ser>
        <c:dLbls>
          <c:showLegendKey val="0"/>
          <c:showVal val="1"/>
          <c:showCatName val="0"/>
          <c:showSerName val="0"/>
          <c:showPercent val="0"/>
          <c:showBubbleSize val="0"/>
          <c:showLeaderLines val="1"/>
        </c:dLbls>
        <c:firstSliceAng val="109"/>
        <c:holeSize val="50"/>
      </c:doughnutChart>
      <c:spPr>
        <a:noFill/>
        <a:ln>
          <a:noFill/>
        </a:ln>
        <a:effectLst/>
      </c:spPr>
    </c:plotArea>
    <c:legend>
      <c:legendPos val="b"/>
      <c:layout>
        <c:manualLayout>
          <c:xMode val="edge"/>
          <c:yMode val="edge"/>
          <c:x val="0.1632005456793558"/>
          <c:y val="0.88284579986393696"/>
          <c:w val="0.73684663471519596"/>
          <c:h val="0.1171542134911784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OF BILLIONAIRES DASHBOARD.xlsx]pivots!IndustryWise%NW</c:name>
    <c:fmtId val="5"/>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schemeClr>
          </a:solidFill>
          <a:ln>
            <a:noFill/>
          </a:ln>
          <a:effectLst/>
        </c:spPr>
        <c:dLbl>
          <c:idx val="0"/>
          <c:layout>
            <c:manualLayout>
              <c:x val="-2.9358186679404806E-4"/>
              <c:y val="4.9748008708643465E-3"/>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002351295708903"/>
                  <c:h val="7.3991871619322497E-2"/>
                </c:manualLayout>
              </c15:layout>
            </c:ext>
          </c:extLst>
        </c:dLbl>
      </c:pivotFmt>
      <c:pivotFmt>
        <c:idx val="8"/>
        <c:spPr>
          <a:solidFill>
            <a:schemeClr val="bg2">
              <a:lumMod val="25000"/>
            </a:schemeClr>
          </a:solidFill>
          <a:ln>
            <a:noFill/>
          </a:ln>
          <a:effectLst/>
        </c:spPr>
      </c:pivotFmt>
      <c:pivotFmt>
        <c:idx val="9"/>
        <c:spPr>
          <a:solidFill>
            <a:schemeClr val="bg2">
              <a:lumMod val="50000"/>
            </a:schemeClr>
          </a:solidFill>
          <a:ln>
            <a:noFill/>
          </a:ln>
          <a:effectLst/>
        </c:spPr>
      </c:pivotFmt>
      <c:pivotFmt>
        <c:idx val="10"/>
        <c:spPr>
          <a:solidFill>
            <a:schemeClr val="accent4">
              <a:lumMod val="50000"/>
            </a:schemeClr>
          </a:solidFill>
          <a:ln>
            <a:noFill/>
          </a:ln>
          <a:effectLst/>
        </c:spPr>
      </c:pivotFmt>
      <c:pivotFmt>
        <c:idx val="11"/>
        <c:spPr>
          <a:solidFill>
            <a:srgbClr val="B71C1C"/>
          </a:solidFill>
          <a:ln>
            <a:noFill/>
          </a:ln>
          <a:effectLst/>
        </c:spPr>
      </c:pivotFmt>
      <c:pivotFmt>
        <c:idx val="12"/>
        <c:spPr>
          <a:solidFill>
            <a:srgbClr val="D84315"/>
          </a:solidFill>
          <a:ln>
            <a:noFill/>
          </a:ln>
          <a:effectLst/>
        </c:spPr>
      </c:pivotFmt>
      <c:pivotFmt>
        <c:idx val="13"/>
        <c:spPr>
          <a:solidFill>
            <a:srgbClr val="FF6F00"/>
          </a:solidFill>
          <a:ln>
            <a:noFill/>
          </a:ln>
          <a:effectLst/>
        </c:spPr>
      </c:pivotFmt>
      <c:pivotFmt>
        <c:idx val="14"/>
        <c:spPr>
          <a:solidFill>
            <a:srgbClr val="FF9800"/>
          </a:solidFill>
          <a:ln>
            <a:noFill/>
          </a:ln>
          <a:effectLst/>
        </c:spPr>
      </c:pivotFmt>
      <c:pivotFmt>
        <c:idx val="15"/>
        <c:spPr>
          <a:solidFill>
            <a:srgbClr val="FFB300"/>
          </a:solidFill>
          <a:ln>
            <a:noFill/>
          </a:ln>
          <a:effectLst/>
        </c:spPr>
      </c:pivotFmt>
      <c:pivotFmt>
        <c:idx val="16"/>
        <c:spPr>
          <a:solidFill>
            <a:srgbClr val="FFC107"/>
          </a:solidFill>
          <a:ln>
            <a:noFill/>
          </a:ln>
          <a:effectLst/>
        </c:spPr>
      </c:pivotFmt>
      <c:pivotFmt>
        <c:idx val="17"/>
        <c:spPr>
          <a:solidFill>
            <a:schemeClr val="accent2">
              <a:lumMod val="60000"/>
              <a:lumOff val="40000"/>
            </a:schemeClr>
          </a:solidFill>
          <a:ln>
            <a:noFill/>
          </a:ln>
          <a:effectLst/>
        </c:spPr>
      </c:pivotFmt>
      <c:pivotFmt>
        <c:idx val="18"/>
        <c:spPr>
          <a:solidFill>
            <a:srgbClr val="FFE082"/>
          </a:solidFill>
          <a:ln>
            <a:noFill/>
          </a:ln>
          <a:effectLst/>
        </c:spPr>
      </c:pivotFmt>
      <c:pivotFmt>
        <c:idx val="19"/>
        <c:spPr>
          <a:solidFill>
            <a:schemeClr val="tx2">
              <a:lumMod val="40000"/>
              <a:lumOff val="60000"/>
            </a:schemeClr>
          </a:solidFill>
          <a:ln>
            <a:noFill/>
          </a:ln>
          <a:effectLst/>
        </c:spPr>
      </c:pivotFmt>
      <c:pivotFmt>
        <c:idx val="20"/>
        <c:spPr>
          <a:solidFill>
            <a:schemeClr val="bg1">
              <a:lumMod val="65000"/>
            </a:schemeClr>
          </a:solidFill>
          <a:ln>
            <a:noFill/>
          </a:ln>
          <a:effectLst/>
        </c:spPr>
      </c:pivotFmt>
      <c:pivotFmt>
        <c:idx val="21"/>
        <c:spPr>
          <a:solidFill>
            <a:schemeClr val="bg1">
              <a:lumMod val="50000"/>
            </a:schemeClr>
          </a:solidFill>
          <a:ln>
            <a:noFill/>
          </a:ln>
          <a:effectLst/>
        </c:spPr>
      </c:pivotFmt>
      <c:pivotFmt>
        <c:idx val="22"/>
        <c:spPr>
          <a:solidFill>
            <a:srgbClr val="757575"/>
          </a:solidFill>
          <a:ln>
            <a:noFill/>
          </a:ln>
          <a:effectLst/>
        </c:spPr>
      </c:pivotFmt>
      <c:pivotFmt>
        <c:idx val="23"/>
        <c:spPr>
          <a:solidFill>
            <a:srgbClr val="616161"/>
          </a:solidFill>
          <a:ln>
            <a:noFill/>
          </a:ln>
          <a:effectLst/>
        </c:spPr>
      </c:pivotFmt>
      <c:pivotFmt>
        <c:idx val="24"/>
        <c:spPr>
          <a:solidFill>
            <a:srgbClr val="424242"/>
          </a:solidFill>
          <a:ln>
            <a:noFill/>
          </a:ln>
          <a:effectLst/>
        </c:spPr>
      </c:pivotFmt>
      <c:pivotFmt>
        <c:idx val="25"/>
        <c:spPr>
          <a:solidFill>
            <a:srgbClr val="E65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3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tx1"/>
          </a:solidFill>
          <a:ln>
            <a:noFill/>
          </a:ln>
          <a:effectLst/>
        </c:spPr>
        <c:dLbl>
          <c:idx val="0"/>
          <c:layout>
            <c:manualLayout>
              <c:x val="-1.8371401327677425E-16"/>
              <c:y val="1.3643202328153392E-2"/>
            </c:manualLayout>
          </c:layout>
          <c:spPr>
            <a:noFill/>
            <a:ln>
              <a:noFill/>
            </a:ln>
            <a:effectLst/>
          </c:spPr>
          <c:txPr>
            <a:bodyPr rot="0" spcFirstLastPara="1" vertOverflow="ellipsis" vert="horz" wrap="square" lIns="38100" tIns="19050" rIns="38100" bIns="19050" anchor="ctr" anchorCtr="0">
              <a:spAutoFit/>
            </a:bodyPr>
            <a:lstStyle/>
            <a:p>
              <a:pPr algn="ctr">
                <a:defRPr lang="en-US" sz="13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444444"/>
          </a:solidFill>
          <a:ln>
            <a:noFill/>
          </a:ln>
          <a:effectLst/>
        </c:spPr>
      </c:pivotFmt>
      <c:pivotFmt>
        <c:idx val="28"/>
        <c:spPr>
          <a:solidFill>
            <a:srgbClr val="660000"/>
          </a:solidFill>
          <a:ln>
            <a:noFill/>
          </a:ln>
          <a:effectLst/>
        </c:spPr>
      </c:pivotFmt>
      <c:pivotFmt>
        <c:idx val="29"/>
        <c:spPr>
          <a:solidFill>
            <a:srgbClr val="800000"/>
          </a:solidFill>
          <a:ln>
            <a:noFill/>
          </a:ln>
          <a:effectLst/>
        </c:spPr>
      </c:pivotFmt>
      <c:pivotFmt>
        <c:idx val="30"/>
        <c:spPr>
          <a:solidFill>
            <a:srgbClr val="990000"/>
          </a:solidFill>
          <a:ln>
            <a:noFill/>
          </a:ln>
          <a:effectLst/>
        </c:spPr>
      </c:pivotFmt>
      <c:pivotFmt>
        <c:idx val="31"/>
        <c:spPr>
          <a:solidFill>
            <a:srgbClr val="B22222"/>
          </a:solidFill>
          <a:ln>
            <a:noFill/>
          </a:ln>
          <a:effectLst/>
        </c:spPr>
      </c:pivotFmt>
      <c:pivotFmt>
        <c:idx val="32"/>
        <c:spPr>
          <a:solidFill>
            <a:srgbClr val="CC3300"/>
          </a:solidFill>
          <a:ln>
            <a:noFill/>
          </a:ln>
          <a:effectLst/>
        </c:spPr>
      </c:pivotFmt>
      <c:pivotFmt>
        <c:idx val="33"/>
        <c:spPr>
          <a:solidFill>
            <a:srgbClr val="E65C00"/>
          </a:solidFill>
          <a:ln>
            <a:noFill/>
          </a:ln>
          <a:effectLst/>
        </c:spPr>
      </c:pivotFmt>
      <c:pivotFmt>
        <c:idx val="34"/>
        <c:spPr>
          <a:solidFill>
            <a:srgbClr val="FF6600"/>
          </a:solidFill>
          <a:ln>
            <a:noFill/>
          </a:ln>
          <a:effectLst/>
        </c:spPr>
      </c:pivotFmt>
      <c:pivotFmt>
        <c:idx val="35"/>
        <c:spPr>
          <a:solidFill>
            <a:srgbClr val="FF7518"/>
          </a:solidFill>
          <a:ln>
            <a:noFill/>
          </a:ln>
          <a:effectLst/>
        </c:spPr>
      </c:pivotFmt>
      <c:pivotFmt>
        <c:idx val="36"/>
        <c:spPr>
          <a:solidFill>
            <a:srgbClr val="FF8533"/>
          </a:solidFill>
          <a:ln>
            <a:noFill/>
          </a:ln>
          <a:effectLst/>
        </c:spPr>
      </c:pivotFmt>
      <c:pivotFmt>
        <c:idx val="37"/>
        <c:spPr>
          <a:solidFill>
            <a:srgbClr val="FFA500"/>
          </a:solidFill>
          <a:ln>
            <a:noFill/>
          </a:ln>
          <a:effectLst/>
        </c:spPr>
      </c:pivotFmt>
      <c:pivotFmt>
        <c:idx val="38"/>
        <c:spPr>
          <a:solidFill>
            <a:srgbClr val="FFB300"/>
          </a:solidFill>
          <a:ln>
            <a:noFill/>
          </a:ln>
          <a:effectLst/>
        </c:spPr>
      </c:pivotFmt>
      <c:pivotFmt>
        <c:idx val="39"/>
        <c:spPr>
          <a:solidFill>
            <a:srgbClr val="FFC107"/>
          </a:solidFill>
          <a:ln>
            <a:noFill/>
          </a:ln>
          <a:effectLst/>
        </c:spPr>
      </c:pivotFmt>
      <c:pivotFmt>
        <c:idx val="40"/>
        <c:spPr>
          <a:solidFill>
            <a:srgbClr val="FFD700"/>
          </a:solidFill>
          <a:ln>
            <a:noFill/>
          </a:ln>
          <a:effectLst/>
        </c:spPr>
      </c:pivotFmt>
      <c:pivotFmt>
        <c:idx val="41"/>
        <c:spPr>
          <a:solidFill>
            <a:srgbClr val="FFE000"/>
          </a:solidFill>
          <a:ln>
            <a:noFill/>
          </a:ln>
          <a:effectLst/>
        </c:spPr>
      </c:pivotFmt>
      <c:pivotFmt>
        <c:idx val="42"/>
        <c:spPr>
          <a:solidFill>
            <a:schemeClr val="accent2">
              <a:lumMod val="40000"/>
              <a:lumOff val="6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076501484357153"/>
          <c:y val="8.6634334783774036E-3"/>
          <c:w val="0.54019917285872332"/>
          <c:h val="0.96011712692491691"/>
        </c:manualLayout>
      </c:layout>
      <c:barChart>
        <c:barDir val="bar"/>
        <c:grouping val="clustered"/>
        <c:varyColors val="0"/>
        <c:ser>
          <c:idx val="0"/>
          <c:order val="0"/>
          <c:tx>
            <c:strRef>
              <c:f>pivots!$E$1</c:f>
              <c:strCache>
                <c:ptCount val="1"/>
                <c:pt idx="0">
                  <c:v>Total</c:v>
                </c:pt>
              </c:strCache>
            </c:strRef>
          </c:tx>
          <c:spPr>
            <a:solidFill>
              <a:srgbClr val="E65C00"/>
            </a:solidFill>
            <a:ln>
              <a:noFill/>
            </a:ln>
            <a:effectLst/>
          </c:spPr>
          <c:invertIfNegative val="0"/>
          <c:dPt>
            <c:idx val="0"/>
            <c:invertIfNegative val="0"/>
            <c:bubble3D val="0"/>
            <c:spPr>
              <a:solidFill>
                <a:schemeClr val="accent2">
                  <a:lumMod val="40000"/>
                  <a:lumOff val="60000"/>
                </a:schemeClr>
              </a:solidFill>
              <a:ln>
                <a:noFill/>
              </a:ln>
              <a:effectLst/>
            </c:spPr>
          </c:dPt>
          <c:dPt>
            <c:idx val="1"/>
            <c:invertIfNegative val="0"/>
            <c:bubble3D val="0"/>
            <c:spPr>
              <a:solidFill>
                <a:srgbClr val="FFE000"/>
              </a:solidFill>
              <a:ln>
                <a:noFill/>
              </a:ln>
              <a:effectLst/>
            </c:spPr>
          </c:dPt>
          <c:dPt>
            <c:idx val="2"/>
            <c:invertIfNegative val="0"/>
            <c:bubble3D val="0"/>
            <c:spPr>
              <a:solidFill>
                <a:srgbClr val="FFD700"/>
              </a:solidFill>
              <a:ln>
                <a:noFill/>
              </a:ln>
              <a:effectLst/>
            </c:spPr>
          </c:dPt>
          <c:dPt>
            <c:idx val="3"/>
            <c:invertIfNegative val="0"/>
            <c:bubble3D val="0"/>
            <c:spPr>
              <a:solidFill>
                <a:srgbClr val="FFC107"/>
              </a:solidFill>
              <a:ln>
                <a:noFill/>
              </a:ln>
              <a:effectLst/>
            </c:spPr>
          </c:dPt>
          <c:dPt>
            <c:idx val="4"/>
            <c:invertIfNegative val="0"/>
            <c:bubble3D val="0"/>
            <c:spPr>
              <a:solidFill>
                <a:srgbClr val="FFB300"/>
              </a:solidFill>
              <a:ln>
                <a:noFill/>
              </a:ln>
              <a:effectLst/>
            </c:spPr>
          </c:dPt>
          <c:dPt>
            <c:idx val="5"/>
            <c:invertIfNegative val="0"/>
            <c:bubble3D val="0"/>
            <c:spPr>
              <a:solidFill>
                <a:srgbClr val="FFA500"/>
              </a:solidFill>
              <a:ln>
                <a:noFill/>
              </a:ln>
              <a:effectLst/>
            </c:spPr>
          </c:dPt>
          <c:dPt>
            <c:idx val="6"/>
            <c:invertIfNegative val="0"/>
            <c:bubble3D val="0"/>
            <c:spPr>
              <a:solidFill>
                <a:srgbClr val="FF8533"/>
              </a:solidFill>
              <a:ln>
                <a:noFill/>
              </a:ln>
              <a:effectLst/>
            </c:spPr>
          </c:dPt>
          <c:dPt>
            <c:idx val="7"/>
            <c:invertIfNegative val="0"/>
            <c:bubble3D val="0"/>
            <c:spPr>
              <a:solidFill>
                <a:srgbClr val="FF7518"/>
              </a:solidFill>
              <a:ln>
                <a:noFill/>
              </a:ln>
              <a:effectLst/>
            </c:spPr>
          </c:dPt>
          <c:dPt>
            <c:idx val="8"/>
            <c:invertIfNegative val="0"/>
            <c:bubble3D val="0"/>
            <c:spPr>
              <a:solidFill>
                <a:srgbClr val="FF6600"/>
              </a:solidFill>
              <a:ln>
                <a:noFill/>
              </a:ln>
              <a:effectLst/>
            </c:spPr>
          </c:dPt>
          <c:dPt>
            <c:idx val="9"/>
            <c:invertIfNegative val="0"/>
            <c:bubble3D val="0"/>
            <c:spPr>
              <a:solidFill>
                <a:srgbClr val="E65C00"/>
              </a:solidFill>
              <a:ln>
                <a:noFill/>
              </a:ln>
              <a:effectLst/>
            </c:spPr>
          </c:dPt>
          <c:dPt>
            <c:idx val="10"/>
            <c:invertIfNegative val="0"/>
            <c:bubble3D val="0"/>
            <c:spPr>
              <a:solidFill>
                <a:srgbClr val="CC3300"/>
              </a:solidFill>
              <a:ln>
                <a:noFill/>
              </a:ln>
              <a:effectLst/>
            </c:spPr>
          </c:dPt>
          <c:dPt>
            <c:idx val="11"/>
            <c:invertIfNegative val="0"/>
            <c:bubble3D val="0"/>
            <c:spPr>
              <a:solidFill>
                <a:srgbClr val="B22222"/>
              </a:solidFill>
              <a:ln>
                <a:noFill/>
              </a:ln>
              <a:effectLst/>
            </c:spPr>
          </c:dPt>
          <c:dPt>
            <c:idx val="12"/>
            <c:invertIfNegative val="0"/>
            <c:bubble3D val="0"/>
            <c:spPr>
              <a:solidFill>
                <a:srgbClr val="990000"/>
              </a:solidFill>
              <a:ln>
                <a:noFill/>
              </a:ln>
              <a:effectLst/>
            </c:spPr>
          </c:dPt>
          <c:dPt>
            <c:idx val="13"/>
            <c:invertIfNegative val="0"/>
            <c:bubble3D val="0"/>
            <c:spPr>
              <a:solidFill>
                <a:srgbClr val="800000"/>
              </a:solidFill>
              <a:ln>
                <a:noFill/>
              </a:ln>
              <a:effectLst/>
            </c:spPr>
          </c:dPt>
          <c:dPt>
            <c:idx val="14"/>
            <c:invertIfNegative val="0"/>
            <c:bubble3D val="0"/>
            <c:spPr>
              <a:solidFill>
                <a:srgbClr val="660000"/>
              </a:solidFill>
              <a:ln>
                <a:noFill/>
              </a:ln>
              <a:effectLst/>
            </c:spPr>
          </c:dPt>
          <c:dPt>
            <c:idx val="15"/>
            <c:invertIfNegative val="0"/>
            <c:bubble3D val="0"/>
            <c:spPr>
              <a:solidFill>
                <a:srgbClr val="444444"/>
              </a:solidFill>
              <a:ln>
                <a:noFill/>
              </a:ln>
              <a:effectLst/>
            </c:spPr>
          </c:dPt>
          <c:dPt>
            <c:idx val="16"/>
            <c:invertIfNegative val="0"/>
            <c:bubble3D val="0"/>
            <c:spPr>
              <a:solidFill>
                <a:srgbClr val="444444"/>
              </a:solidFill>
              <a:ln>
                <a:noFill/>
              </a:ln>
              <a:effectLst/>
            </c:spPr>
          </c:dPt>
          <c:dPt>
            <c:idx val="17"/>
            <c:invertIfNegative val="0"/>
            <c:bubble3D val="0"/>
            <c:spPr>
              <a:solidFill>
                <a:schemeClr val="tx1"/>
              </a:solidFill>
              <a:ln>
                <a:noFill/>
              </a:ln>
              <a:effectLst/>
            </c:spPr>
          </c:dPt>
          <c:dLbls>
            <c:dLbl>
              <c:idx val="17"/>
              <c:layout>
                <c:manualLayout>
                  <c:x val="-1.8371401327677425E-16"/>
                  <c:y val="1.3643202328153392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ctr">
                  <a:defRPr lang="en-US" sz="13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pivots!$D$2:$D$19</c:f>
              <c:strCache>
                <c:ptCount val="18"/>
                <c:pt idx="0">
                  <c:v>Gambling &amp; Casinos</c:v>
                </c:pt>
                <c:pt idx="1">
                  <c:v>Sports</c:v>
                </c:pt>
                <c:pt idx="2">
                  <c:v>Construction &amp; Engineering</c:v>
                </c:pt>
                <c:pt idx="3">
                  <c:v>Service</c:v>
                </c:pt>
                <c:pt idx="4">
                  <c:v>Telecom</c:v>
                </c:pt>
                <c:pt idx="5">
                  <c:v>Logistics</c:v>
                </c:pt>
                <c:pt idx="6">
                  <c:v>Media &amp; Entertainment</c:v>
                </c:pt>
                <c:pt idx="7">
                  <c:v>Real Estate</c:v>
                </c:pt>
                <c:pt idx="8">
                  <c:v>Healthcare</c:v>
                </c:pt>
                <c:pt idx="9">
                  <c:v>Metals &amp; Mining</c:v>
                </c:pt>
                <c:pt idx="10">
                  <c:v>Manufacturing</c:v>
                </c:pt>
                <c:pt idx="11">
                  <c:v>Energy</c:v>
                </c:pt>
                <c:pt idx="12">
                  <c:v>Automotive</c:v>
                </c:pt>
                <c:pt idx="13">
                  <c:v>Food &amp; Beverage</c:v>
                </c:pt>
                <c:pt idx="14">
                  <c:v>Diversified</c:v>
                </c:pt>
                <c:pt idx="15">
                  <c:v>Fashion &amp; Retail</c:v>
                </c:pt>
                <c:pt idx="16">
                  <c:v>Finance &amp; Investments</c:v>
                </c:pt>
                <c:pt idx="17">
                  <c:v>Technology</c:v>
                </c:pt>
              </c:strCache>
            </c:strRef>
          </c:cat>
          <c:val>
            <c:numRef>
              <c:f>pivots!$E$2:$E$19</c:f>
              <c:numCache>
                <c:formatCode>0.00%</c:formatCode>
                <c:ptCount val="18"/>
                <c:pt idx="0">
                  <c:v>6.6773558482677445E-3</c:v>
                </c:pt>
                <c:pt idx="1">
                  <c:v>7.7834831848348938E-3</c:v>
                </c:pt>
                <c:pt idx="2">
                  <c:v>8.1995494306996014E-3</c:v>
                </c:pt>
                <c:pt idx="3">
                  <c:v>8.5851718049156731E-3</c:v>
                </c:pt>
                <c:pt idx="4">
                  <c:v>1.3577966755292162E-2</c:v>
                </c:pt>
                <c:pt idx="5">
                  <c:v>1.7119603823750284E-2</c:v>
                </c:pt>
                <c:pt idx="6">
                  <c:v>1.9068011609263056E-2</c:v>
                </c:pt>
                <c:pt idx="7">
                  <c:v>2.8576647520854058E-2</c:v>
                </c:pt>
                <c:pt idx="8">
                  <c:v>2.9652330985772565E-2</c:v>
                </c:pt>
                <c:pt idx="9">
                  <c:v>3.5314891112419054E-2</c:v>
                </c:pt>
                <c:pt idx="10">
                  <c:v>3.5639625743337858E-2</c:v>
                </c:pt>
                <c:pt idx="11">
                  <c:v>3.6492054149499721E-2</c:v>
                </c:pt>
                <c:pt idx="12">
                  <c:v>6.0938483083355324E-2</c:v>
                </c:pt>
                <c:pt idx="13">
                  <c:v>6.1730023746219879E-2</c:v>
                </c:pt>
                <c:pt idx="14">
                  <c:v>6.997016500578436E-2</c:v>
                </c:pt>
                <c:pt idx="15">
                  <c:v>0.14505490044853958</c:v>
                </c:pt>
                <c:pt idx="16">
                  <c:v>0.16778632461285553</c:v>
                </c:pt>
                <c:pt idx="17">
                  <c:v>0.24783341113433865</c:v>
                </c:pt>
              </c:numCache>
            </c:numRef>
          </c:val>
          <c:extLst>
            <c:ext xmlns:c16="http://schemas.microsoft.com/office/drawing/2014/chart" uri="{C3380CC4-5D6E-409C-BE32-E72D297353CC}">
              <c16:uniqueId val="{00000027-67DD-46A7-8735-23F7C113D522}"/>
            </c:ext>
          </c:extLst>
        </c:ser>
        <c:dLbls>
          <c:dLblPos val="outEnd"/>
          <c:showLegendKey val="0"/>
          <c:showVal val="1"/>
          <c:showCatName val="0"/>
          <c:showSerName val="0"/>
          <c:showPercent val="0"/>
          <c:showBubbleSize val="0"/>
        </c:dLbls>
        <c:gapWidth val="30"/>
        <c:axId val="285113807"/>
        <c:axId val="285112559"/>
      </c:barChart>
      <c:catAx>
        <c:axId val="285113807"/>
        <c:scaling>
          <c:orientation val="minMax"/>
        </c:scaling>
        <c:delete val="0"/>
        <c:axPos val="l"/>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1200" b="1" i="1" u="none" strike="noStrike" kern="1200" baseline="0">
                <a:solidFill>
                  <a:sysClr val="windowText" lastClr="000000"/>
                </a:solidFill>
                <a:latin typeface="+mn-lt"/>
                <a:ea typeface="+mn-ea"/>
                <a:cs typeface="Segoe UI Bold" panose="020B0802040204020203" pitchFamily="34" charset="0"/>
              </a:defRPr>
            </a:pPr>
            <a:endParaRPr lang="en-US"/>
          </a:p>
        </c:txPr>
        <c:crossAx val="285112559"/>
        <c:crosses val="autoZero"/>
        <c:auto val="1"/>
        <c:lblAlgn val="ctr"/>
        <c:lblOffset val="100"/>
        <c:noMultiLvlLbl val="0"/>
      </c:catAx>
      <c:valAx>
        <c:axId val="285112559"/>
        <c:scaling>
          <c:orientation val="minMax"/>
        </c:scaling>
        <c:delete val="1"/>
        <c:axPos val="b"/>
        <c:numFmt formatCode="0.00%" sourceLinked="1"/>
        <c:majorTickMark val="none"/>
        <c:minorTickMark val="none"/>
        <c:tickLblPos val="nextTo"/>
        <c:crossAx val="28511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OF BILLIONAIRES DASHBOARD.xlsx]pivots!ContinentWiseNW</c:name>
    <c:fmtId val="3"/>
  </c:pivotSource>
  <c:chart>
    <c:autoTitleDeleted val="1"/>
    <c:pivotFmts>
      <c:pivotFmt>
        <c:idx val="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1C1C"/>
          </a:solidFill>
          <a:ln>
            <a:noFill/>
          </a:ln>
          <a:effectLst/>
        </c:spPr>
      </c:pivotFmt>
      <c:pivotFmt>
        <c:idx val="2"/>
        <c:spPr>
          <a:solidFill>
            <a:srgbClr val="B71C1C"/>
          </a:solidFill>
          <a:ln>
            <a:noFill/>
          </a:ln>
          <a:effectLst/>
        </c:spPr>
      </c:pivotFmt>
      <c:pivotFmt>
        <c:idx val="3"/>
        <c:spPr>
          <a:solidFill>
            <a:srgbClr val="F57C00"/>
          </a:solidFill>
          <a:ln>
            <a:noFill/>
          </a:ln>
          <a:effectLst/>
        </c:spPr>
      </c:pivotFmt>
      <c:pivotFmt>
        <c:idx val="4"/>
        <c:spPr>
          <a:solidFill>
            <a:schemeClr val="accent4">
              <a:lumMod val="50000"/>
            </a:schemeClr>
          </a:solidFill>
          <a:ln>
            <a:noFill/>
          </a:ln>
          <a:effectLst/>
        </c:spPr>
      </c:pivotFmt>
      <c:pivotFmt>
        <c:idx val="5"/>
        <c:spPr>
          <a:solidFill>
            <a:srgbClr val="FD3A2D"/>
          </a:solidFill>
          <a:ln>
            <a:noFill/>
          </a:ln>
          <a:effectLst/>
        </c:spPr>
      </c:pivotFmt>
      <c:pivotFmt>
        <c:idx val="6"/>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1C1C"/>
          </a:solidFill>
          <a:ln>
            <a:noFill/>
          </a:ln>
          <a:effectLst/>
        </c:spPr>
      </c:pivotFmt>
      <c:pivotFmt>
        <c:idx val="8"/>
        <c:spPr>
          <a:solidFill>
            <a:srgbClr val="B71C1C"/>
          </a:solidFill>
          <a:ln>
            <a:noFill/>
          </a:ln>
          <a:effectLst/>
        </c:spPr>
      </c:pivotFmt>
      <c:pivotFmt>
        <c:idx val="9"/>
        <c:spPr>
          <a:solidFill>
            <a:srgbClr val="F57C00"/>
          </a:solidFill>
          <a:ln>
            <a:noFill/>
          </a:ln>
          <a:effectLst/>
        </c:spPr>
      </c:pivotFmt>
      <c:pivotFmt>
        <c:idx val="10"/>
        <c:spPr>
          <a:solidFill>
            <a:schemeClr val="accent4">
              <a:lumMod val="50000"/>
            </a:schemeClr>
          </a:solidFill>
          <a:ln>
            <a:noFill/>
          </a:ln>
          <a:effectLst/>
        </c:spPr>
      </c:pivotFmt>
      <c:pivotFmt>
        <c:idx val="11"/>
        <c:spPr>
          <a:solidFill>
            <a:srgbClr val="FD3A2D"/>
          </a:solidFill>
          <a:ln>
            <a:noFill/>
          </a:ln>
          <a:effectLst/>
        </c:spPr>
      </c:pivotFmt>
      <c:pivotFmt>
        <c:idx val="1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1C1C1C"/>
          </a:solidFill>
          <a:ln>
            <a:noFill/>
          </a:ln>
          <a:effectLst/>
        </c:spPr>
      </c:pivotFmt>
      <c:pivotFmt>
        <c:idx val="14"/>
        <c:spPr>
          <a:solidFill>
            <a:srgbClr val="B71C1C"/>
          </a:solidFill>
          <a:ln>
            <a:noFill/>
          </a:ln>
          <a:effectLst/>
        </c:spPr>
      </c:pivotFmt>
      <c:pivotFmt>
        <c:idx val="15"/>
        <c:spPr>
          <a:solidFill>
            <a:srgbClr val="F57C00"/>
          </a:solidFill>
          <a:ln>
            <a:noFill/>
          </a:ln>
          <a:effectLst/>
        </c:spPr>
      </c:pivotFmt>
      <c:pivotFmt>
        <c:idx val="16"/>
        <c:spPr>
          <a:solidFill>
            <a:schemeClr val="accent4">
              <a:lumMod val="50000"/>
            </a:schemeClr>
          </a:solidFill>
          <a:ln>
            <a:noFill/>
          </a:ln>
          <a:effectLst/>
        </c:spPr>
      </c:pivotFmt>
      <c:pivotFmt>
        <c:idx val="17"/>
        <c:spPr>
          <a:solidFill>
            <a:srgbClr val="FD3A2D"/>
          </a:solidFill>
          <a:ln>
            <a:noFill/>
          </a:ln>
          <a:effectLst/>
        </c:spPr>
      </c:pivotFmt>
      <c:pivotFmt>
        <c:idx val="18"/>
        <c:spPr>
          <a:solidFill>
            <a:srgbClr val="BF360C"/>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1C1C1C"/>
          </a:solidFill>
          <a:ln>
            <a:noFill/>
          </a:ln>
          <a:effectLst/>
        </c:spPr>
      </c:pivotFmt>
      <c:pivotFmt>
        <c:idx val="20"/>
        <c:spPr>
          <a:solidFill>
            <a:srgbClr val="B71C1C"/>
          </a:solidFill>
          <a:ln>
            <a:noFill/>
          </a:ln>
          <a:effectLst/>
        </c:spPr>
      </c:pivotFmt>
      <c:pivotFmt>
        <c:idx val="21"/>
        <c:spPr>
          <a:solidFill>
            <a:srgbClr val="F57C00"/>
          </a:solidFill>
          <a:ln>
            <a:noFill/>
          </a:ln>
          <a:effectLst/>
        </c:spPr>
        <c:dLbl>
          <c:idx val="0"/>
          <c:layout>
            <c:manualLayout>
              <c:x val="3.0769230769230771E-2"/>
              <c:y val="-1.0878769947515892E-16"/>
            </c:manualLayout>
          </c:layout>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50000"/>
            </a:schemeClr>
          </a:solidFill>
          <a:ln>
            <a:noFill/>
          </a:ln>
          <a:effectLst/>
        </c:spPr>
      </c:pivotFmt>
      <c:pivotFmt>
        <c:idx val="23"/>
        <c:spPr>
          <a:solidFill>
            <a:srgbClr val="FF0000"/>
          </a:solidFill>
          <a:ln>
            <a:noFill/>
          </a:ln>
          <a:effectLst/>
        </c:spPr>
      </c:pivotFmt>
      <c:pivotFmt>
        <c:idx val="24"/>
      </c:pivotFmt>
      <c:pivotFmt>
        <c:idx val="25"/>
        <c:spPr>
          <a:solidFill>
            <a:srgbClr val="BF9000"/>
          </a:solidFill>
          <a:ln>
            <a:noFill/>
          </a:ln>
          <a:effectLst/>
        </c:spPr>
      </c:pivotFmt>
    </c:pivotFmts>
    <c:plotArea>
      <c:layout>
        <c:manualLayout>
          <c:layoutTarget val="inner"/>
          <c:xMode val="edge"/>
          <c:yMode val="edge"/>
          <c:x val="2.5587886129618417E-2"/>
          <c:y val="5.1519996685965939E-3"/>
          <c:w val="0.86654482895520413"/>
          <c:h val="0.80988347372908809"/>
        </c:manualLayout>
      </c:layout>
      <c:barChart>
        <c:barDir val="col"/>
        <c:grouping val="clustered"/>
        <c:varyColors val="0"/>
        <c:ser>
          <c:idx val="0"/>
          <c:order val="0"/>
          <c:tx>
            <c:strRef>
              <c:f>pivots!$B$1</c:f>
              <c:strCache>
                <c:ptCount val="1"/>
                <c:pt idx="0">
                  <c:v>Total</c:v>
                </c:pt>
              </c:strCache>
            </c:strRef>
          </c:tx>
          <c:spPr>
            <a:solidFill>
              <a:srgbClr val="BF360C"/>
            </a:solidFill>
            <a:ln>
              <a:noFill/>
            </a:ln>
            <a:effectLst/>
          </c:spPr>
          <c:invertIfNegative val="0"/>
          <c:dPt>
            <c:idx val="0"/>
            <c:invertIfNegative val="0"/>
            <c:bubble3D val="0"/>
            <c:spPr>
              <a:solidFill>
                <a:srgbClr val="1C1C1C"/>
              </a:solidFill>
              <a:ln>
                <a:noFill/>
              </a:ln>
              <a:effectLst/>
            </c:spPr>
          </c:dPt>
          <c:dPt>
            <c:idx val="1"/>
            <c:invertIfNegative val="0"/>
            <c:bubble3D val="0"/>
            <c:spPr>
              <a:solidFill>
                <a:srgbClr val="B71C1C"/>
              </a:solidFill>
              <a:ln>
                <a:noFill/>
              </a:ln>
              <a:effectLst/>
            </c:spPr>
          </c:dPt>
          <c:dPt>
            <c:idx val="2"/>
            <c:invertIfNegative val="0"/>
            <c:bubble3D val="0"/>
            <c:spPr>
              <a:solidFill>
                <a:srgbClr val="F57C00"/>
              </a:solidFill>
              <a:ln>
                <a:noFill/>
              </a:ln>
              <a:effectLst/>
            </c:spPr>
          </c:dPt>
          <c:dPt>
            <c:idx val="3"/>
            <c:invertIfNegative val="0"/>
            <c:bubble3D val="0"/>
            <c:spPr>
              <a:solidFill>
                <a:schemeClr val="accent4">
                  <a:lumMod val="50000"/>
                </a:schemeClr>
              </a:solidFill>
              <a:ln>
                <a:noFill/>
              </a:ln>
              <a:effectLst/>
            </c:spPr>
          </c:dPt>
          <c:dPt>
            <c:idx val="4"/>
            <c:invertIfNegative val="0"/>
            <c:bubble3D val="0"/>
            <c:spPr>
              <a:solidFill>
                <a:srgbClr val="FF0000"/>
              </a:solidFill>
              <a:ln>
                <a:noFill/>
              </a:ln>
              <a:effectLst/>
            </c:spPr>
          </c:dPt>
          <c:dPt>
            <c:idx val="5"/>
            <c:invertIfNegative val="0"/>
            <c:bubble3D val="0"/>
            <c:spPr>
              <a:solidFill>
                <a:srgbClr val="BF9000"/>
              </a:solidFill>
              <a:ln>
                <a:noFill/>
              </a:ln>
              <a:effectLst/>
            </c:spPr>
          </c:dPt>
          <c:dLbls>
            <c:dLbl>
              <c:idx val="2"/>
              <c:layout>
                <c:manualLayout>
                  <c:x val="3.0769230769230771E-2"/>
                  <c:y val="-1.0878769947515892E-16"/>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pivots!$A$2:$A$7</c:f>
              <c:strCache>
                <c:ptCount val="6"/>
                <c:pt idx="0">
                  <c:v>North America</c:v>
                </c:pt>
                <c:pt idx="1">
                  <c:v>Europe</c:v>
                </c:pt>
                <c:pt idx="2">
                  <c:v>Asia</c:v>
                </c:pt>
                <c:pt idx="3">
                  <c:v>South America</c:v>
                </c:pt>
                <c:pt idx="4">
                  <c:v>Oceania</c:v>
                </c:pt>
                <c:pt idx="5">
                  <c:v>Africa</c:v>
                </c:pt>
              </c:strCache>
            </c:strRef>
          </c:cat>
          <c:val>
            <c:numRef>
              <c:f>pivots!$B$2:$B$7</c:f>
              <c:numCache>
                <c:formatCode>0.00%</c:formatCode>
                <c:ptCount val="6"/>
                <c:pt idx="0">
                  <c:v>0.52927685656877277</c:v>
                </c:pt>
                <c:pt idx="1">
                  <c:v>0.22311298735564536</c:v>
                </c:pt>
                <c:pt idx="2">
                  <c:v>0.21473077469505394</c:v>
                </c:pt>
                <c:pt idx="3">
                  <c:v>1.6886200807777401E-2</c:v>
                </c:pt>
                <c:pt idx="4">
                  <c:v>1.2542875119238503E-2</c:v>
                </c:pt>
                <c:pt idx="5">
                  <c:v>3.450305453512209E-3</c:v>
                </c:pt>
              </c:numCache>
            </c:numRef>
          </c:val>
          <c:extLst>
            <c:ext xmlns:c16="http://schemas.microsoft.com/office/drawing/2014/chart" uri="{C3380CC4-5D6E-409C-BE32-E72D297353CC}">
              <c16:uniqueId val="{0000000F-C0B9-41EE-8E40-3FF1B3BEBC28}"/>
            </c:ext>
          </c:extLst>
        </c:ser>
        <c:dLbls>
          <c:dLblPos val="outEnd"/>
          <c:showLegendKey val="0"/>
          <c:showVal val="1"/>
          <c:showCatName val="0"/>
          <c:showSerName val="0"/>
          <c:showPercent val="0"/>
          <c:showBubbleSize val="0"/>
        </c:dLbls>
        <c:gapWidth val="60"/>
        <c:overlap val="-27"/>
        <c:axId val="26338912"/>
        <c:axId val="26339328"/>
      </c:barChart>
      <c:catAx>
        <c:axId val="263389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200" b="1" i="0" u="none" strike="noStrike" kern="1200" baseline="0">
                <a:solidFill>
                  <a:sysClr val="windowText" lastClr="000000"/>
                </a:solidFill>
                <a:latin typeface="+mn-lt"/>
                <a:ea typeface="+mn-ea"/>
                <a:cs typeface="+mn-cs"/>
              </a:defRPr>
            </a:pPr>
            <a:endParaRPr lang="en-US"/>
          </a:p>
        </c:txPr>
        <c:crossAx val="26339328"/>
        <c:crosses val="autoZero"/>
        <c:auto val="1"/>
        <c:lblAlgn val="ctr"/>
        <c:lblOffset val="100"/>
        <c:noMultiLvlLbl val="0"/>
      </c:catAx>
      <c:valAx>
        <c:axId val="26339328"/>
        <c:scaling>
          <c:orientation val="minMax"/>
        </c:scaling>
        <c:delete val="1"/>
        <c:axPos val="l"/>
        <c:numFmt formatCode="0.00%" sourceLinked="1"/>
        <c:majorTickMark val="none"/>
        <c:minorTickMark val="none"/>
        <c:tickLblPos val="nextTo"/>
        <c:crossAx val="2633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OF BILLIONAIRES DASHBOARD.xlsx]pivots!AgeWiseCount</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tx1"/>
          </a:solidFill>
          <a:ln>
            <a:noFill/>
          </a:ln>
          <a:effectLst/>
        </c:spPr>
      </c:pivotFmt>
      <c:pivotFmt>
        <c:idx val="3"/>
        <c:spPr>
          <a:solidFill>
            <a:schemeClr val="tx1"/>
          </a:solidFill>
          <a:ln>
            <a:noFill/>
          </a:ln>
          <a:effectLst/>
        </c:spPr>
      </c:pivotFmt>
      <c:pivotFmt>
        <c:idx val="4"/>
        <c:spPr>
          <a:solidFill>
            <a:srgbClr val="FF8533"/>
          </a:solidFill>
          <a:ln>
            <a:noFill/>
          </a:ln>
          <a:effectLst/>
        </c:spPr>
      </c:pivotFmt>
      <c:pivotFmt>
        <c:idx val="5"/>
        <c:spPr>
          <a:solidFill>
            <a:srgbClr val="FF7518"/>
          </a:solidFill>
          <a:ln>
            <a:noFill/>
          </a:ln>
          <a:effectLst/>
        </c:spPr>
      </c:pivotFmt>
      <c:pivotFmt>
        <c:idx val="6"/>
        <c:spPr>
          <a:solidFill>
            <a:schemeClr val="tx1">
              <a:lumMod val="65000"/>
              <a:lumOff val="35000"/>
            </a:schemeClr>
          </a:solidFill>
          <a:ln>
            <a:noFill/>
          </a:ln>
          <a:effectLst/>
        </c:spPr>
      </c:pivotFmt>
      <c:pivotFmt>
        <c:idx val="7"/>
        <c:spPr>
          <a:solidFill>
            <a:schemeClr val="tx1">
              <a:lumMod val="65000"/>
              <a:lumOff val="35000"/>
            </a:schemeClr>
          </a:solidFill>
          <a:ln>
            <a:noFill/>
          </a:ln>
          <a:effectLst/>
        </c:spPr>
      </c:pivotFmt>
      <c:pivotFmt>
        <c:idx val="8"/>
        <c:spPr>
          <a:solidFill>
            <a:srgbClr val="FF0000"/>
          </a:solidFill>
          <a:ln>
            <a:noFill/>
          </a:ln>
          <a:effectLst/>
        </c:spPr>
      </c:pivotFmt>
      <c:pivotFmt>
        <c:idx val="9"/>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pivotFmt>
      <c:pivotFmt>
        <c:idx val="12"/>
        <c:spPr>
          <a:solidFill>
            <a:schemeClr val="tx1">
              <a:lumMod val="65000"/>
              <a:lumOff val="35000"/>
            </a:schemeClr>
          </a:solidFill>
          <a:ln>
            <a:noFill/>
          </a:ln>
          <a:effectLst/>
        </c:spPr>
      </c:pivotFmt>
      <c:pivotFmt>
        <c:idx val="13"/>
        <c:spPr>
          <a:solidFill>
            <a:srgbClr val="FF8533"/>
          </a:solidFill>
          <a:ln>
            <a:noFill/>
          </a:ln>
          <a:effectLst/>
        </c:spPr>
      </c:pivotFmt>
      <c:pivotFmt>
        <c:idx val="14"/>
        <c:spPr>
          <a:solidFill>
            <a:schemeClr val="tx1"/>
          </a:solidFill>
          <a:ln>
            <a:noFill/>
          </a:ln>
          <a:effectLst/>
        </c:spPr>
      </c:pivotFmt>
      <c:pivotFmt>
        <c:idx val="15"/>
        <c:spPr>
          <a:solidFill>
            <a:srgbClr val="C00000"/>
          </a:solidFill>
          <a:ln>
            <a:noFill/>
          </a:ln>
          <a:effectLst/>
        </c:spPr>
      </c:pivotFmt>
      <c:pivotFmt>
        <c:idx val="16"/>
        <c:spPr>
          <a:solidFill>
            <a:schemeClr val="tx1"/>
          </a:solidFill>
          <a:ln>
            <a:noFill/>
          </a:ln>
          <a:effectLst/>
        </c:spPr>
      </c:pivotFmt>
      <c:pivotFmt>
        <c:idx val="17"/>
        <c:spPr>
          <a:solidFill>
            <a:srgbClr val="FF7518"/>
          </a:solidFill>
          <a:ln>
            <a:noFill/>
          </a:ln>
          <a:effectLst/>
        </c:spPr>
      </c:pivotFmt>
      <c:pivotFmt>
        <c:idx val="18"/>
        <c:spPr>
          <a:solidFill>
            <a:schemeClr val="tx1">
              <a:lumMod val="65000"/>
              <a:lumOff val="35000"/>
            </a:schemeClr>
          </a:solidFill>
          <a:ln>
            <a:noFill/>
          </a:ln>
          <a:effectLst/>
        </c:spPr>
      </c:pivotFmt>
      <c:pivotFmt>
        <c:idx val="19"/>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pivotFmt>
      <c:pivotFmt>
        <c:idx val="22"/>
        <c:spPr>
          <a:solidFill>
            <a:schemeClr val="tx1">
              <a:lumMod val="65000"/>
              <a:lumOff val="35000"/>
            </a:schemeClr>
          </a:solidFill>
          <a:ln>
            <a:noFill/>
          </a:ln>
          <a:effectLst/>
        </c:spPr>
      </c:pivotFmt>
      <c:pivotFmt>
        <c:idx val="23"/>
        <c:spPr>
          <a:solidFill>
            <a:srgbClr val="FF8533"/>
          </a:solidFill>
          <a:ln>
            <a:noFill/>
          </a:ln>
          <a:effectLst/>
        </c:spPr>
      </c:pivotFmt>
      <c:pivotFmt>
        <c:idx val="24"/>
        <c:spPr>
          <a:solidFill>
            <a:schemeClr val="tx1"/>
          </a:solidFill>
          <a:ln>
            <a:noFill/>
          </a:ln>
          <a:effectLst/>
        </c:spPr>
      </c:pivotFmt>
      <c:pivotFmt>
        <c:idx val="25"/>
        <c:spPr>
          <a:solidFill>
            <a:srgbClr val="C00000"/>
          </a:solidFill>
          <a:ln>
            <a:noFill/>
          </a:ln>
          <a:effectLst/>
        </c:spPr>
      </c:pivotFmt>
      <c:pivotFmt>
        <c:idx val="26"/>
        <c:spPr>
          <a:solidFill>
            <a:schemeClr val="tx1"/>
          </a:solidFill>
          <a:ln>
            <a:noFill/>
          </a:ln>
          <a:effectLst/>
        </c:spPr>
      </c:pivotFmt>
      <c:pivotFmt>
        <c:idx val="27"/>
        <c:spPr>
          <a:solidFill>
            <a:srgbClr val="FF7518"/>
          </a:solidFill>
          <a:ln>
            <a:noFill/>
          </a:ln>
          <a:effectLst/>
        </c:spPr>
      </c:pivotFmt>
      <c:pivotFmt>
        <c:idx val="28"/>
        <c:spPr>
          <a:solidFill>
            <a:schemeClr val="tx1">
              <a:lumMod val="65000"/>
              <a:lumOff val="35000"/>
            </a:schemeClr>
          </a:solidFill>
          <a:ln>
            <a:noFill/>
          </a:ln>
          <a:effectLst/>
        </c:spPr>
      </c:pivotFmt>
      <c:pivotFmt>
        <c:idx val="29"/>
        <c:spPr>
          <a:solidFill>
            <a:schemeClr val="accent4">
              <a:lumMod val="75000"/>
            </a:schemeClr>
          </a:solidFill>
          <a:ln>
            <a:noFill/>
          </a:ln>
          <a:effectLst/>
        </c:spPr>
      </c:pivotFmt>
      <c:pivotFmt>
        <c:idx val="30"/>
        <c:spPr>
          <a:solidFill>
            <a:srgbClr val="8B0000"/>
          </a:solidFill>
          <a:ln>
            <a:noFill/>
          </a:ln>
          <a:effectLst/>
        </c:spPr>
      </c:pivotFmt>
    </c:pivotFmts>
    <c:plotArea>
      <c:layout>
        <c:manualLayout>
          <c:layoutTarget val="inner"/>
          <c:xMode val="edge"/>
          <c:yMode val="edge"/>
          <c:x val="4.0456455690588131E-2"/>
          <c:y val="6.3126637502491515E-3"/>
          <c:w val="0.94518179499689525"/>
          <c:h val="0.73854263955833221"/>
        </c:manualLayout>
      </c:layout>
      <c:barChart>
        <c:barDir val="col"/>
        <c:grouping val="clustered"/>
        <c:varyColors val="0"/>
        <c:ser>
          <c:idx val="0"/>
          <c:order val="0"/>
          <c:tx>
            <c:strRef>
              <c:f>pivots!$I$13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chemeClr val="tx1">
                  <a:lumMod val="65000"/>
                  <a:lumOff val="35000"/>
                </a:schemeClr>
              </a:solidFill>
              <a:ln>
                <a:noFill/>
              </a:ln>
              <a:effectLst/>
            </c:spPr>
          </c:dPt>
          <c:dPt>
            <c:idx val="2"/>
            <c:invertIfNegative val="0"/>
            <c:bubble3D val="0"/>
            <c:spPr>
              <a:solidFill>
                <a:srgbClr val="FF8533"/>
              </a:solidFill>
              <a:ln>
                <a:noFill/>
              </a:ln>
              <a:effectLst/>
            </c:spPr>
          </c:dPt>
          <c:dPt>
            <c:idx val="3"/>
            <c:invertIfNegative val="0"/>
            <c:bubble3D val="0"/>
            <c:spPr>
              <a:solidFill>
                <a:schemeClr val="tx1"/>
              </a:solidFill>
              <a:ln>
                <a:noFill/>
              </a:ln>
              <a:effectLst/>
            </c:spPr>
          </c:dPt>
          <c:dPt>
            <c:idx val="4"/>
            <c:invertIfNegative val="0"/>
            <c:bubble3D val="0"/>
            <c:spPr>
              <a:solidFill>
                <a:srgbClr val="C00000"/>
              </a:solidFill>
              <a:ln>
                <a:noFill/>
              </a:ln>
              <a:effectLst/>
            </c:spPr>
          </c:dPt>
          <c:dPt>
            <c:idx val="5"/>
            <c:invertIfNegative val="0"/>
            <c:bubble3D val="0"/>
            <c:spPr>
              <a:solidFill>
                <a:schemeClr val="tx1"/>
              </a:solidFill>
              <a:ln>
                <a:noFill/>
              </a:ln>
              <a:effectLst/>
            </c:spPr>
          </c:dPt>
          <c:dPt>
            <c:idx val="6"/>
            <c:invertIfNegative val="0"/>
            <c:bubble3D val="0"/>
            <c:spPr>
              <a:solidFill>
                <a:srgbClr val="FF7518"/>
              </a:solidFill>
              <a:ln>
                <a:noFill/>
              </a:ln>
              <a:effectLst/>
            </c:spPr>
          </c:dPt>
          <c:dPt>
            <c:idx val="7"/>
            <c:invertIfNegative val="0"/>
            <c:bubble3D val="0"/>
            <c:spPr>
              <a:solidFill>
                <a:schemeClr val="tx1">
                  <a:lumMod val="65000"/>
                  <a:lumOff val="35000"/>
                </a:schemeClr>
              </a:solidFill>
              <a:ln>
                <a:noFill/>
              </a:ln>
              <a:effectLst/>
            </c:spPr>
          </c:dPt>
          <c:dPt>
            <c:idx val="8"/>
            <c:invertIfNegative val="0"/>
            <c:bubble3D val="0"/>
            <c:spPr>
              <a:solidFill>
                <a:schemeClr val="accent4">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pivots!$H$14:$H$22</c:f>
              <c:strCache>
                <c:ptCount val="9"/>
                <c:pt idx="0">
                  <c:v>20-29</c:v>
                </c:pt>
                <c:pt idx="1">
                  <c:v>30-39</c:v>
                </c:pt>
                <c:pt idx="2">
                  <c:v>40-49</c:v>
                </c:pt>
                <c:pt idx="3">
                  <c:v>50-59</c:v>
                </c:pt>
                <c:pt idx="4">
                  <c:v>60-69</c:v>
                </c:pt>
                <c:pt idx="5">
                  <c:v>70-79</c:v>
                </c:pt>
                <c:pt idx="6">
                  <c:v>80-89</c:v>
                </c:pt>
                <c:pt idx="7">
                  <c:v>90-99</c:v>
                </c:pt>
                <c:pt idx="8">
                  <c:v>Above 100</c:v>
                </c:pt>
              </c:strCache>
            </c:strRef>
          </c:cat>
          <c:val>
            <c:numRef>
              <c:f>pivots!$I$14:$I$22</c:f>
              <c:numCache>
                <c:formatCode>General</c:formatCode>
                <c:ptCount val="9"/>
                <c:pt idx="0">
                  <c:v>2</c:v>
                </c:pt>
                <c:pt idx="1">
                  <c:v>10</c:v>
                </c:pt>
                <c:pt idx="2">
                  <c:v>42</c:v>
                </c:pt>
                <c:pt idx="3">
                  <c:v>88</c:v>
                </c:pt>
                <c:pt idx="4">
                  <c:v>148</c:v>
                </c:pt>
                <c:pt idx="5">
                  <c:v>138</c:v>
                </c:pt>
                <c:pt idx="6">
                  <c:v>83</c:v>
                </c:pt>
                <c:pt idx="7">
                  <c:v>24</c:v>
                </c:pt>
                <c:pt idx="8">
                  <c:v>1</c:v>
                </c:pt>
              </c:numCache>
            </c:numRef>
          </c:val>
          <c:extLst>
            <c:ext xmlns:c16="http://schemas.microsoft.com/office/drawing/2014/chart" uri="{C3380CC4-5D6E-409C-BE32-E72D297353CC}">
              <c16:uniqueId val="{00000015-05E2-43FC-87D6-BD0EB3B35CBE}"/>
            </c:ext>
          </c:extLst>
        </c:ser>
        <c:dLbls>
          <c:dLblPos val="outEnd"/>
          <c:showLegendKey val="0"/>
          <c:showVal val="1"/>
          <c:showCatName val="0"/>
          <c:showSerName val="0"/>
          <c:showPercent val="0"/>
          <c:showBubbleSize val="0"/>
        </c:dLbls>
        <c:gapWidth val="20"/>
        <c:overlap val="-27"/>
        <c:axId val="110349983"/>
        <c:axId val="110350399"/>
      </c:barChart>
      <c:catAx>
        <c:axId val="1103499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0350399"/>
        <c:crosses val="autoZero"/>
        <c:auto val="1"/>
        <c:lblAlgn val="ctr"/>
        <c:lblOffset val="100"/>
        <c:noMultiLvlLbl val="0"/>
      </c:catAx>
      <c:valAx>
        <c:axId val="110350399"/>
        <c:scaling>
          <c:orientation val="minMax"/>
        </c:scaling>
        <c:delete val="1"/>
        <c:axPos val="l"/>
        <c:numFmt formatCode="General" sourceLinked="1"/>
        <c:majorTickMark val="none"/>
        <c:minorTickMark val="none"/>
        <c:tickLblPos val="nextTo"/>
        <c:crossAx val="11034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546707386172654"/>
          <c:y val="3.8728230122283082E-2"/>
          <c:w val="0.59214089136916137"/>
          <c:h val="0.56472696121318167"/>
        </c:manualLayout>
      </c:layout>
      <c:doughnutChart>
        <c:varyColors val="1"/>
        <c:ser>
          <c:idx val="0"/>
          <c:order val="0"/>
          <c:tx>
            <c:v>countrycount</c:v>
          </c:tx>
          <c:dPt>
            <c:idx val="0"/>
            <c:bubble3D val="0"/>
            <c:explosion val="21"/>
            <c:spPr>
              <a:solidFill>
                <a:schemeClr val="tx1"/>
              </a:solidFill>
              <a:ln w="19050">
                <a:solidFill>
                  <a:schemeClr val="lt1"/>
                </a:solidFill>
              </a:ln>
              <a:effectLst/>
            </c:spPr>
            <c:extLst>
              <c:ext xmlns:c16="http://schemas.microsoft.com/office/drawing/2014/chart" uri="{C3380CC4-5D6E-409C-BE32-E72D297353CC}">
                <c16:uniqueId val="{00000001-8790-4968-9068-7A4A736D89B3}"/>
              </c:ext>
            </c:extLst>
          </c:dPt>
          <c:dPt>
            <c:idx val="1"/>
            <c:bubble3D val="0"/>
            <c:explosion val="18"/>
            <c:spPr>
              <a:solidFill>
                <a:srgbClr val="CC0000"/>
              </a:solidFill>
              <a:ln w="19050">
                <a:solidFill>
                  <a:schemeClr val="lt1"/>
                </a:solidFill>
              </a:ln>
              <a:effectLst/>
            </c:spPr>
            <c:extLst>
              <c:ext xmlns:c16="http://schemas.microsoft.com/office/drawing/2014/chart" uri="{C3380CC4-5D6E-409C-BE32-E72D297353CC}">
                <c16:uniqueId val="{00000004-6E6A-4528-BDF1-921AEB9A79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6A-4528-BDF1-921AEB9A799E}"/>
              </c:ext>
            </c:extLst>
          </c:dPt>
          <c:dPt>
            <c:idx val="3"/>
            <c:bubble3D val="0"/>
            <c:explosion val="21"/>
            <c:spPr>
              <a:solidFill>
                <a:srgbClr val="FF8000"/>
              </a:solidFill>
              <a:ln w="19050">
                <a:solidFill>
                  <a:schemeClr val="lt1"/>
                </a:solidFill>
              </a:ln>
              <a:effectLst/>
            </c:spPr>
            <c:extLst>
              <c:ext xmlns:c16="http://schemas.microsoft.com/office/drawing/2014/chart" uri="{C3380CC4-5D6E-409C-BE32-E72D297353CC}">
                <c16:uniqueId val="{00000006-6E6A-4528-BDF1-921AEB9A799E}"/>
              </c:ext>
            </c:extLst>
          </c:dPt>
          <c:dPt>
            <c:idx val="4"/>
            <c:bubble3D val="0"/>
            <c:spPr>
              <a:solidFill>
                <a:srgbClr val="FF2400"/>
              </a:solidFill>
              <a:ln w="19050">
                <a:solidFill>
                  <a:schemeClr val="lt1"/>
                </a:solidFill>
              </a:ln>
              <a:effectLst/>
            </c:spPr>
            <c:extLst>
              <c:ext xmlns:c16="http://schemas.microsoft.com/office/drawing/2014/chart" uri="{C3380CC4-5D6E-409C-BE32-E72D297353CC}">
                <c16:uniqueId val="{0000000A-6E6A-4528-BDF1-921AEB9A799E}"/>
              </c:ext>
            </c:extLst>
          </c:dPt>
          <c:dPt>
            <c:idx val="5"/>
            <c:bubble3D val="0"/>
            <c:explosion val="19"/>
            <c:spPr>
              <a:solidFill>
                <a:schemeClr val="accent6">
                  <a:lumMod val="75000"/>
                </a:schemeClr>
              </a:solidFill>
              <a:ln w="19050">
                <a:solidFill>
                  <a:schemeClr val="lt1"/>
                </a:solidFill>
              </a:ln>
              <a:effectLst/>
            </c:spPr>
            <c:extLst>
              <c:ext xmlns:c16="http://schemas.microsoft.com/office/drawing/2014/chart" uri="{C3380CC4-5D6E-409C-BE32-E72D297353CC}">
                <c16:uniqueId val="{00000007-6E6A-4528-BDF1-921AEB9A799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5D-40CA-BAD4-3465E4EAC365}"/>
              </c:ext>
            </c:extLst>
          </c:dPt>
          <c:dPt>
            <c:idx val="7"/>
            <c:bubble3D val="0"/>
            <c:explosion val="16"/>
            <c:spPr>
              <a:solidFill>
                <a:schemeClr val="accent2">
                  <a:lumMod val="60000"/>
                </a:schemeClr>
              </a:solidFill>
              <a:ln w="19050">
                <a:solidFill>
                  <a:schemeClr val="lt1"/>
                </a:solidFill>
              </a:ln>
              <a:effectLst/>
            </c:spPr>
            <c:extLst>
              <c:ext xmlns:c16="http://schemas.microsoft.com/office/drawing/2014/chart" uri="{C3380CC4-5D6E-409C-BE32-E72D297353CC}">
                <c16:uniqueId val="{00000008-6E6A-4528-BDF1-921AEB9A799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5D-40CA-BAD4-3465E4EAC365}"/>
              </c:ext>
            </c:extLst>
          </c:dPt>
          <c:dPt>
            <c:idx val="9"/>
            <c:bubble3D val="0"/>
            <c:explosion val="11"/>
            <c:spPr>
              <a:solidFill>
                <a:schemeClr val="accent4">
                  <a:lumMod val="60000"/>
                </a:schemeClr>
              </a:solidFill>
              <a:ln w="19050">
                <a:solidFill>
                  <a:schemeClr val="lt1"/>
                </a:solidFill>
              </a:ln>
              <a:effectLst/>
            </c:spPr>
            <c:extLst>
              <c:ext xmlns:c16="http://schemas.microsoft.com/office/drawing/2014/chart" uri="{C3380CC4-5D6E-409C-BE32-E72D297353CC}">
                <c16:uniqueId val="{00000009-6E6A-4528-BDF1-921AEB9A799E}"/>
              </c:ext>
            </c:extLst>
          </c:dPt>
          <c:dLbls>
            <c:dLbl>
              <c:idx val="7"/>
              <c:layout>
                <c:manualLayout>
                  <c:x val="-1.4709254179041268E-2"/>
                  <c:y val="-2.6988476834096525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027725757968634"/>
                      <c:h val="9.4539631510369093E-2"/>
                    </c:manualLayout>
                  </c15:layout>
                </c:ext>
                <c:ext xmlns:c16="http://schemas.microsoft.com/office/drawing/2014/chart" uri="{C3380CC4-5D6E-409C-BE32-E72D297353CC}">
                  <c16:uniqueId val="{00000008-6E6A-4528-BDF1-921AEB9A799E}"/>
                </c:ext>
              </c:extLst>
            </c:dLbl>
            <c:dLbl>
              <c:idx val="8"/>
              <c:layout>
                <c:manualLayout>
                  <c:x val="2.5277543792393744E-3"/>
                  <c:y val="-1.7784482355135651E-2"/>
                </c:manualLayout>
              </c:layout>
              <c:tx>
                <c:rich>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fld id="{8EE78C27-C76B-48C5-A9A4-D12FDEA163D2}" type="VALUE">
                      <a:rPr lang="en-US" sz="1000">
                        <a:solidFill>
                          <a:schemeClr val="bg1"/>
                        </a:solidFill>
                      </a:rPr>
                      <a:pPr>
                        <a:defRPr sz="1100"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5960756568413579E-2"/>
                      <c:h val="6.7187231517320173E-2"/>
                    </c:manualLayout>
                  </c15:layout>
                  <c15:dlblFieldTable/>
                  <c15:showDataLabelsRange val="0"/>
                </c:ext>
                <c:ext xmlns:c16="http://schemas.microsoft.com/office/drawing/2014/chart" uri="{C3380CC4-5D6E-409C-BE32-E72D297353CC}">
                  <c16:uniqueId val="{00000011-485D-40CA-BAD4-3465E4EAC365}"/>
                </c:ext>
              </c:extLst>
            </c:dLbl>
            <c:dLbl>
              <c:idx val="9"/>
              <c:layout>
                <c:manualLayout>
                  <c:x val="-4.9132323172858622E-5"/>
                  <c:y val="-3.608991789412150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343499678038762E-2"/>
                      <c:h val="5.4243022771759818E-2"/>
                    </c:manualLayout>
                  </c15:layout>
                </c:ext>
                <c:ext xmlns:c16="http://schemas.microsoft.com/office/drawing/2014/chart" uri="{C3380CC4-5D6E-409C-BE32-E72D297353CC}">
                  <c16:uniqueId val="{00000009-6E6A-4528-BDF1-921AEB9A799E}"/>
                </c:ext>
              </c:extLst>
            </c:dLbl>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[0]!ValuesCount</c:f>
              <c:strCache>
                <c:ptCount val="10"/>
                <c:pt idx="0">
                  <c:v>United States</c:v>
                </c:pt>
                <c:pt idx="1">
                  <c:v>China</c:v>
                </c:pt>
                <c:pt idx="2">
                  <c:v>India</c:v>
                </c:pt>
                <c:pt idx="3">
                  <c:v>Germany</c:v>
                </c:pt>
                <c:pt idx="4">
                  <c:v>Russia</c:v>
                </c:pt>
                <c:pt idx="5">
                  <c:v>France</c:v>
                </c:pt>
                <c:pt idx="6">
                  <c:v>Italy</c:v>
                </c:pt>
                <c:pt idx="7">
                  <c:v>Hong Kong</c:v>
                </c:pt>
                <c:pt idx="8">
                  <c:v>Canada</c:v>
                </c:pt>
                <c:pt idx="9">
                  <c:v>United Kingdom</c:v>
                </c:pt>
              </c:strCache>
            </c:strRef>
          </c:cat>
          <c:val>
            <c:numRef>
              <c:f>[0]!CountByCountry</c:f>
              <c:numCache>
                <c:formatCode>General</c:formatCode>
                <c:ptCount val="10"/>
                <c:pt idx="0">
                  <c:v>211</c:v>
                </c:pt>
                <c:pt idx="1">
                  <c:v>54</c:v>
                </c:pt>
                <c:pt idx="2">
                  <c:v>26</c:v>
                </c:pt>
                <c:pt idx="3">
                  <c:v>24</c:v>
                </c:pt>
                <c:pt idx="4">
                  <c:v>23</c:v>
                </c:pt>
                <c:pt idx="5">
                  <c:v>19</c:v>
                </c:pt>
                <c:pt idx="6">
                  <c:v>18</c:v>
                </c:pt>
                <c:pt idx="7">
                  <c:v>15</c:v>
                </c:pt>
                <c:pt idx="8">
                  <c:v>14</c:v>
                </c:pt>
                <c:pt idx="9">
                  <c:v>12</c:v>
                </c:pt>
              </c:numCache>
            </c:numRef>
          </c:val>
          <c:extLst>
            <c:ext xmlns:c16="http://schemas.microsoft.com/office/drawing/2014/chart" uri="{C3380CC4-5D6E-409C-BE32-E72D297353CC}">
              <c16:uniqueId val="{00000016-8790-4968-9068-7A4A736D89B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
          <c:y val="0.6759237386993292"/>
          <c:w val="1"/>
          <c:h val="0.3009281131525226"/>
        </c:manualLayout>
      </c:layout>
      <c:overlay val="0"/>
      <c:spPr>
        <a:noFill/>
        <a:ln>
          <a:noFill/>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4.1856197627779208E-4"/>
          <c:w val="1"/>
          <c:h val="0.55088154117282739"/>
        </c:manualLayout>
      </c:layout>
      <c:lineChart>
        <c:grouping val="standard"/>
        <c:varyColors val="0"/>
        <c:ser>
          <c:idx val="0"/>
          <c:order val="0"/>
          <c:tx>
            <c:v>name</c:v>
          </c:tx>
          <c:spPr>
            <a:ln w="28575" cap="rnd">
              <a:solidFill>
                <a:srgbClr val="FF0000"/>
              </a:solidFill>
              <a:round/>
            </a:ln>
            <a:effectLst/>
          </c:spPr>
          <c:marker>
            <c:symbol val="circle"/>
            <c:size val="6"/>
            <c:spPr>
              <a:solidFill>
                <a:schemeClr val="tx1">
                  <a:lumMod val="95000"/>
                  <a:lumOff val="5000"/>
                </a:schemeClr>
              </a:solidFill>
              <a:ln w="9525">
                <a:noFill/>
              </a:ln>
              <a:effectLst/>
            </c:spPr>
          </c:marker>
          <c:dPt>
            <c:idx val="0"/>
            <c:marker>
              <c:symbol val="circle"/>
              <c:size val="6"/>
              <c:spPr>
                <a:solidFill>
                  <a:schemeClr val="tx1">
                    <a:lumMod val="95000"/>
                    <a:lumOff val="5000"/>
                  </a:schemeClr>
                </a:solidFill>
                <a:ln w="9525">
                  <a:noFill/>
                </a:ln>
                <a:effectLst/>
              </c:spPr>
            </c:marker>
            <c:bubble3D val="0"/>
            <c:extLst>
              <c:ext xmlns:c16="http://schemas.microsoft.com/office/drawing/2014/chart" uri="{C3380CC4-5D6E-409C-BE32-E72D297353CC}">
                <c16:uniqueId val="{00000002-7857-432C-B431-A8EB92F3C480}"/>
              </c:ext>
            </c:extLst>
          </c:dPt>
          <c:dLbls>
            <c:dLbl>
              <c:idx val="0"/>
              <c:layout>
                <c:manualLayout>
                  <c:x val="1.5366407269027877E-2"/>
                  <c:y val="2.12605615745761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57-432C-B431-A8EB92F3C480}"/>
                </c:ext>
              </c:extLst>
            </c:dLbl>
            <c:dLbl>
              <c:idx val="1"/>
              <c:layout>
                <c:manualLayout>
                  <c:x val="-6.0959851592896207E-2"/>
                  <c:y val="-5.7382935715198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57-432C-B431-A8EB92F3C480}"/>
                </c:ext>
              </c:extLst>
            </c:dLbl>
            <c:dLbl>
              <c:idx val="16"/>
              <c:layout>
                <c:manualLayout>
                  <c:x val="-1.3817784950084459E-16"/>
                  <c:y val="8.42021959258119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71-4660-9C49-56927312D30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[0]!IndustryName</c:f>
              <c:strCache>
                <c:ptCount val="18"/>
                <c:pt idx="0">
                  <c:v>Gambling &amp; Casinos</c:v>
                </c:pt>
                <c:pt idx="1">
                  <c:v>Sports</c:v>
                </c:pt>
                <c:pt idx="2">
                  <c:v>Telecom</c:v>
                </c:pt>
                <c:pt idx="3">
                  <c:v>Construction &amp; Engineering</c:v>
                </c:pt>
                <c:pt idx="4">
                  <c:v>Logistics</c:v>
                </c:pt>
                <c:pt idx="5">
                  <c:v>Service</c:v>
                </c:pt>
                <c:pt idx="6">
                  <c:v>Automotive</c:v>
                </c:pt>
                <c:pt idx="7">
                  <c:v>Media &amp; Entertainment</c:v>
                </c:pt>
                <c:pt idx="8">
                  <c:v>Metals &amp; Mining</c:v>
                </c:pt>
                <c:pt idx="9">
                  <c:v>Healthcare</c:v>
                </c:pt>
                <c:pt idx="10">
                  <c:v>Real Estate</c:v>
                </c:pt>
                <c:pt idx="11">
                  <c:v>Energy</c:v>
                </c:pt>
                <c:pt idx="12">
                  <c:v>Manufacturing</c:v>
                </c:pt>
                <c:pt idx="13">
                  <c:v>Diversified</c:v>
                </c:pt>
                <c:pt idx="14">
                  <c:v>Food &amp; Beverage</c:v>
                </c:pt>
                <c:pt idx="15">
                  <c:v>Fashion &amp; Retail</c:v>
                </c:pt>
                <c:pt idx="16">
                  <c:v>Technology</c:v>
                </c:pt>
                <c:pt idx="17">
                  <c:v>Finance &amp; Investments</c:v>
                </c:pt>
              </c:strCache>
            </c:strRef>
          </c:cat>
          <c:val>
            <c:numRef>
              <c:f>[0]!IndustryBillCount</c:f>
              <c:numCache>
                <c:formatCode>0</c:formatCode>
                <c:ptCount val="18"/>
                <c:pt idx="0">
                  <c:v>5</c:v>
                </c:pt>
                <c:pt idx="1">
                  <c:v>7</c:v>
                </c:pt>
                <c:pt idx="2">
                  <c:v>7</c:v>
                </c:pt>
                <c:pt idx="3">
                  <c:v>8</c:v>
                </c:pt>
                <c:pt idx="4">
                  <c:v>9</c:v>
                </c:pt>
                <c:pt idx="5">
                  <c:v>9</c:v>
                </c:pt>
                <c:pt idx="6">
                  <c:v>17</c:v>
                </c:pt>
                <c:pt idx="7">
                  <c:v>18</c:v>
                </c:pt>
                <c:pt idx="8">
                  <c:v>19</c:v>
                </c:pt>
                <c:pt idx="9">
                  <c:v>27</c:v>
                </c:pt>
                <c:pt idx="10">
                  <c:v>27</c:v>
                </c:pt>
                <c:pt idx="11">
                  <c:v>28</c:v>
                </c:pt>
                <c:pt idx="12">
                  <c:v>32</c:v>
                </c:pt>
                <c:pt idx="13">
                  <c:v>33</c:v>
                </c:pt>
                <c:pt idx="14">
                  <c:v>42</c:v>
                </c:pt>
                <c:pt idx="15">
                  <c:v>60</c:v>
                </c:pt>
                <c:pt idx="16">
                  <c:v>83</c:v>
                </c:pt>
                <c:pt idx="17">
                  <c:v>105</c:v>
                </c:pt>
              </c:numCache>
            </c:numRef>
          </c:val>
          <c:smooth val="0"/>
          <c:extLst>
            <c:ext xmlns:c16="http://schemas.microsoft.com/office/drawing/2014/chart" uri="{C3380CC4-5D6E-409C-BE32-E72D297353CC}">
              <c16:uniqueId val="{00000000-7857-432C-B431-A8EB92F3C480}"/>
            </c:ext>
          </c:extLst>
        </c:ser>
        <c:dLbls>
          <c:dLblPos val="t"/>
          <c:showLegendKey val="0"/>
          <c:showVal val="1"/>
          <c:showCatName val="0"/>
          <c:showSerName val="0"/>
          <c:showPercent val="0"/>
          <c:showBubbleSize val="0"/>
        </c:dLbls>
        <c:marker val="1"/>
        <c:smooth val="0"/>
        <c:axId val="346023104"/>
        <c:axId val="346008960"/>
      </c:lineChart>
      <c:catAx>
        <c:axId val="3460231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46008960"/>
        <c:crosses val="autoZero"/>
        <c:auto val="1"/>
        <c:lblAlgn val="ctr"/>
        <c:lblOffset val="100"/>
        <c:noMultiLvlLbl val="0"/>
      </c:catAx>
      <c:valAx>
        <c:axId val="346008960"/>
        <c:scaling>
          <c:orientation val="minMax"/>
        </c:scaling>
        <c:delete val="1"/>
        <c:axPos val="l"/>
        <c:numFmt formatCode="0" sourceLinked="1"/>
        <c:majorTickMark val="none"/>
        <c:minorTickMark val="none"/>
        <c:tickLblPos val="nextTo"/>
        <c:crossAx val="34602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Age Bin Wise Count of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124946871640704E-2"/>
          <c:y val="0.24510003676041045"/>
          <c:w val="0.92715929605465552"/>
          <c:h val="0.59735132693683191"/>
        </c:manualLayout>
      </c:layout>
      <c:barChart>
        <c:barDir val="col"/>
        <c:grouping val="stacked"/>
        <c:varyColors val="0"/>
        <c:ser>
          <c:idx val="0"/>
          <c:order val="0"/>
          <c:tx>
            <c:v>Series1</c:v>
          </c:tx>
          <c:spPr>
            <a:solidFill>
              <a:schemeClr val="accent1"/>
            </a:solidFill>
            <a:ln>
              <a:noFill/>
            </a:ln>
            <a:effectLst/>
          </c:spPr>
          <c:invertIfNegative val="0"/>
          <c:dLbls>
            <c:spPr>
              <a:noFill/>
              <a:ln>
                <a:noFill/>
              </a:ln>
              <a:effectLst/>
            </c:spPr>
            <c:txPr>
              <a:bodyPr rot="-54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9"/>
              <c:pt idx="0">
                <c:v>1</c:v>
              </c:pt>
              <c:pt idx="1">
                <c:v>2</c:v>
              </c:pt>
              <c:pt idx="2">
                <c:v>3</c:v>
              </c:pt>
              <c:pt idx="3">
                <c:v>4</c:v>
              </c:pt>
              <c:pt idx="4">
                <c:v>5</c:v>
              </c:pt>
              <c:pt idx="5">
                <c:v>6</c:v>
              </c:pt>
              <c:pt idx="6">
                <c:v>7</c:v>
              </c:pt>
              <c:pt idx="7">
                <c:v>8</c:v>
              </c:pt>
              <c:pt idx="8">
                <c:v>9</c:v>
              </c:pt>
            </c:numLit>
          </c:cat>
          <c:val>
            <c:numLit>
              <c:formatCode>General</c:formatCode>
              <c:ptCount val="9"/>
              <c:pt idx="0">
                <c:v>3</c:v>
              </c:pt>
              <c:pt idx="1">
                <c:v>10</c:v>
              </c:pt>
              <c:pt idx="2">
                <c:v>41</c:v>
              </c:pt>
              <c:pt idx="3">
                <c:v>88</c:v>
              </c:pt>
              <c:pt idx="4">
                <c:v>148</c:v>
              </c:pt>
              <c:pt idx="5">
                <c:v>138</c:v>
              </c:pt>
              <c:pt idx="6">
                <c:v>83</c:v>
              </c:pt>
              <c:pt idx="7">
                <c:v>24</c:v>
              </c:pt>
              <c:pt idx="8">
                <c:v>1</c:v>
              </c:pt>
            </c:numLit>
          </c:val>
          <c:extLst>
            <c:ext xmlns:c16="http://schemas.microsoft.com/office/drawing/2014/chart" uri="{C3380CC4-5D6E-409C-BE32-E72D297353CC}">
              <c16:uniqueId val="{00000003-8049-4C01-B1BB-2138B5F40003}"/>
            </c:ext>
          </c:extLst>
        </c:ser>
        <c:dLbls>
          <c:showLegendKey val="0"/>
          <c:showVal val="1"/>
          <c:showCatName val="0"/>
          <c:showSerName val="0"/>
          <c:showPercent val="0"/>
          <c:showBubbleSize val="0"/>
        </c:dLbls>
        <c:gapWidth val="60"/>
        <c:overlap val="100"/>
        <c:axId val="1582047695"/>
        <c:axId val="1525622031"/>
      </c:barChart>
      <c:catAx>
        <c:axId val="1582047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5622031"/>
        <c:crosses val="autoZero"/>
        <c:auto val="1"/>
        <c:lblAlgn val="ctr"/>
        <c:lblOffset val="100"/>
        <c:noMultiLvlLbl val="0"/>
      </c:catAx>
      <c:valAx>
        <c:axId val="1525622031"/>
        <c:scaling>
          <c:orientation val="minMax"/>
        </c:scaling>
        <c:delete val="1"/>
        <c:axPos val="l"/>
        <c:numFmt formatCode="General" sourceLinked="1"/>
        <c:majorTickMark val="out"/>
        <c:minorTickMark val="none"/>
        <c:tickLblPos val="nextTo"/>
        <c:crossAx val="158204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OF BILLIONAIRES DASHBOARD.xlsx]pivots!GenderWise%Count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 Count of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s>
    <c:plotArea>
      <c:layout>
        <c:manualLayout>
          <c:layoutTarget val="inner"/>
          <c:xMode val="edge"/>
          <c:yMode val="edge"/>
          <c:x val="5.2072411179782813E-2"/>
          <c:y val="0.29593972204062041"/>
          <c:w val="0.69489057238388874"/>
          <c:h val="0.6995939086294416"/>
        </c:manualLayout>
      </c:layout>
      <c:doughnutChart>
        <c:varyColors val="1"/>
        <c:ser>
          <c:idx val="0"/>
          <c:order val="0"/>
          <c:tx>
            <c:strRef>
              <c:f>pivots!$B$36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pivots!$A$37:$A$38</c:f>
              <c:strCache>
                <c:ptCount val="2"/>
                <c:pt idx="0">
                  <c:v> Male</c:v>
                </c:pt>
                <c:pt idx="1">
                  <c:v> Female</c:v>
                </c:pt>
              </c:strCache>
            </c:strRef>
          </c:cat>
          <c:val>
            <c:numRef>
              <c:f>pivots!$B$37:$B$38</c:f>
              <c:numCache>
                <c:formatCode>General</c:formatCode>
                <c:ptCount val="2"/>
                <c:pt idx="0">
                  <c:v>456</c:v>
                </c:pt>
                <c:pt idx="1">
                  <c:v>80</c:v>
                </c:pt>
              </c:numCache>
            </c:numRef>
          </c:val>
          <c:extLst>
            <c:ext xmlns:c16="http://schemas.microsoft.com/office/drawing/2014/chart" uri="{C3380CC4-5D6E-409C-BE32-E72D297353CC}">
              <c16:uniqueId val="{00000007-D2D0-49B7-9A7D-93C0403BC211}"/>
            </c:ext>
          </c:extLst>
        </c:ser>
        <c:dLbls>
          <c:showLegendKey val="0"/>
          <c:showVal val="1"/>
          <c:showCatName val="0"/>
          <c:showSerName val="0"/>
          <c:showPercent val="0"/>
          <c:showBubbleSize val="0"/>
          <c:showLeaderLines val="1"/>
        </c:dLbls>
        <c:firstSliceAng val="109"/>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OF BILLIONAIRES DASHBOARD.xlsx]pivots!IndustryWise%NW</c:name>
    <c:fmtId val="1"/>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00621448156017"/>
          <c:y val="3.9999794883073383E-2"/>
          <c:w val="0.70699378551843994"/>
          <c:h val="0.93440047313637753"/>
        </c:manualLayout>
      </c:layout>
      <c:barChart>
        <c:barDir val="bar"/>
        <c:grouping val="clustered"/>
        <c:varyColors val="0"/>
        <c:ser>
          <c:idx val="0"/>
          <c:order val="0"/>
          <c:tx>
            <c:strRef>
              <c:f>pivots!$E$1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pivots!$D$2:$D$19</c:f>
              <c:strCache>
                <c:ptCount val="18"/>
                <c:pt idx="0">
                  <c:v>Gambling &amp; Casinos</c:v>
                </c:pt>
                <c:pt idx="1">
                  <c:v>Sports</c:v>
                </c:pt>
                <c:pt idx="2">
                  <c:v>Construction &amp; Engineering</c:v>
                </c:pt>
                <c:pt idx="3">
                  <c:v>Service</c:v>
                </c:pt>
                <c:pt idx="4">
                  <c:v>Telecom</c:v>
                </c:pt>
                <c:pt idx="5">
                  <c:v>Logistics</c:v>
                </c:pt>
                <c:pt idx="6">
                  <c:v>Media &amp; Entertainment</c:v>
                </c:pt>
                <c:pt idx="7">
                  <c:v>Real Estate</c:v>
                </c:pt>
                <c:pt idx="8">
                  <c:v>Healthcare</c:v>
                </c:pt>
                <c:pt idx="9">
                  <c:v>Metals &amp; Mining</c:v>
                </c:pt>
                <c:pt idx="10">
                  <c:v>Manufacturing</c:v>
                </c:pt>
                <c:pt idx="11">
                  <c:v>Energy</c:v>
                </c:pt>
                <c:pt idx="12">
                  <c:v>Automotive</c:v>
                </c:pt>
                <c:pt idx="13">
                  <c:v>Food &amp; Beverage</c:v>
                </c:pt>
                <c:pt idx="14">
                  <c:v>Diversified</c:v>
                </c:pt>
                <c:pt idx="15">
                  <c:v>Fashion &amp; Retail</c:v>
                </c:pt>
                <c:pt idx="16">
                  <c:v>Finance &amp; Investments</c:v>
                </c:pt>
                <c:pt idx="17">
                  <c:v>Technology</c:v>
                </c:pt>
              </c:strCache>
            </c:strRef>
          </c:cat>
          <c:val>
            <c:numRef>
              <c:f>pivots!$E$2:$E$19</c:f>
              <c:numCache>
                <c:formatCode>0.00%</c:formatCode>
                <c:ptCount val="18"/>
                <c:pt idx="0">
                  <c:v>6.6773558482677445E-3</c:v>
                </c:pt>
                <c:pt idx="1">
                  <c:v>7.7834831848348938E-3</c:v>
                </c:pt>
                <c:pt idx="2">
                  <c:v>8.1995494306996014E-3</c:v>
                </c:pt>
                <c:pt idx="3">
                  <c:v>8.5851718049156731E-3</c:v>
                </c:pt>
                <c:pt idx="4">
                  <c:v>1.3577966755292162E-2</c:v>
                </c:pt>
                <c:pt idx="5">
                  <c:v>1.7119603823750284E-2</c:v>
                </c:pt>
                <c:pt idx="6">
                  <c:v>1.9068011609263056E-2</c:v>
                </c:pt>
                <c:pt idx="7">
                  <c:v>2.8576647520854058E-2</c:v>
                </c:pt>
                <c:pt idx="8">
                  <c:v>2.9652330985772565E-2</c:v>
                </c:pt>
                <c:pt idx="9">
                  <c:v>3.5314891112419054E-2</c:v>
                </c:pt>
                <c:pt idx="10">
                  <c:v>3.5639625743337858E-2</c:v>
                </c:pt>
                <c:pt idx="11">
                  <c:v>3.6492054149499721E-2</c:v>
                </c:pt>
                <c:pt idx="12">
                  <c:v>6.0938483083355324E-2</c:v>
                </c:pt>
                <c:pt idx="13">
                  <c:v>6.1730023746219879E-2</c:v>
                </c:pt>
                <c:pt idx="14">
                  <c:v>6.997016500578436E-2</c:v>
                </c:pt>
                <c:pt idx="15">
                  <c:v>0.14505490044853958</c:v>
                </c:pt>
                <c:pt idx="16">
                  <c:v>0.16778632461285553</c:v>
                </c:pt>
                <c:pt idx="17">
                  <c:v>0.24783341113433865</c:v>
                </c:pt>
              </c:numCache>
            </c:numRef>
          </c:val>
          <c:extLst>
            <c:ext xmlns:c16="http://schemas.microsoft.com/office/drawing/2014/chart" uri="{C3380CC4-5D6E-409C-BE32-E72D297353CC}">
              <c16:uniqueId val="{00000003-85D2-4A50-85B1-7403807674EA}"/>
            </c:ext>
          </c:extLst>
        </c:ser>
        <c:dLbls>
          <c:dLblPos val="outEnd"/>
          <c:showLegendKey val="0"/>
          <c:showVal val="1"/>
          <c:showCatName val="0"/>
          <c:showSerName val="0"/>
          <c:showPercent val="0"/>
          <c:showBubbleSize val="0"/>
        </c:dLbls>
        <c:gapWidth val="80"/>
        <c:axId val="285113807"/>
        <c:axId val="285112559"/>
      </c:barChart>
      <c:catAx>
        <c:axId val="2851138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12559"/>
        <c:crosses val="autoZero"/>
        <c:auto val="1"/>
        <c:lblAlgn val="ctr"/>
        <c:lblOffset val="100"/>
        <c:noMultiLvlLbl val="0"/>
      </c:catAx>
      <c:valAx>
        <c:axId val="285112559"/>
        <c:scaling>
          <c:orientation val="minMax"/>
        </c:scaling>
        <c:delete val="1"/>
        <c:axPos val="b"/>
        <c:numFmt formatCode="0.00%" sourceLinked="1"/>
        <c:majorTickMark val="none"/>
        <c:minorTickMark val="none"/>
        <c:tickLblPos val="nextTo"/>
        <c:crossAx val="28511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[0]!NAMERANGE</cx:f>
      </cx:strDim>
      <cx:numDim type="size">
        <cx:f>[0]!VALUERANGE</cx:f>
      </cx:numDim>
    </cx:data>
  </cx:chartData>
  <cx:chart>
    <cx:plotArea>
      <cx:plotAreaRegion>
        <cx:series layoutId="treemap" uniqueId="{00000007-89AA-4CF2-9C17-327BB7A6636E}" formatIdx="0">
          <cx:tx>
            <cx:txData>
              <cx:f/>
              <cx:v>KUCH BHI</cx:v>
            </cx:txData>
          </cx:tx>
          <cx:dataPt idx="0">
            <cx:spPr>
              <a:solidFill>
                <a:sysClr val="windowText" lastClr="000000"/>
              </a:solidFill>
            </cx:spPr>
          </cx:dataPt>
          <cx:dataPt idx="1">
            <cx:spPr>
              <a:solidFill>
                <a:srgbClr val="B71C1C"/>
              </a:solidFill>
            </cx:spPr>
          </cx:dataPt>
          <cx:dataPt idx="2">
            <cx:spPr>
              <a:solidFill>
                <a:srgbClr val="F57C00"/>
              </a:solidFill>
            </cx:spPr>
          </cx:dataPt>
          <cx:dataPt idx="3">
            <cx:spPr>
              <a:solidFill>
                <a:srgbClr val="D84315"/>
              </a:solidFill>
            </cx:spPr>
          </cx:dataPt>
          <cx:dataPt idx="4">
            <cx:spPr>
              <a:solidFill>
                <a:srgbClr val="FFC000"/>
              </a:solidFill>
            </cx:spPr>
          </cx:dataPt>
          <cx:dataPt idx="5">
            <cx:spPr>
              <a:solidFill>
                <a:srgbClr val="FFD600"/>
              </a:solidFill>
            </cx:spPr>
          </cx:dataPt>
          <cx:dataPt idx="6">
            <cx:spPr>
              <a:solidFill>
                <a:srgbClr val="FFFF00"/>
              </a:solidFill>
            </cx:spPr>
          </cx:dataPt>
          <cx:dataPt idx="8">
            <cx:spPr>
              <a:solidFill>
                <a:srgbClr val="E7E6E6">
                  <a:lumMod val="75000"/>
                </a:srgbClr>
              </a:solidFill>
            </cx:spPr>
          </cx:dataPt>
          <cx:data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 lastClr="FFFFFF"/>
                  </a:solidFill>
                  <a:latin typeface="Calibri" panose="020F0502020204030204"/>
                </a:endParaRPr>
              </a:p>
            </cx:txPr>
            <cx:visibility seriesName="0" categoryName="1" value="1"/>
            <cx:separator>, </cx:separator>
            <cx:dataLabel idx="1">
              <cx:txPr>
                <a:bodyPr spcFirstLastPara="1" vertOverflow="ellipsis" horzOverflow="overflow" wrap="square" lIns="0" tIns="0" rIns="0" bIns="0" anchor="ctr" anchorCtr="1"/>
                <a:lstStyle/>
                <a:p>
                  <a:pPr algn="ctr" rtl="0">
                    <a:defRPr sz="1200"/>
                  </a:pPr>
                  <a:r>
                    <a:rPr lang="en-US" sz="1200" b="0" i="0" u="none" strike="noStrike" baseline="0">
                      <a:solidFill>
                        <a:sysClr val="window" lastClr="FFFFFF"/>
                      </a:solidFill>
                      <a:latin typeface="Calibri" panose="020F0502020204030204"/>
                    </a:rPr>
                    <a:t>China, 8.55%</a:t>
                  </a:r>
                </a:p>
              </cx:txPr>
            </cx:dataLabel>
            <cx:dataLabel idx="4">
              <cx:txPr>
                <a:bodyPr spcFirstLastPara="1" vertOverflow="ellipsis" horzOverflow="overflow" wrap="square" lIns="0" tIns="0" rIns="0" bIns="0" anchor="ctr" anchorCtr="1"/>
                <a:lstStyle/>
                <a:p>
                  <a:pPr algn="ctr" rtl="0">
                    <a:defRPr>
                      <a:solidFill>
                        <a:sysClr val="windowText" lastClr="000000"/>
                      </a:solidFill>
                    </a:defRPr>
                  </a:pPr>
                  <a:r>
                    <a:rPr lang="en-US" sz="1200" b="1" i="0" u="none" strike="noStrike" baseline="0">
                      <a:solidFill>
                        <a:sysClr val="windowText" lastClr="000000"/>
                      </a:solidFill>
                      <a:latin typeface="Calibri" panose="020F0502020204030204"/>
                    </a:rPr>
                    <a:t>Germany, 3.79%</a:t>
                  </a:r>
                </a:p>
              </cx:txPr>
            </cx:dataLabel>
            <cx:dataLabel idx="5">
              <cx:txPr>
                <a:bodyPr spcFirstLastPara="1" vertOverflow="ellipsis" horzOverflow="overflow" wrap="square" lIns="0" tIns="0" rIns="0" bIns="0" anchor="ctr" anchorCtr="1"/>
                <a:lstStyle/>
                <a:p>
                  <a:pPr algn="ctr" rtl="0">
                    <a:defRPr>
                      <a:solidFill>
                        <a:sysClr val="windowText" lastClr="000000"/>
                      </a:solidFill>
                    </a:defRPr>
                  </a:pPr>
                  <a:r>
                    <a:rPr lang="en-US" sz="1200" b="1" i="0" u="none" strike="noStrike" baseline="0">
                      <a:solidFill>
                        <a:sysClr val="windowText" lastClr="000000"/>
                      </a:solidFill>
                      <a:latin typeface="Calibri" panose="020F0502020204030204"/>
                    </a:rPr>
                    <a:t>Russia, 3.44%</a:t>
                  </a:r>
                </a:p>
              </cx:txPr>
            </cx:dataLabel>
            <cx:dataLabel idx="6">
              <cx:txPr>
                <a:bodyPr spcFirstLastPara="1" vertOverflow="ellipsis" horzOverflow="overflow" wrap="square" lIns="0" tIns="0" rIns="0" bIns="0" anchor="ctr" anchorCtr="1"/>
                <a:lstStyle/>
                <a:p>
                  <a:pPr algn="ctr" rtl="0">
                    <a:defRPr>
                      <a:solidFill>
                        <a:sysClr val="windowText" lastClr="000000"/>
                      </a:solidFill>
                    </a:defRPr>
                  </a:pPr>
                  <a:r>
                    <a:rPr lang="en-US" sz="1200" b="1" i="0" u="none" strike="noStrike" baseline="0">
                      <a:solidFill>
                        <a:sysClr val="windowText" lastClr="000000"/>
                      </a:solidFill>
                      <a:latin typeface="Calibri" panose="020F0502020204030204"/>
                    </a:rPr>
                    <a:t>Italy, 2.10%</a:t>
                  </a:r>
                </a:p>
              </cx:txPr>
            </cx:dataLabel>
            <cx:dataLabel idx="8">
              <cx:txPr>
                <a:bodyPr spcFirstLastPara="1" vertOverflow="ellipsis" horzOverflow="overflow" wrap="square" lIns="0" tIns="0" rIns="0" bIns="0" anchor="ctr" anchorCtr="1"/>
                <a:lstStyle/>
                <a:p>
                  <a:pPr algn="ctr" rtl="0">
                    <a:defRPr>
                      <a:solidFill>
                        <a:sysClr val="windowText" lastClr="000000"/>
                      </a:solidFill>
                    </a:defRPr>
                  </a:pPr>
                  <a:r>
                    <a:rPr lang="en-US" sz="1200" b="1" i="0" u="none" strike="noStrike" baseline="0">
                      <a:solidFill>
                        <a:sysClr val="windowText" lastClr="000000"/>
                      </a:solidFill>
                      <a:latin typeface="Calibri" panose="020F0502020204030204"/>
                    </a:rPr>
                    <a:t>Canada, 1.96%</a:t>
                  </a:r>
                </a:p>
              </cx:txPr>
            </cx:dataLabel>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[0]!top10billionairesNAMES</cx:f>
      </cx:strDim>
      <cx:numDim type="val">
        <cx:f>[0]!TOP10BILLIONAIRESWEALTH</cx:f>
      </cx:numDim>
    </cx:data>
  </cx:chartData>
  <cx:chart>
    <cx:title pos="t" align="ctr" overlay="0"/>
    <cx:plotArea>
      <cx:plotAreaRegion>
        <cx:series layoutId="funnel" uniqueId="{00000002-4085-44DF-804B-9333F9455DEF}">
          <cx:tx>
            <cx:txData>
              <cx:f/>
              <cx:v>nothing</cx:v>
            </cx:txData>
          </cx:tx>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[0]!top10billionairesNAMES</cx:f>
      </cx:strDim>
      <cx:numDim type="val">
        <cx:f>[0]!TOP10BILLIONAIRESWEALTH</cx:f>
      </cx:numDim>
    </cx:data>
  </cx:chartData>
  <cx:chart>
    <cx:plotArea>
      <cx:plotAreaRegion>
        <cx:series layoutId="funnel" uniqueId="{00000002-4085-44DF-804B-9333F9455DEF}">
          <cx:tx>
            <cx:txData>
              <cx:f/>
              <cx:v>nothing</cx:v>
            </cx:txData>
          </cx:tx>
          <cx:dataPt idx="0">
            <cx:spPr>
              <a:solidFill>
                <a:srgbClr val="FFEF00"/>
              </a:solidFill>
            </cx:spPr>
          </cx:dataPt>
          <cx:dataPt idx="1">
            <cx:spPr>
              <a:solidFill>
                <a:srgbClr val="FFD700"/>
              </a:solidFill>
            </cx:spPr>
          </cx:dataPt>
          <cx:dataPt idx="2">
            <cx:spPr>
              <a:solidFill>
                <a:srgbClr val="FFA500"/>
              </a:solidFill>
            </cx:spPr>
          </cx:dataPt>
          <cx:dataPt idx="3">
            <cx:spPr>
              <a:solidFill>
                <a:srgbClr val="FF8533"/>
              </a:solidFill>
            </cx:spPr>
          </cx:dataPt>
          <cx:dataPt idx="4">
            <cx:spPr>
              <a:solidFill>
                <a:srgbClr val="FF7518"/>
              </a:solidFill>
            </cx:spPr>
          </cx:dataPt>
          <cx:dataPt idx="5">
            <cx:spPr>
              <a:solidFill>
                <a:srgbClr val="ED7D31">
                  <a:lumMod val="75000"/>
                </a:srgbClr>
              </a:solidFill>
            </cx:spPr>
          </cx:dataPt>
          <cx:dataPt idx="6">
            <cx:spPr>
              <a:solidFill>
                <a:srgbClr val="C00000"/>
              </a:solidFill>
            </cx:spPr>
          </cx:dataPt>
          <cx:dataPt idx="7">
            <cx:spPr>
              <a:solidFill>
                <a:sysClr val="windowText" lastClr="000000">
                  <a:lumMod val="65000"/>
                  <a:lumOff val="35000"/>
                </a:sysClr>
              </a:solidFill>
            </cx:spPr>
          </cx:dataPt>
          <cx:dataPt idx="8">
            <cx:spPr>
              <a:solidFill>
                <a:srgbClr val="E7E6E6">
                  <a:lumMod val="25000"/>
                </a:srgbClr>
              </a:solidFill>
            </cx:spPr>
          </cx:dataPt>
          <cx:dataPt idx="9">
            <cx:spPr>
              <a:solidFill>
                <a:sysClr val="windowText" lastClr="000000"/>
              </a:solidFill>
            </cx:spPr>
          </cx:dataPt>
          <cx:dataLabels>
            <cx:numFmt formatCode="$#,###.0&quot;B&quot;" sourceLinked="0"/>
            <cx:txPr>
              <a:bodyPr spcFirstLastPara="1" vertOverflow="ellipsis" horzOverflow="overflow" wrap="square" lIns="0" tIns="0" rIns="0" bIns="0" anchor="ctr" anchorCtr="1"/>
              <a:lstStyle/>
              <a:p>
                <a:pPr algn="ctr" rtl="0">
                  <a:defRPr sz="1200" b="1" i="0">
                    <a:solidFill>
                      <a:sysClr val="windowText" lastClr="000000"/>
                    </a:solidFill>
                  </a:defRPr>
                </a:pPr>
                <a:endParaRPr lang="en-US" sz="1200" b="1" i="0" u="none" strike="noStrike" baseline="0">
                  <a:solidFill>
                    <a:sysClr val="windowText" lastClr="000000"/>
                  </a:solidFill>
                  <a:latin typeface="Calibri" panose="020F0502020204030204"/>
                </a:endParaRPr>
              </a:p>
            </cx:txPr>
            <cx:visibility seriesName="0" categoryName="0" value="1"/>
            <cx:separator>, </cx:separator>
            <cx:dataLabel idx="6">
              <cx:numFmt formatCode="$#,##&quot;B&quot;" sourceLinked="0"/>
              <cx:txPr>
                <a:bodyPr spcFirstLastPara="1" vertOverflow="ellipsis" horzOverflow="overflow" wrap="square" lIns="0" tIns="0" rIns="0" bIns="0" anchor="ctr" anchorCtr="1"/>
                <a:lstStyle/>
                <a:p>
                  <a:pPr algn="ctr" rtl="0">
                    <a:defRPr>
                      <a:solidFill>
                        <a:schemeClr val="bg1"/>
                      </a:solidFill>
                    </a:defRPr>
                  </a:pPr>
                  <a:r>
                    <a:rPr lang="en-US" sz="1200" b="1" i="0" u="none" strike="noStrike" baseline="0">
                      <a:solidFill>
                        <a:schemeClr val="bg1"/>
                      </a:solidFill>
                      <a:latin typeface="Calibri" panose="020F0502020204030204"/>
                    </a:rPr>
                    <a:t>$144B</a:t>
                  </a:r>
                </a:p>
              </cx:txPr>
              <cx:visibility seriesName="0" categoryName="0" value="1"/>
              <cx:separator>, </cx:separator>
            </cx:dataLabel>
            <cx:dataLabel idx="7">
              <cx:numFmt formatCode="$#,##&quot;B&quot;" sourceLinked="0"/>
              <cx:txPr>
                <a:bodyPr spcFirstLastPara="1" vertOverflow="ellipsis" horzOverflow="overflow" wrap="square" lIns="0" tIns="0" rIns="0" bIns="0" anchor="ctr" anchorCtr="1"/>
                <a:lstStyle/>
                <a:p>
                  <a:pPr algn="ctr" rtl="0">
                    <a:defRPr>
                      <a:solidFill>
                        <a:schemeClr val="bg1"/>
                      </a:solidFill>
                    </a:defRPr>
                  </a:pPr>
                  <a:r>
                    <a:rPr lang="en-US" sz="1200" b="1" i="0" u="none" strike="noStrike" baseline="0">
                      <a:solidFill>
                        <a:schemeClr val="bg1"/>
                      </a:solidFill>
                      <a:latin typeface="Calibri" panose="020F0502020204030204"/>
                    </a:rPr>
                    <a:t>$138B</a:t>
                  </a:r>
                </a:p>
              </cx:txPr>
              <cx:visibility seriesName="0" categoryName="0" value="1"/>
              <cx:separator>, </cx:separator>
            </cx:dataLabel>
            <cx:dataLabel idx="8">
              <cx:numFmt formatCode="$#,##&quot;B&quot;" sourceLinked="0"/>
              <cx:txPr>
                <a:bodyPr spcFirstLastPara="1" vertOverflow="ellipsis" horzOverflow="overflow" wrap="square" lIns="0" tIns="0" rIns="0" bIns="0" anchor="ctr" anchorCtr="1"/>
                <a:lstStyle/>
                <a:p>
                  <a:pPr algn="ctr" rtl="0">
                    <a:defRPr>
                      <a:solidFill>
                        <a:schemeClr val="bg1"/>
                      </a:solidFill>
                    </a:defRPr>
                  </a:pPr>
                  <a:r>
                    <a:rPr lang="en-US" sz="1200" b="1" i="0" u="none" strike="noStrike" baseline="0">
                      <a:solidFill>
                        <a:schemeClr val="bg1"/>
                      </a:solidFill>
                      <a:latin typeface="Calibri" panose="020F0502020204030204"/>
                    </a:rPr>
                    <a:t>$124B</a:t>
                  </a:r>
                </a:p>
              </cx:txPr>
              <cx:visibility seriesName="0" categoryName="0" value="1"/>
              <cx:separator>, </cx:separator>
            </cx:dataLabel>
            <cx:dataLabel idx="9">
              <cx:numFmt formatCode="$#,##&quot;B&quot;" sourceLinked="0"/>
              <cx:txPr>
                <a:bodyPr spcFirstLastPara="1" vertOverflow="ellipsis" horzOverflow="overflow" wrap="square" lIns="0" tIns="0" rIns="0" bIns="0" anchor="ctr" anchorCtr="1"/>
                <a:lstStyle/>
                <a:p>
                  <a:pPr algn="ctr" rtl="0">
                    <a:defRPr>
                      <a:solidFill>
                        <a:schemeClr val="bg1"/>
                      </a:solidFill>
                    </a:defRPr>
                  </a:pPr>
                  <a:r>
                    <a:rPr lang="en-US" sz="1200" b="1" i="0" u="none" strike="noStrike" baseline="0">
                      <a:solidFill>
                        <a:schemeClr val="bg1"/>
                      </a:solidFill>
                      <a:latin typeface="Calibri" panose="020F0502020204030204"/>
                    </a:rPr>
                    <a:t>$118B</a:t>
                  </a:r>
                </a:p>
              </cx:txPr>
              <cx:visibility seriesName="0" categoryName="0" value="1"/>
              <cx:separator>, </cx:separator>
            </cx:dataLabel>
          </cx:dataLabels>
          <cx:dataId val="0"/>
        </cx:series>
      </cx:plotAreaRegion>
      <cx:axis id="0">
        <cx:catScaling gapWidth="0.150000006"/>
        <cx:tickLabels/>
        <cx:numFmt formatCode="@" sourceLinked="0"/>
        <cx:spPr>
          <a:ln>
            <a:noFill/>
          </a:ln>
        </cx:spPr>
        <cx:txPr>
          <a:bodyPr spcFirstLastPara="1" vertOverflow="ellipsis" horzOverflow="overflow" wrap="square" lIns="0" tIns="0" rIns="0" bIns="0" anchor="ctr" anchorCtr="1"/>
          <a:lstStyle/>
          <a:p>
            <a:pPr algn="ctr" rtl="0">
              <a:defRPr sz="1050" b="1" i="1">
                <a:solidFill>
                  <a:sysClr val="windowText" lastClr="000000"/>
                </a:solidFill>
                <a:latin typeface="+mn-lt"/>
                <a:ea typeface="Times New Roman" panose="02020603050405020304" pitchFamily="18" charset="0"/>
                <a:cs typeface="Times New Roman" panose="02020603050405020304" pitchFamily="18" charset="0"/>
              </a:defRPr>
            </a:pPr>
            <a:endParaRPr lang="en-US" sz="1050" b="1" i="1" u="none" strike="noStrike" baseline="0">
              <a:solidFill>
                <a:sysClr val="windowText" lastClr="000000"/>
              </a:solidFill>
              <a:latin typeface="+mn-lt"/>
              <a:cs typeface="Times New Roman" panose="02020603050405020304" pitchFamily="18" charset="0"/>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[0]!NAMES</cx:f>
      </cx:strDim>
      <cx:numDim type="val">
        <cx:f>[0]!WELATHTOP10</cx:f>
      </cx:numDim>
    </cx:data>
  </cx:chartData>
  <cx:chart>
    <cx:title pos="t" align="ctr" overlay="0"/>
    <cx:plotArea>
      <cx:plotAreaRegion>
        <cx:series layoutId="funnel" hidden="1" uniqueId="{3E8A1F37-07DF-4616-8054-9FFD36979520}" formatIdx="0">
          <cx:tx>
            <cx:txData>
              <cx:f/>
              <cx:v>names</cx:v>
            </cx:txData>
          </cx:tx>
          <cx:dataLabels>
            <cx:visibility seriesName="0" categoryName="0" value="1"/>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13"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image" Target="../media/image2.png"/><Relationship Id="rId12" Type="http://schemas.openxmlformats.org/officeDocument/2006/relationships/chart" Target="../charts/chart5.xml"/><Relationship Id="rId2" Type="http://schemas.openxmlformats.org/officeDocument/2006/relationships/hyperlink" Target="https://www.flickr.com/photos/tracy_olson/61056391" TargetMode="External"/><Relationship Id="rId1" Type="http://schemas.openxmlformats.org/officeDocument/2006/relationships/image" Target="../media/image1.jpg"/><Relationship Id="rId6" Type="http://schemas.openxmlformats.org/officeDocument/2006/relationships/chart" Target="../charts/chart3.xml"/><Relationship Id="rId11" Type="http://schemas.microsoft.com/office/2014/relationships/chartEx" Target="../charts/chartEx4.xml"/><Relationship Id="rId5" Type="http://schemas.microsoft.com/office/2014/relationships/chartEx" Target="../charts/chartEx1.xml"/><Relationship Id="rId10" Type="http://schemas.openxmlformats.org/officeDocument/2006/relationships/chart" Target="../charts/chart4.xml"/><Relationship Id="rId4" Type="http://schemas.openxmlformats.org/officeDocument/2006/relationships/chart" Target="../charts/chart2.xml"/><Relationship Id="rId9" Type="http://schemas.microsoft.com/office/2014/relationships/chartEx" Target="../charts/chartEx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35</xdr:col>
      <xdr:colOff>292100</xdr:colOff>
      <xdr:row>65</xdr:row>
      <xdr:rowOff>52917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alphaModFix amt="20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23300267" cy="11747500"/>
        </a:xfrm>
        <a:prstGeom prst="rect">
          <a:avLst/>
        </a:prstGeom>
        <a:effectLst>
          <a:reflection endPos="65000" dist="50800" dir="5400000" sy="-100000" algn="bl" rotWithShape="0"/>
        </a:effectLst>
      </xdr:spPr>
    </xdr:pic>
    <xdr:clientData/>
  </xdr:twoCellAnchor>
  <xdr:twoCellAnchor>
    <xdr:from>
      <xdr:col>0</xdr:col>
      <xdr:colOff>0</xdr:colOff>
      <xdr:row>0</xdr:row>
      <xdr:rowOff>0</xdr:rowOff>
    </xdr:from>
    <xdr:to>
      <xdr:col>1</xdr:col>
      <xdr:colOff>0</xdr:colOff>
      <xdr:row>46</xdr:row>
      <xdr:rowOff>116417</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0" y="0"/>
          <a:ext cx="1619250" cy="8392584"/>
        </a:xfrm>
        <a:prstGeom prst="rect">
          <a:avLst/>
        </a:prstGeom>
        <a:solidFill>
          <a:srgbClr val="11111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105833</xdr:colOff>
      <xdr:row>0</xdr:row>
      <xdr:rowOff>31750</xdr:rowOff>
    </xdr:from>
    <xdr:to>
      <xdr:col>14</xdr:col>
      <xdr:colOff>306916</xdr:colOff>
      <xdr:row>5</xdr:row>
      <xdr:rowOff>158750</xdr:rowOff>
    </xdr:to>
    <xdr:sp macro="" textlink="">
      <xdr:nvSpPr>
        <xdr:cNvPr id="4" name="Rectangle: Top Corners Rounded 3">
          <a:extLst>
            <a:ext uri="{FF2B5EF4-FFF2-40B4-BE49-F238E27FC236}">
              <a16:creationId xmlns:a16="http://schemas.microsoft.com/office/drawing/2014/main" id="{00000000-0008-0000-0100-000004000000}"/>
            </a:ext>
          </a:extLst>
        </xdr:cNvPr>
        <xdr:cNvSpPr/>
      </xdr:nvSpPr>
      <xdr:spPr>
        <a:xfrm>
          <a:off x="2243666" y="31750"/>
          <a:ext cx="8180917" cy="1026583"/>
        </a:xfrm>
        <a:prstGeom prst="round2Same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700" b="1" i="1">
              <a:solidFill>
                <a:srgbClr val="D4AF37"/>
              </a:solidFill>
              <a:latin typeface="Times New Roman" panose="02020603050405020304" pitchFamily="18" charset="0"/>
              <a:cs typeface="Times New Roman" panose="02020603050405020304" pitchFamily="18" charset="0"/>
            </a:rPr>
            <a:t>               The World</a:t>
          </a:r>
          <a:r>
            <a:rPr lang="en-IN" sz="3700" b="1" i="1" baseline="0">
              <a:solidFill>
                <a:srgbClr val="D4AF37"/>
              </a:solidFill>
              <a:latin typeface="Times New Roman" panose="02020603050405020304" pitchFamily="18" charset="0"/>
              <a:cs typeface="Times New Roman" panose="02020603050405020304" pitchFamily="18" charset="0"/>
            </a:rPr>
            <a:t> of Billionaires 2025</a:t>
          </a:r>
          <a:endParaRPr lang="en-IN" sz="3700" b="1" i="1">
            <a:solidFill>
              <a:srgbClr val="D4AF37"/>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381000</xdr:colOff>
      <xdr:row>3</xdr:row>
      <xdr:rowOff>105834</xdr:rowOff>
    </xdr:from>
    <xdr:to>
      <xdr:col>16</xdr:col>
      <xdr:colOff>84667</xdr:colOff>
      <xdr:row>5</xdr:row>
      <xdr:rowOff>105834</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8043333" y="645584"/>
          <a:ext cx="3386667" cy="359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700" b="1" i="1">
              <a:solidFill>
                <a:srgbClr val="D4AF37"/>
              </a:solidFill>
              <a:latin typeface="Times New Roman" panose="02020603050405020304" pitchFamily="18" charset="0"/>
              <a:cs typeface="Times New Roman" panose="02020603050405020304" pitchFamily="18" charset="0"/>
            </a:rPr>
            <a:t>In Billions of </a:t>
          </a:r>
          <a:r>
            <a:rPr lang="en-IN" sz="1800" b="1" i="1">
              <a:solidFill>
                <a:srgbClr val="D4AF37"/>
              </a:solidFill>
              <a:latin typeface="Times New Roman" panose="02020603050405020304" pitchFamily="18" charset="0"/>
              <a:cs typeface="Times New Roman" panose="02020603050405020304" pitchFamily="18" charset="0"/>
            </a:rPr>
            <a:t>Dollars</a:t>
          </a:r>
        </a:p>
        <a:p>
          <a:endParaRPr lang="en-IN" sz="1700" b="1" i="1">
            <a:solidFill>
              <a:srgbClr val="CBA135"/>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402164</xdr:colOff>
      <xdr:row>3</xdr:row>
      <xdr:rowOff>52918</xdr:rowOff>
    </xdr:from>
    <xdr:to>
      <xdr:col>18</xdr:col>
      <xdr:colOff>201083</xdr:colOff>
      <xdr:row>16</xdr:row>
      <xdr:rowOff>127000</xdr:rowOff>
    </xdr:to>
    <xdr:graphicFrame macro="">
      <xdr:nvGraphicFramePr>
        <xdr:cNvPr id="19" name="Chart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285750</xdr:colOff>
      <xdr:row>22</xdr:row>
      <xdr:rowOff>84666</xdr:rowOff>
    </xdr:from>
    <xdr:to>
      <xdr:col>27</xdr:col>
      <xdr:colOff>370417</xdr:colOff>
      <xdr:row>44</xdr:row>
      <xdr:rowOff>74084</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137583</xdr:colOff>
      <xdr:row>6</xdr:row>
      <xdr:rowOff>148167</xdr:rowOff>
    </xdr:from>
    <xdr:to>
      <xdr:col>4</xdr:col>
      <xdr:colOff>275167</xdr:colOff>
      <xdr:row>11</xdr:row>
      <xdr:rowOff>158750</xdr:rowOff>
    </xdr:to>
    <xdr:sp macro="" textlink="">
      <xdr:nvSpPr>
        <xdr:cNvPr id="23" name="Rectangle: Top Corners Rounded 22">
          <a:extLst>
            <a:ext uri="{FF2B5EF4-FFF2-40B4-BE49-F238E27FC236}">
              <a16:creationId xmlns:a16="http://schemas.microsoft.com/office/drawing/2014/main" id="{00000000-0008-0000-0100-000017000000}"/>
            </a:ext>
          </a:extLst>
        </xdr:cNvPr>
        <xdr:cNvSpPr/>
      </xdr:nvSpPr>
      <xdr:spPr>
        <a:xfrm>
          <a:off x="2275416" y="1227667"/>
          <a:ext cx="1979084" cy="910166"/>
        </a:xfrm>
        <a:prstGeom prst="round2SameRect">
          <a:avLst/>
        </a:prstGeom>
        <a:solidFill>
          <a:srgbClr val="111111">
            <a:alpha val="8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190500</xdr:colOff>
      <xdr:row>6</xdr:row>
      <xdr:rowOff>158751</xdr:rowOff>
    </xdr:from>
    <xdr:to>
      <xdr:col>4</xdr:col>
      <xdr:colOff>243417</xdr:colOff>
      <xdr:row>9</xdr:row>
      <xdr:rowOff>63501</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2328333" y="1238251"/>
          <a:ext cx="1894417"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1" u="none" baseline="0">
              <a:solidFill>
                <a:srgbClr val="FFEDA0"/>
              </a:solidFill>
              <a:latin typeface="Segoe UI bold" panose="020B0802040204020203" pitchFamily="34" charset="0"/>
              <a:ea typeface="Segoe UI Black" panose="020B0A02040204020203" pitchFamily="34" charset="0"/>
              <a:cs typeface="Segoe UI bold" panose="020B0802040204020203" pitchFamily="34" charset="0"/>
            </a:rPr>
            <a:t>TOTAL</a:t>
          </a:r>
          <a:r>
            <a:rPr lang="en-IN" sz="1500" b="1" i="1">
              <a:solidFill>
                <a:srgbClr val="FFEDA0"/>
              </a:solidFill>
              <a:latin typeface="Segoe UI bold" panose="020B0802040204020203" pitchFamily="34" charset="0"/>
              <a:cs typeface="Segoe UI bold" panose="020B0802040204020203" pitchFamily="34" charset="0"/>
            </a:rPr>
            <a:t> WEALTH</a:t>
          </a:r>
        </a:p>
      </xdr:txBody>
    </xdr:sp>
    <xdr:clientData/>
  </xdr:twoCellAnchor>
  <xdr:twoCellAnchor>
    <xdr:from>
      <xdr:col>1</xdr:col>
      <xdr:colOff>196849</xdr:colOff>
      <xdr:row>9</xdr:row>
      <xdr:rowOff>79726</xdr:rowOff>
    </xdr:from>
    <xdr:to>
      <xdr:col>4</xdr:col>
      <xdr:colOff>249766</xdr:colOff>
      <xdr:row>11</xdr:row>
      <xdr:rowOff>126999</xdr:rowOff>
    </xdr:to>
    <xdr:sp macro="" textlink="pivots!$A$13">
      <xdr:nvSpPr>
        <xdr:cNvPr id="32" name="TextBox 31">
          <a:extLst>
            <a:ext uri="{FF2B5EF4-FFF2-40B4-BE49-F238E27FC236}">
              <a16:creationId xmlns:a16="http://schemas.microsoft.com/office/drawing/2014/main" id="{00000000-0008-0000-0100-000020000000}"/>
            </a:ext>
          </a:extLst>
        </xdr:cNvPr>
        <xdr:cNvSpPr txBox="1"/>
      </xdr:nvSpPr>
      <xdr:spPr>
        <a:xfrm>
          <a:off x="2334682" y="1698976"/>
          <a:ext cx="1894417" cy="407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C39BC9F-349F-4A57-A3C7-0F5CD33ECB36}" type="TxLink">
            <a:rPr lang="en-US" sz="2500" b="1" i="1" u="none" strike="noStrike">
              <a:solidFill>
                <a:schemeClr val="bg1"/>
              </a:solidFill>
              <a:latin typeface="Times New Roman" panose="02020603050405020304" pitchFamily="18" charset="0"/>
              <a:ea typeface="Calibri"/>
              <a:cs typeface="Times New Roman" panose="02020603050405020304" pitchFamily="18" charset="0"/>
            </a:rPr>
            <a:pPr algn="ctr"/>
            <a:t>$9854.20B</a:t>
          </a:fld>
          <a:endParaRPr lang="en-IN" sz="2500" b="1" i="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355600</xdr:colOff>
      <xdr:row>6</xdr:row>
      <xdr:rowOff>140405</xdr:rowOff>
    </xdr:from>
    <xdr:to>
      <xdr:col>7</xdr:col>
      <xdr:colOff>493184</xdr:colOff>
      <xdr:row>11</xdr:row>
      <xdr:rowOff>158750</xdr:rowOff>
    </xdr:to>
    <xdr:sp macro="" textlink="">
      <xdr:nvSpPr>
        <xdr:cNvPr id="33" name="Rectangle: Top Corners Rounded 32">
          <a:extLst>
            <a:ext uri="{FF2B5EF4-FFF2-40B4-BE49-F238E27FC236}">
              <a16:creationId xmlns:a16="http://schemas.microsoft.com/office/drawing/2014/main" id="{00000000-0008-0000-0100-000021000000}"/>
            </a:ext>
          </a:extLst>
        </xdr:cNvPr>
        <xdr:cNvSpPr/>
      </xdr:nvSpPr>
      <xdr:spPr>
        <a:xfrm>
          <a:off x="4334933" y="1219905"/>
          <a:ext cx="1979084" cy="917928"/>
        </a:xfrm>
        <a:prstGeom prst="round2SameRect">
          <a:avLst/>
        </a:prstGeom>
        <a:solidFill>
          <a:srgbClr val="111111">
            <a:alpha val="8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573617</xdr:colOff>
      <xdr:row>6</xdr:row>
      <xdr:rowOff>124883</xdr:rowOff>
    </xdr:from>
    <xdr:to>
      <xdr:col>11</xdr:col>
      <xdr:colOff>97367</xdr:colOff>
      <xdr:row>11</xdr:row>
      <xdr:rowOff>148167</xdr:rowOff>
    </xdr:to>
    <xdr:sp macro="" textlink="">
      <xdr:nvSpPr>
        <xdr:cNvPr id="34" name="Rectangle: Top Corners Rounded 33">
          <a:extLst>
            <a:ext uri="{FF2B5EF4-FFF2-40B4-BE49-F238E27FC236}">
              <a16:creationId xmlns:a16="http://schemas.microsoft.com/office/drawing/2014/main" id="{00000000-0008-0000-0100-000022000000}"/>
            </a:ext>
          </a:extLst>
        </xdr:cNvPr>
        <xdr:cNvSpPr/>
      </xdr:nvSpPr>
      <xdr:spPr>
        <a:xfrm>
          <a:off x="6394450" y="1204383"/>
          <a:ext cx="1979084" cy="922867"/>
        </a:xfrm>
        <a:prstGeom prst="round2SameRect">
          <a:avLst/>
        </a:prstGeom>
        <a:solidFill>
          <a:srgbClr val="111111">
            <a:alpha val="8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148167</xdr:colOff>
      <xdr:row>12</xdr:row>
      <xdr:rowOff>105834</xdr:rowOff>
    </xdr:from>
    <xdr:to>
      <xdr:col>4</xdr:col>
      <xdr:colOff>285751</xdr:colOff>
      <xdr:row>17</xdr:row>
      <xdr:rowOff>127001</xdr:rowOff>
    </xdr:to>
    <xdr:sp macro="" textlink="">
      <xdr:nvSpPr>
        <xdr:cNvPr id="35" name="Rectangle: Top Corners Rounded 34">
          <a:extLst>
            <a:ext uri="{FF2B5EF4-FFF2-40B4-BE49-F238E27FC236}">
              <a16:creationId xmlns:a16="http://schemas.microsoft.com/office/drawing/2014/main" id="{00000000-0008-0000-0100-000023000000}"/>
            </a:ext>
          </a:extLst>
        </xdr:cNvPr>
        <xdr:cNvSpPr/>
      </xdr:nvSpPr>
      <xdr:spPr>
        <a:xfrm>
          <a:off x="2286000" y="2264834"/>
          <a:ext cx="1979084" cy="920750"/>
        </a:xfrm>
        <a:prstGeom prst="round2SameRect">
          <a:avLst/>
        </a:prstGeom>
        <a:solidFill>
          <a:srgbClr val="111111">
            <a:alpha val="87000"/>
          </a:srgb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368300</xdr:colOff>
      <xdr:row>12</xdr:row>
      <xdr:rowOff>95252</xdr:rowOff>
    </xdr:from>
    <xdr:to>
      <xdr:col>7</xdr:col>
      <xdr:colOff>505884</xdr:colOff>
      <xdr:row>17</xdr:row>
      <xdr:rowOff>116417</xdr:rowOff>
    </xdr:to>
    <xdr:sp macro="" textlink="">
      <xdr:nvSpPr>
        <xdr:cNvPr id="36" name="Rectangle: Top Corners Rounded 35">
          <a:extLst>
            <a:ext uri="{FF2B5EF4-FFF2-40B4-BE49-F238E27FC236}">
              <a16:creationId xmlns:a16="http://schemas.microsoft.com/office/drawing/2014/main" id="{00000000-0008-0000-0100-000024000000}"/>
            </a:ext>
          </a:extLst>
        </xdr:cNvPr>
        <xdr:cNvSpPr/>
      </xdr:nvSpPr>
      <xdr:spPr>
        <a:xfrm>
          <a:off x="4347633" y="2254252"/>
          <a:ext cx="1979084" cy="920748"/>
        </a:xfrm>
        <a:prstGeom prst="round2SameRect">
          <a:avLst/>
        </a:prstGeom>
        <a:solidFill>
          <a:srgbClr val="111111">
            <a:alpha val="8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588433</xdr:colOff>
      <xdr:row>12</xdr:row>
      <xdr:rowOff>95250</xdr:rowOff>
    </xdr:from>
    <xdr:to>
      <xdr:col>11</xdr:col>
      <xdr:colOff>112183</xdr:colOff>
      <xdr:row>17</xdr:row>
      <xdr:rowOff>137584</xdr:rowOff>
    </xdr:to>
    <xdr:sp macro="" textlink="">
      <xdr:nvSpPr>
        <xdr:cNvPr id="37" name="Rectangle: Top Corners Rounded 36">
          <a:extLst>
            <a:ext uri="{FF2B5EF4-FFF2-40B4-BE49-F238E27FC236}">
              <a16:creationId xmlns:a16="http://schemas.microsoft.com/office/drawing/2014/main" id="{00000000-0008-0000-0100-000025000000}"/>
            </a:ext>
          </a:extLst>
        </xdr:cNvPr>
        <xdr:cNvSpPr/>
      </xdr:nvSpPr>
      <xdr:spPr>
        <a:xfrm>
          <a:off x="6409266" y="2254250"/>
          <a:ext cx="1979084" cy="941917"/>
        </a:xfrm>
        <a:prstGeom prst="round2SameRect">
          <a:avLst/>
        </a:prstGeom>
        <a:solidFill>
          <a:srgbClr val="111111">
            <a:alpha val="8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194733</xdr:colOff>
      <xdr:row>12</xdr:row>
      <xdr:rowOff>63500</xdr:rowOff>
    </xdr:from>
    <xdr:to>
      <xdr:col>14</xdr:col>
      <xdr:colOff>349250</xdr:colOff>
      <xdr:row>17</xdr:row>
      <xdr:rowOff>127000</xdr:rowOff>
    </xdr:to>
    <xdr:sp macro="" textlink="">
      <xdr:nvSpPr>
        <xdr:cNvPr id="38" name="Rectangle: Top Corners Rounded 37">
          <a:extLst>
            <a:ext uri="{FF2B5EF4-FFF2-40B4-BE49-F238E27FC236}">
              <a16:creationId xmlns:a16="http://schemas.microsoft.com/office/drawing/2014/main" id="{00000000-0008-0000-0100-000026000000}"/>
            </a:ext>
          </a:extLst>
        </xdr:cNvPr>
        <xdr:cNvSpPr/>
      </xdr:nvSpPr>
      <xdr:spPr>
        <a:xfrm>
          <a:off x="8470900" y="2222500"/>
          <a:ext cx="1996017" cy="963083"/>
        </a:xfrm>
        <a:prstGeom prst="round2SameRect">
          <a:avLst/>
        </a:prstGeom>
        <a:solidFill>
          <a:srgbClr val="111111">
            <a:alpha val="8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177800</xdr:colOff>
      <xdr:row>6</xdr:row>
      <xdr:rowOff>132645</xdr:rowOff>
    </xdr:from>
    <xdr:to>
      <xdr:col>14</xdr:col>
      <xdr:colOff>328080</xdr:colOff>
      <xdr:row>11</xdr:row>
      <xdr:rowOff>148168</xdr:rowOff>
    </xdr:to>
    <xdr:sp macro="" textlink="">
      <xdr:nvSpPr>
        <xdr:cNvPr id="39" name="Rectangle: Top Corners Rounded 38">
          <a:extLst>
            <a:ext uri="{FF2B5EF4-FFF2-40B4-BE49-F238E27FC236}">
              <a16:creationId xmlns:a16="http://schemas.microsoft.com/office/drawing/2014/main" id="{00000000-0008-0000-0100-000027000000}"/>
            </a:ext>
          </a:extLst>
        </xdr:cNvPr>
        <xdr:cNvSpPr/>
      </xdr:nvSpPr>
      <xdr:spPr>
        <a:xfrm>
          <a:off x="8453967" y="1212145"/>
          <a:ext cx="1991780" cy="915106"/>
        </a:xfrm>
        <a:prstGeom prst="round2SameRect">
          <a:avLst/>
        </a:prstGeom>
        <a:solidFill>
          <a:srgbClr val="111111">
            <a:alpha val="87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0</xdr:colOff>
      <xdr:row>6</xdr:row>
      <xdr:rowOff>105833</xdr:rowOff>
    </xdr:from>
    <xdr:to>
      <xdr:col>11</xdr:col>
      <xdr:colOff>52917</xdr:colOff>
      <xdr:row>9</xdr:row>
      <xdr:rowOff>169333</xdr:rowOff>
    </xdr:to>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6434667" y="1185333"/>
          <a:ext cx="1894417"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i="1">
              <a:solidFill>
                <a:srgbClr val="FFEDA0"/>
              </a:solidFill>
              <a:latin typeface="Segoe UI Bold" panose="020B0802040204020203" pitchFamily="34" charset="0"/>
              <a:cs typeface="Segoe UI Bold" panose="020B0802040204020203" pitchFamily="34" charset="0"/>
            </a:rPr>
            <a:t>YOUNGEST</a:t>
          </a:r>
          <a:r>
            <a:rPr lang="en-IN" sz="1300" i="1" baseline="0">
              <a:solidFill>
                <a:srgbClr val="FFEDA0"/>
              </a:solidFill>
              <a:latin typeface="Segoe UI Bold" panose="020B0802040204020203" pitchFamily="34" charset="0"/>
              <a:cs typeface="Segoe UI Bold" panose="020B0802040204020203" pitchFamily="34" charset="0"/>
            </a:rPr>
            <a:t> BILLIONAIRE</a:t>
          </a:r>
          <a:endParaRPr lang="en-IN" sz="1300" i="1">
            <a:solidFill>
              <a:srgbClr val="FFEDA0"/>
            </a:solidFill>
            <a:latin typeface="Segoe UI Bold" panose="020B0802040204020203" pitchFamily="34" charset="0"/>
            <a:cs typeface="Segoe UI Bold" panose="020B0802040204020203" pitchFamily="34" charset="0"/>
          </a:endParaRPr>
        </a:p>
      </xdr:txBody>
    </xdr:sp>
    <xdr:clientData/>
  </xdr:twoCellAnchor>
  <xdr:twoCellAnchor>
    <xdr:from>
      <xdr:col>11</xdr:col>
      <xdr:colOff>95250</xdr:colOff>
      <xdr:row>6</xdr:row>
      <xdr:rowOff>177800</xdr:rowOff>
    </xdr:from>
    <xdr:to>
      <xdr:col>14</xdr:col>
      <xdr:colOff>381000</xdr:colOff>
      <xdr:row>10</xdr:row>
      <xdr:rowOff>105833</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8371417" y="1257300"/>
          <a:ext cx="212725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50" i="1">
              <a:solidFill>
                <a:srgbClr val="FFEDA0"/>
              </a:solidFill>
              <a:latin typeface="Segoe UI Bold" panose="020B0802040204020203" pitchFamily="34" charset="0"/>
              <a:cs typeface="Segoe UI Bold" panose="020B0802040204020203" pitchFamily="34" charset="0"/>
            </a:rPr>
            <a:t>PER</a:t>
          </a:r>
          <a:r>
            <a:rPr lang="en-IN" sz="1450" i="1" baseline="0">
              <a:solidFill>
                <a:srgbClr val="FFEDA0"/>
              </a:solidFill>
              <a:latin typeface="Segoe UI Bold" panose="020B0802040204020203" pitchFamily="34" charset="0"/>
              <a:cs typeface="Segoe UI Bold" panose="020B0802040204020203" pitchFamily="34" charset="0"/>
            </a:rPr>
            <a:t> CAPITA INCOME</a:t>
          </a:r>
          <a:endParaRPr lang="en-IN" sz="1450" i="1">
            <a:solidFill>
              <a:srgbClr val="FFEDA0"/>
            </a:solidFill>
            <a:latin typeface="Segoe UI Bold" panose="020B0802040204020203" pitchFamily="34" charset="0"/>
            <a:cs typeface="Segoe UI Bold" panose="020B0802040204020203" pitchFamily="34" charset="0"/>
          </a:endParaRPr>
        </a:p>
      </xdr:txBody>
    </xdr:sp>
    <xdr:clientData/>
  </xdr:twoCellAnchor>
  <xdr:twoCellAnchor>
    <xdr:from>
      <xdr:col>1</xdr:col>
      <xdr:colOff>105835</xdr:colOff>
      <xdr:row>12</xdr:row>
      <xdr:rowOff>137582</xdr:rowOff>
    </xdr:from>
    <xdr:to>
      <xdr:col>4</xdr:col>
      <xdr:colOff>323851</xdr:colOff>
      <xdr:row>15</xdr:row>
      <xdr:rowOff>21168</xdr:rowOff>
    </xdr:to>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2243668" y="2296582"/>
          <a:ext cx="2059516" cy="423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i="1">
              <a:solidFill>
                <a:srgbClr val="FFEDA0"/>
              </a:solidFill>
              <a:latin typeface="Segoe UI Bold" panose="020B0802040204020203" pitchFamily="34" charset="0"/>
              <a:cs typeface="Segoe UI Bold" panose="020B0802040204020203" pitchFamily="34" charset="0"/>
            </a:rPr>
            <a:t>BILLIONAIRE COUNT</a:t>
          </a:r>
        </a:p>
      </xdr:txBody>
    </xdr:sp>
    <xdr:clientData/>
  </xdr:twoCellAnchor>
  <xdr:twoCellAnchor>
    <xdr:from>
      <xdr:col>11</xdr:col>
      <xdr:colOff>116416</xdr:colOff>
      <xdr:row>12</xdr:row>
      <xdr:rowOff>43655</xdr:rowOff>
    </xdr:from>
    <xdr:to>
      <xdr:col>14</xdr:col>
      <xdr:colOff>370416</xdr:colOff>
      <xdr:row>15</xdr:row>
      <xdr:rowOff>169333</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8392583" y="2202655"/>
          <a:ext cx="2095500" cy="66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i="1">
              <a:solidFill>
                <a:srgbClr val="FFEDA0"/>
              </a:solidFill>
              <a:latin typeface="Segoe UI Bold" panose="020B0802040204020203" pitchFamily="34" charset="0"/>
              <a:ea typeface="+mn-ea"/>
              <a:cs typeface="Segoe UI Bold" panose="020B0802040204020203" pitchFamily="34" charset="0"/>
            </a:rPr>
            <a:t>% WEALTH SHARE : TOP 25</a:t>
          </a:r>
        </a:p>
      </xdr:txBody>
    </xdr:sp>
    <xdr:clientData/>
  </xdr:twoCellAnchor>
  <xdr:twoCellAnchor>
    <xdr:from>
      <xdr:col>4</xdr:col>
      <xdr:colOff>444500</xdr:colOff>
      <xdr:row>12</xdr:row>
      <xdr:rowOff>125675</xdr:rowOff>
    </xdr:from>
    <xdr:to>
      <xdr:col>7</xdr:col>
      <xdr:colOff>497417</xdr:colOff>
      <xdr:row>15</xdr:row>
      <xdr:rowOff>31750</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423833" y="2284675"/>
          <a:ext cx="1894417" cy="44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i="1">
              <a:solidFill>
                <a:srgbClr val="FFEDA0"/>
              </a:solidFill>
              <a:latin typeface="Segoe UI Bold" panose="020B0802040204020203" pitchFamily="34" charset="0"/>
              <a:cs typeface="Segoe UI Bold" panose="020B0802040204020203" pitchFamily="34" charset="0"/>
            </a:rPr>
            <a:t>AVERAGE </a:t>
          </a:r>
          <a:r>
            <a:rPr lang="en-IN" sz="1500" i="1" baseline="0">
              <a:solidFill>
                <a:srgbClr val="FFEDA0"/>
              </a:solidFill>
              <a:latin typeface="Segoe UI Bold" panose="020B0802040204020203" pitchFamily="34" charset="0"/>
              <a:cs typeface="Segoe UI Bold" panose="020B0802040204020203" pitchFamily="34" charset="0"/>
            </a:rPr>
            <a:t> AGE</a:t>
          </a:r>
          <a:endParaRPr lang="en-IN" sz="1500" i="1">
            <a:solidFill>
              <a:srgbClr val="FFEDA0"/>
            </a:solidFill>
            <a:latin typeface="Segoe UI Bold" panose="020B0802040204020203" pitchFamily="34" charset="0"/>
            <a:cs typeface="Segoe UI Bold" panose="020B0802040204020203" pitchFamily="34" charset="0"/>
          </a:endParaRPr>
        </a:p>
      </xdr:txBody>
    </xdr:sp>
    <xdr:clientData/>
  </xdr:twoCellAnchor>
  <xdr:twoCellAnchor>
    <xdr:from>
      <xdr:col>8</xdr:col>
      <xdr:colOff>10583</xdr:colOff>
      <xdr:row>12</xdr:row>
      <xdr:rowOff>54239</xdr:rowOff>
    </xdr:from>
    <xdr:to>
      <xdr:col>11</xdr:col>
      <xdr:colOff>63500</xdr:colOff>
      <xdr:row>15</xdr:row>
      <xdr:rowOff>105833</xdr:rowOff>
    </xdr:to>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6445250" y="2213239"/>
          <a:ext cx="1894417" cy="591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50" i="1">
              <a:solidFill>
                <a:srgbClr val="FFEDA0"/>
              </a:solidFill>
              <a:latin typeface="Segoe UI Bold" panose="020B0802040204020203" pitchFamily="34" charset="0"/>
              <a:cs typeface="Segoe UI Bold" panose="020B0802040204020203" pitchFamily="34" charset="0"/>
            </a:rPr>
            <a:t>OLDEST BILLIONAIRE</a:t>
          </a:r>
        </a:p>
      </xdr:txBody>
    </xdr:sp>
    <xdr:clientData/>
  </xdr:twoCellAnchor>
  <xdr:twoCellAnchor>
    <xdr:from>
      <xdr:col>1</xdr:col>
      <xdr:colOff>190499</xdr:colOff>
      <xdr:row>15</xdr:row>
      <xdr:rowOff>21166</xdr:rowOff>
    </xdr:from>
    <xdr:to>
      <xdr:col>4</xdr:col>
      <xdr:colOff>243416</xdr:colOff>
      <xdr:row>17</xdr:row>
      <xdr:rowOff>105833</xdr:rowOff>
    </xdr:to>
    <xdr:sp macro="" textlink="pivots!$A$22">
      <xdr:nvSpPr>
        <xdr:cNvPr id="50" name="TextBox 49">
          <a:extLst>
            <a:ext uri="{FF2B5EF4-FFF2-40B4-BE49-F238E27FC236}">
              <a16:creationId xmlns:a16="http://schemas.microsoft.com/office/drawing/2014/main" id="{00000000-0008-0000-0100-000032000000}"/>
            </a:ext>
          </a:extLst>
        </xdr:cNvPr>
        <xdr:cNvSpPr txBox="1"/>
      </xdr:nvSpPr>
      <xdr:spPr>
        <a:xfrm>
          <a:off x="2328332" y="2719916"/>
          <a:ext cx="1894417"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060FE86-31B4-4D87-B3B6-49F701C81CD1}" type="TxLink">
            <a:rPr lang="en-US" sz="2600" b="1" i="1" u="none" strike="noStrike">
              <a:solidFill>
                <a:schemeClr val="bg1"/>
              </a:solidFill>
              <a:latin typeface="Times New Roman" panose="02020603050405020304" pitchFamily="18" charset="0"/>
              <a:ea typeface="Calibri"/>
              <a:cs typeface="Times New Roman" panose="02020603050405020304" pitchFamily="18" charset="0"/>
            </a:rPr>
            <a:pPr marL="0" indent="0" algn="ctr"/>
            <a:t>536</a:t>
          </a:fld>
          <a:endParaRPr lang="en-IN" sz="2600" b="1" i="1"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4</xdr:col>
      <xdr:colOff>402166</xdr:colOff>
      <xdr:row>6</xdr:row>
      <xdr:rowOff>169333</xdr:rowOff>
    </xdr:from>
    <xdr:to>
      <xdr:col>7</xdr:col>
      <xdr:colOff>455083</xdr:colOff>
      <xdr:row>9</xdr:row>
      <xdr:rowOff>158749</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381499" y="1248833"/>
          <a:ext cx="1894417" cy="529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i="1">
              <a:solidFill>
                <a:srgbClr val="FFEDA0"/>
              </a:solidFill>
              <a:latin typeface="Segoe UI Bold" panose="020B0802040204020203" pitchFamily="34" charset="0"/>
              <a:ea typeface="+mn-ea"/>
              <a:cs typeface="Segoe UI Bold" panose="020B0802040204020203" pitchFamily="34" charset="0"/>
            </a:rPr>
            <a:t>AVERAGE</a:t>
          </a:r>
          <a:r>
            <a:rPr lang="en-IN" sz="1500" i="1">
              <a:solidFill>
                <a:srgbClr val="FFEDA0"/>
              </a:solidFill>
              <a:latin typeface="Segoe UI Bold" panose="020B0802040204020203" pitchFamily="34" charset="0"/>
              <a:cs typeface="Segoe UI Bold" panose="020B0802040204020203" pitchFamily="34" charset="0"/>
            </a:rPr>
            <a:t> WEALTH</a:t>
          </a:r>
        </a:p>
      </xdr:txBody>
    </xdr:sp>
    <xdr:clientData/>
  </xdr:twoCellAnchor>
  <xdr:twoCellAnchor>
    <xdr:from>
      <xdr:col>4</xdr:col>
      <xdr:colOff>412749</xdr:colOff>
      <xdr:row>9</xdr:row>
      <xdr:rowOff>93925</xdr:rowOff>
    </xdr:from>
    <xdr:to>
      <xdr:col>7</xdr:col>
      <xdr:colOff>465666</xdr:colOff>
      <xdr:row>11</xdr:row>
      <xdr:rowOff>178592</xdr:rowOff>
    </xdr:to>
    <xdr:sp macro="" textlink="pivots!$A$28">
      <xdr:nvSpPr>
        <xdr:cNvPr id="53" name="TextBox 52">
          <a:extLst>
            <a:ext uri="{FF2B5EF4-FFF2-40B4-BE49-F238E27FC236}">
              <a16:creationId xmlns:a16="http://schemas.microsoft.com/office/drawing/2014/main" id="{00000000-0008-0000-0100-000035000000}"/>
            </a:ext>
          </a:extLst>
        </xdr:cNvPr>
        <xdr:cNvSpPr txBox="1"/>
      </xdr:nvSpPr>
      <xdr:spPr>
        <a:xfrm>
          <a:off x="4392082" y="1713175"/>
          <a:ext cx="1894417"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0EEFFF1-4E53-4ECD-8989-D02D688C6B68}" type="TxLink">
            <a:rPr lang="en-US" sz="2500" b="1" i="1" u="none" strike="noStrike">
              <a:solidFill>
                <a:schemeClr val="bg1"/>
              </a:solidFill>
              <a:latin typeface="Times New Roman" panose="02020603050405020304" pitchFamily="18" charset="0"/>
              <a:ea typeface="Calibri"/>
              <a:cs typeface="Times New Roman" panose="02020603050405020304" pitchFamily="18" charset="0"/>
            </a:rPr>
            <a:pPr marL="0" indent="0" algn="ctr"/>
            <a:t>$18.38B</a:t>
          </a:fld>
          <a:endParaRPr lang="en-IN" sz="2500" b="1" i="1"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4</xdr:col>
      <xdr:colOff>402168</xdr:colOff>
      <xdr:row>15</xdr:row>
      <xdr:rowOff>54242</xdr:rowOff>
    </xdr:from>
    <xdr:to>
      <xdr:col>7</xdr:col>
      <xdr:colOff>550334</xdr:colOff>
      <xdr:row>17</xdr:row>
      <xdr:rowOff>74084</xdr:rowOff>
    </xdr:to>
    <xdr:sp macro="" textlink="pivots!A10">
      <xdr:nvSpPr>
        <xdr:cNvPr id="56" name="TextBox 55">
          <a:extLst>
            <a:ext uri="{FF2B5EF4-FFF2-40B4-BE49-F238E27FC236}">
              <a16:creationId xmlns:a16="http://schemas.microsoft.com/office/drawing/2014/main" id="{00000000-0008-0000-0100-000038000000}"/>
            </a:ext>
          </a:extLst>
        </xdr:cNvPr>
        <xdr:cNvSpPr txBox="1"/>
      </xdr:nvSpPr>
      <xdr:spPr>
        <a:xfrm>
          <a:off x="4381501" y="2752992"/>
          <a:ext cx="1989666" cy="37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3857CC7-C359-46C9-B3D9-DFAA441183D9}" type="TxLink">
            <a:rPr lang="en-US" sz="2300" b="1" i="1" u="none" strike="noStrike">
              <a:solidFill>
                <a:schemeClr val="bg1"/>
              </a:solidFill>
              <a:latin typeface="Times New Roman" panose="02020603050405020304" pitchFamily="18" charset="0"/>
              <a:ea typeface="Calibri"/>
              <a:cs typeface="Times New Roman" panose="02020603050405020304" pitchFamily="18" charset="0"/>
            </a:rPr>
            <a:pPr marL="0" indent="0" algn="ctr"/>
            <a:t>67.47 YEARS</a:t>
          </a:fld>
          <a:endParaRPr lang="en-IN" sz="2300" b="1" i="1"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7</xdr:col>
      <xdr:colOff>465667</xdr:colOff>
      <xdr:row>8</xdr:row>
      <xdr:rowOff>169332</xdr:rowOff>
    </xdr:from>
    <xdr:to>
      <xdr:col>11</xdr:col>
      <xdr:colOff>190500</xdr:colOff>
      <xdr:row>12</xdr:row>
      <xdr:rowOff>52916</xdr:rowOff>
    </xdr:to>
    <xdr:sp macro="" textlink="pivots!B19">
      <xdr:nvSpPr>
        <xdr:cNvPr id="57" name="TextBox 56">
          <a:extLst>
            <a:ext uri="{FF2B5EF4-FFF2-40B4-BE49-F238E27FC236}">
              <a16:creationId xmlns:a16="http://schemas.microsoft.com/office/drawing/2014/main" id="{00000000-0008-0000-0100-000039000000}"/>
            </a:ext>
          </a:extLst>
        </xdr:cNvPr>
        <xdr:cNvSpPr txBox="1"/>
      </xdr:nvSpPr>
      <xdr:spPr>
        <a:xfrm>
          <a:off x="6286500" y="1608665"/>
          <a:ext cx="2180167" cy="603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911AA2F-23F0-4EF5-B801-84A68DD4A4B3}" type="TxLink">
            <a:rPr lang="en-US" sz="1700" b="1" i="1" u="none" strike="noStrike">
              <a:solidFill>
                <a:schemeClr val="bg1"/>
              </a:solidFill>
              <a:latin typeface="Times New Roman" panose="02020603050405020304" pitchFamily="18" charset="0"/>
              <a:ea typeface="Calibri"/>
              <a:cs typeface="Times New Roman" panose="02020603050405020304" pitchFamily="18" charset="0"/>
            </a:rPr>
            <a:pPr marL="0" indent="0" algn="ctr"/>
            <a:t>Johannes von Baumbach (20 Y)</a:t>
          </a:fld>
          <a:endParaRPr lang="en-US" sz="1700" b="1" i="1"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8</xdr:col>
      <xdr:colOff>21171</xdr:colOff>
      <xdr:row>14</xdr:row>
      <xdr:rowOff>126996</xdr:rowOff>
    </xdr:from>
    <xdr:to>
      <xdr:col>11</xdr:col>
      <xdr:colOff>31751</xdr:colOff>
      <xdr:row>18</xdr:row>
      <xdr:rowOff>137582</xdr:rowOff>
    </xdr:to>
    <xdr:sp macro="" textlink="pivots!B16">
      <xdr:nvSpPr>
        <xdr:cNvPr id="58" name="TextBox 57">
          <a:extLst>
            <a:ext uri="{FF2B5EF4-FFF2-40B4-BE49-F238E27FC236}">
              <a16:creationId xmlns:a16="http://schemas.microsoft.com/office/drawing/2014/main" id="{00000000-0008-0000-0100-00003A000000}"/>
            </a:ext>
          </a:extLst>
        </xdr:cNvPr>
        <xdr:cNvSpPr txBox="1"/>
      </xdr:nvSpPr>
      <xdr:spPr>
        <a:xfrm>
          <a:off x="6455838" y="2645829"/>
          <a:ext cx="1852080" cy="730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764BCFE-B386-4883-AF1D-3A0D62E8CB87}" type="TxLink">
            <a:rPr lang="en-US" sz="1700" b="1" i="1" u="none" strike="noStrike">
              <a:solidFill>
                <a:schemeClr val="bg1"/>
              </a:solidFill>
              <a:latin typeface="Times New Roman" panose="02020603050405020304" pitchFamily="18" charset="0"/>
              <a:ea typeface="Calibri"/>
              <a:cs typeface="Times New Roman" panose="02020603050405020304" pitchFamily="18" charset="0"/>
            </a:rPr>
            <a:pPr marL="0" indent="0" algn="ctr"/>
            <a:t>George Joseph (103 Y)</a:t>
          </a:fld>
          <a:endParaRPr lang="en-IN" sz="1700" b="1" i="1"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11</xdr:col>
      <xdr:colOff>416985</xdr:colOff>
      <xdr:row>15</xdr:row>
      <xdr:rowOff>63501</xdr:rowOff>
    </xdr:from>
    <xdr:to>
      <xdr:col>14</xdr:col>
      <xdr:colOff>116417</xdr:colOff>
      <xdr:row>17</xdr:row>
      <xdr:rowOff>148168</xdr:rowOff>
    </xdr:to>
    <xdr:sp macro="" textlink="pivots!A31">
      <xdr:nvSpPr>
        <xdr:cNvPr id="59" name="TextBox 58">
          <a:extLst>
            <a:ext uri="{FF2B5EF4-FFF2-40B4-BE49-F238E27FC236}">
              <a16:creationId xmlns:a16="http://schemas.microsoft.com/office/drawing/2014/main" id="{00000000-0008-0000-0100-00003B000000}"/>
            </a:ext>
          </a:extLst>
        </xdr:cNvPr>
        <xdr:cNvSpPr txBox="1"/>
      </xdr:nvSpPr>
      <xdr:spPr>
        <a:xfrm>
          <a:off x="8693152" y="2762251"/>
          <a:ext cx="1540932"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4BF314E-9B3E-4B81-A783-7CC6CD0D096E}" type="TxLink">
            <a:rPr lang="en-US" sz="2500" b="1" i="1" u="none" strike="noStrike">
              <a:solidFill>
                <a:schemeClr val="bg1"/>
              </a:solidFill>
              <a:latin typeface="Times New Roman" panose="02020603050405020304" pitchFamily="18" charset="0"/>
              <a:ea typeface="Calibri"/>
              <a:cs typeface="Times New Roman" panose="02020603050405020304" pitchFamily="18" charset="0"/>
            </a:rPr>
            <a:pPr marL="0" indent="0" algn="ctr"/>
            <a:t>32%</a:t>
          </a:fld>
          <a:endParaRPr lang="en-US" sz="2500" b="1" i="1"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11</xdr:col>
      <xdr:colOff>243415</xdr:colOff>
      <xdr:row>9</xdr:row>
      <xdr:rowOff>72758</xdr:rowOff>
    </xdr:from>
    <xdr:to>
      <xdr:col>14</xdr:col>
      <xdr:colOff>296332</xdr:colOff>
      <xdr:row>11</xdr:row>
      <xdr:rowOff>157425</xdr:rowOff>
    </xdr:to>
    <xdr:sp macro="" textlink="pivots!A25">
      <xdr:nvSpPr>
        <xdr:cNvPr id="61" name="TextBox 60">
          <a:extLst>
            <a:ext uri="{FF2B5EF4-FFF2-40B4-BE49-F238E27FC236}">
              <a16:creationId xmlns:a16="http://schemas.microsoft.com/office/drawing/2014/main" id="{00000000-0008-0000-0100-00003D000000}"/>
            </a:ext>
          </a:extLst>
        </xdr:cNvPr>
        <xdr:cNvSpPr txBox="1"/>
      </xdr:nvSpPr>
      <xdr:spPr>
        <a:xfrm>
          <a:off x="8519582" y="1692008"/>
          <a:ext cx="1894417"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73A05A5-85C2-48C6-8105-2D18F179DC85}" type="TxLink">
            <a:rPr lang="en-US" sz="2300" b="1" i="1" u="none" strike="noStrike">
              <a:solidFill>
                <a:schemeClr val="bg1"/>
              </a:solidFill>
              <a:latin typeface="Times New Roman" panose="02020603050405020304" pitchFamily="18" charset="0"/>
              <a:ea typeface="Calibri"/>
              <a:cs typeface="Times New Roman" panose="02020603050405020304" pitchFamily="18" charset="0"/>
            </a:rPr>
            <a:pPr marL="0" indent="0" algn="ctr"/>
            <a:t>$1,11,470.35</a:t>
          </a:fld>
          <a:endParaRPr lang="en-IN" sz="2300" b="1" i="1"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xdr:col>
      <xdr:colOff>137584</xdr:colOff>
      <xdr:row>20</xdr:row>
      <xdr:rowOff>84668</xdr:rowOff>
    </xdr:from>
    <xdr:to>
      <xdr:col>6</xdr:col>
      <xdr:colOff>211666</xdr:colOff>
      <xdr:row>22</xdr:row>
      <xdr:rowOff>105834</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2275417" y="3683001"/>
          <a:ext cx="3143249" cy="381000"/>
        </a:xfrm>
        <a:prstGeom prst="rect">
          <a:avLst/>
        </a:prstGeom>
        <a:solidFill>
          <a:srgbClr val="000000">
            <a:alpha val="69804"/>
          </a:srgb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i="1" u="none" baseline="0">
              <a:solidFill>
                <a:srgbClr val="FFEDA0"/>
              </a:solidFill>
              <a:latin typeface="Times New Roman" panose="02020603050405020304" pitchFamily="18" charset="0"/>
              <a:ea typeface="Segoe UI Black" panose="020B0A02040204020203" pitchFamily="34" charset="0"/>
              <a:cs typeface="Times New Roman" panose="02020603050405020304" pitchFamily="18" charset="0"/>
            </a:rPr>
            <a:t>BILLIONAIRE AGE BREAKDOWN</a:t>
          </a:r>
        </a:p>
      </xdr:txBody>
    </xdr:sp>
    <xdr:clientData/>
  </xdr:twoCellAnchor>
  <xdr:twoCellAnchor>
    <xdr:from>
      <xdr:col>7</xdr:col>
      <xdr:colOff>137584</xdr:colOff>
      <xdr:row>20</xdr:row>
      <xdr:rowOff>74084</xdr:rowOff>
    </xdr:from>
    <xdr:to>
      <xdr:col>12</xdr:col>
      <xdr:colOff>412750</xdr:colOff>
      <xdr:row>22</xdr:row>
      <xdr:rowOff>127000</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5958417" y="3672417"/>
          <a:ext cx="3344333" cy="412750"/>
        </a:xfrm>
        <a:prstGeom prst="rect">
          <a:avLst/>
        </a:prstGeom>
        <a:solidFill>
          <a:schemeClr val="tx1">
            <a:alpha val="70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1" u="none" baseline="0">
              <a:solidFill>
                <a:srgbClr val="FFEDA0"/>
              </a:solidFill>
              <a:latin typeface="Times New Roman" panose="02020603050405020304" pitchFamily="18" charset="0"/>
              <a:ea typeface="Segoe UI Black" panose="020B0A02040204020203" pitchFamily="34" charset="0"/>
              <a:cs typeface="Times New Roman" panose="02020603050405020304" pitchFamily="18" charset="0"/>
            </a:rPr>
            <a:t>CONTINENT WEALTH STANDINGS(%)</a:t>
          </a:r>
        </a:p>
      </xdr:txBody>
    </xdr:sp>
    <xdr:clientData/>
  </xdr:twoCellAnchor>
  <xdr:twoCellAnchor>
    <xdr:from>
      <xdr:col>15</xdr:col>
      <xdr:colOff>21166</xdr:colOff>
      <xdr:row>0</xdr:row>
      <xdr:rowOff>42332</xdr:rowOff>
    </xdr:from>
    <xdr:to>
      <xdr:col>18</xdr:col>
      <xdr:colOff>21166</xdr:colOff>
      <xdr:row>3</xdr:row>
      <xdr:rowOff>105833</xdr:rowOff>
    </xdr:to>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10752666" y="42332"/>
          <a:ext cx="1841500" cy="603251"/>
        </a:xfrm>
        <a:prstGeom prst="rect">
          <a:avLst/>
        </a:prstGeom>
        <a:solidFill>
          <a:schemeClr val="tx1">
            <a:alpha val="70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700" b="1" i="1" u="none" baseline="0">
              <a:solidFill>
                <a:srgbClr val="FFEDA0"/>
              </a:solidFill>
              <a:latin typeface="Times New Roman" panose="02020603050405020304" pitchFamily="18" charset="0"/>
              <a:ea typeface="Segoe UI Black" panose="020B0A02040204020203" pitchFamily="34" charset="0"/>
              <a:cs typeface="Times New Roman" panose="02020603050405020304" pitchFamily="18" charset="0"/>
            </a:rPr>
            <a:t>THE GENDER DIVIDE</a:t>
          </a:r>
        </a:p>
        <a:p>
          <a:pPr algn="ctr"/>
          <a:endParaRPr lang="en-IN" sz="1600" b="1" i="1" u="none" baseline="0">
            <a:solidFill>
              <a:srgbClr val="FFFF00"/>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14</xdr:col>
      <xdr:colOff>571499</xdr:colOff>
      <xdr:row>20</xdr:row>
      <xdr:rowOff>74085</xdr:rowOff>
    </xdr:from>
    <xdr:to>
      <xdr:col>19</xdr:col>
      <xdr:colOff>84667</xdr:colOff>
      <xdr:row>22</xdr:row>
      <xdr:rowOff>84667</xdr:rowOff>
    </xdr:to>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10689166" y="3672418"/>
          <a:ext cx="2582334" cy="370416"/>
        </a:xfrm>
        <a:prstGeom prst="rect">
          <a:avLst/>
        </a:prstGeom>
        <a:solidFill>
          <a:schemeClr val="tx1">
            <a:alpha val="70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u="none" baseline="0">
              <a:solidFill>
                <a:srgbClr val="FFEDA0"/>
              </a:solidFill>
              <a:latin typeface="Times New Roman" panose="02020603050405020304" pitchFamily="18" charset="0"/>
              <a:ea typeface="Segoe UI Black" panose="020B0A02040204020203" pitchFamily="34" charset="0"/>
              <a:cs typeface="Times New Roman" panose="02020603050405020304" pitchFamily="18" charset="0"/>
            </a:rPr>
            <a:t>TOP 10 MONEY GIANTS</a:t>
          </a:r>
        </a:p>
      </xdr:txBody>
    </xdr:sp>
    <xdr:clientData/>
  </xdr:twoCellAnchor>
  <xdr:twoCellAnchor>
    <xdr:from>
      <xdr:col>23</xdr:col>
      <xdr:colOff>137583</xdr:colOff>
      <xdr:row>0</xdr:row>
      <xdr:rowOff>116415</xdr:rowOff>
    </xdr:from>
    <xdr:to>
      <xdr:col>29</xdr:col>
      <xdr:colOff>179916</xdr:colOff>
      <xdr:row>2</xdr:row>
      <xdr:rowOff>158751</xdr:rowOff>
    </xdr:to>
    <xdr:sp macro="" textlink="">
      <xdr:nvSpPr>
        <xdr:cNvPr id="51" name="TextBox 50">
          <a:extLst>
            <a:ext uri="{FF2B5EF4-FFF2-40B4-BE49-F238E27FC236}">
              <a16:creationId xmlns:a16="http://schemas.microsoft.com/office/drawing/2014/main" id="{57B1FDDB-5513-405C-A3B2-6594F7410E1E}"/>
            </a:ext>
          </a:extLst>
        </xdr:cNvPr>
        <xdr:cNvSpPr txBox="1"/>
      </xdr:nvSpPr>
      <xdr:spPr>
        <a:xfrm>
          <a:off x="15779750" y="116415"/>
          <a:ext cx="3725333" cy="402169"/>
        </a:xfrm>
        <a:prstGeom prst="rect">
          <a:avLst/>
        </a:prstGeom>
        <a:solidFill>
          <a:schemeClr val="tx1">
            <a:alpha val="70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u="none" baseline="0">
              <a:solidFill>
                <a:srgbClr val="FFEDA0"/>
              </a:solidFill>
              <a:latin typeface="Times New Roman" panose="02020603050405020304" pitchFamily="18" charset="0"/>
              <a:ea typeface="Segoe UI Black" panose="020B0A02040204020203" pitchFamily="34" charset="0"/>
              <a:cs typeface="Times New Roman" panose="02020603050405020304" pitchFamily="18" charset="0"/>
            </a:rPr>
            <a:t>TOP 10 WEALTH-HOLDING NATIONS</a:t>
          </a:r>
        </a:p>
        <a:p>
          <a:pPr algn="ctr"/>
          <a:endParaRPr lang="en-IN" sz="1600" b="1" i="1" u="none" baseline="0">
            <a:solidFill>
              <a:srgbClr val="FFFF00"/>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18</xdr:col>
      <xdr:colOff>476252</xdr:colOff>
      <xdr:row>0</xdr:row>
      <xdr:rowOff>52916</xdr:rowOff>
    </xdr:from>
    <xdr:to>
      <xdr:col>22</xdr:col>
      <xdr:colOff>179917</xdr:colOff>
      <xdr:row>4</xdr:row>
      <xdr:rowOff>74082</xdr:rowOff>
    </xdr:to>
    <xdr:sp macro="" textlink="">
      <xdr:nvSpPr>
        <xdr:cNvPr id="55" name="TextBox 54">
          <a:extLst>
            <a:ext uri="{FF2B5EF4-FFF2-40B4-BE49-F238E27FC236}">
              <a16:creationId xmlns:a16="http://schemas.microsoft.com/office/drawing/2014/main" id="{9BCD0700-6B35-4D2B-BD36-CA1949342A52}"/>
            </a:ext>
          </a:extLst>
        </xdr:cNvPr>
        <xdr:cNvSpPr txBox="1"/>
      </xdr:nvSpPr>
      <xdr:spPr>
        <a:xfrm>
          <a:off x="13049252" y="52916"/>
          <a:ext cx="2158998" cy="740833"/>
        </a:xfrm>
        <a:prstGeom prst="rect">
          <a:avLst/>
        </a:prstGeom>
        <a:solidFill>
          <a:schemeClr val="tx1">
            <a:alpha val="70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1" u="none" baseline="0">
              <a:solidFill>
                <a:srgbClr val="FFEDA0"/>
              </a:solidFill>
              <a:latin typeface="Times New Roman" panose="02020603050405020304" pitchFamily="18" charset="0"/>
              <a:ea typeface="Segoe UI Black" panose="020B0A02040204020203" pitchFamily="34" charset="0"/>
              <a:cs typeface="Times New Roman" panose="02020603050405020304" pitchFamily="18" charset="0"/>
            </a:rPr>
            <a:t>BILLIONAIRE DISTRIBUTION:TOP 10 COUNTRIES</a:t>
          </a:r>
        </a:p>
        <a:p>
          <a:pPr algn="ctr"/>
          <a:endParaRPr lang="en-IN" sz="1600" b="1" i="1" u="none" baseline="0">
            <a:solidFill>
              <a:srgbClr val="FFFF00"/>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21</xdr:col>
      <xdr:colOff>52918</xdr:colOff>
      <xdr:row>19</xdr:row>
      <xdr:rowOff>127001</xdr:rowOff>
    </xdr:from>
    <xdr:to>
      <xdr:col>29</xdr:col>
      <xdr:colOff>412751</xdr:colOff>
      <xdr:row>21</xdr:row>
      <xdr:rowOff>116417</xdr:rowOff>
    </xdr:to>
    <xdr:sp macro="" textlink="">
      <xdr:nvSpPr>
        <xdr:cNvPr id="60" name="TextBox 59">
          <a:extLst>
            <a:ext uri="{FF2B5EF4-FFF2-40B4-BE49-F238E27FC236}">
              <a16:creationId xmlns:a16="http://schemas.microsoft.com/office/drawing/2014/main" id="{20FF9702-8188-4A2B-A455-C38AD3A92F61}"/>
            </a:ext>
          </a:extLst>
        </xdr:cNvPr>
        <xdr:cNvSpPr txBox="1"/>
      </xdr:nvSpPr>
      <xdr:spPr>
        <a:xfrm>
          <a:off x="14467418" y="3545418"/>
          <a:ext cx="5270500" cy="349249"/>
        </a:xfrm>
        <a:prstGeom prst="rect">
          <a:avLst/>
        </a:prstGeom>
        <a:solidFill>
          <a:schemeClr val="tx1">
            <a:alpha val="70000"/>
          </a:schemeClr>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1" u="none" baseline="0">
              <a:solidFill>
                <a:srgbClr val="FFEDA0"/>
              </a:solidFill>
              <a:latin typeface="Times New Roman" panose="02020603050405020304" pitchFamily="18" charset="0"/>
              <a:ea typeface="Segoe UI Black" panose="020B0A02040204020203" pitchFamily="34" charset="0"/>
              <a:cs typeface="Times New Roman" panose="02020603050405020304" pitchFamily="18" charset="0"/>
            </a:rPr>
            <a:t>INDUSTRIES BY WEALTH SHARE AND BILLIONAIRE COUNT</a:t>
          </a:r>
        </a:p>
        <a:p>
          <a:pPr algn="ctr"/>
          <a:endParaRPr lang="en-IN" sz="1700" b="1" i="1" u="none" baseline="0">
            <a:solidFill>
              <a:srgbClr val="FFEDA0"/>
            </a:solidFill>
            <a:latin typeface="Times New Roman" panose="02020603050405020304" pitchFamily="18" charset="0"/>
            <a:ea typeface="Segoe UI Black" panose="020B0A02040204020203" pitchFamily="34" charset="0"/>
            <a:cs typeface="Times New Roman" panose="02020603050405020304" pitchFamily="18" charset="0"/>
          </a:endParaRPr>
        </a:p>
      </xdr:txBody>
    </xdr:sp>
    <xdr:clientData/>
  </xdr:twoCellAnchor>
  <xdr:twoCellAnchor>
    <xdr:from>
      <xdr:col>22</xdr:col>
      <xdr:colOff>285751</xdr:colOff>
      <xdr:row>3</xdr:row>
      <xdr:rowOff>31749</xdr:rowOff>
    </xdr:from>
    <xdr:to>
      <xdr:col>29</xdr:col>
      <xdr:colOff>592667</xdr:colOff>
      <xdr:row>17</xdr:row>
      <xdr:rowOff>169333</xdr:rowOff>
    </xdr:to>
    <mc:AlternateContent xmlns:mc="http://schemas.openxmlformats.org/markup-compatibility/2006">
      <mc:Choice xmlns:cx1="http://schemas.microsoft.com/office/drawing/2015/9/8/chartex" Requires="cx1">
        <xdr:graphicFrame macro="">
          <xdr:nvGraphicFramePr>
            <xdr:cNvPr id="66" name="Chart 65">
              <a:extLst>
                <a:ext uri="{FF2B5EF4-FFF2-40B4-BE49-F238E27FC236}">
                  <a16:creationId xmlns:a16="http://schemas.microsoft.com/office/drawing/2014/main" id="{14CE3D7F-2C0D-4435-B36E-7D17893047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227301" y="584199"/>
              <a:ext cx="4574116" cy="27156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539749</xdr:colOff>
      <xdr:row>23</xdr:row>
      <xdr:rowOff>95251</xdr:rowOff>
    </xdr:from>
    <xdr:to>
      <xdr:col>13</xdr:col>
      <xdr:colOff>158749</xdr:colOff>
      <xdr:row>43</xdr:row>
      <xdr:rowOff>100043</xdr:rowOff>
    </xdr:to>
    <xdr:graphicFrame macro="">
      <xdr:nvGraphicFramePr>
        <xdr:cNvPr id="68" name="Chart 67">
          <a:extLst>
            <a:ext uri="{FF2B5EF4-FFF2-40B4-BE49-F238E27FC236}">
              <a16:creationId xmlns:a16="http://schemas.microsoft.com/office/drawing/2014/main" id="{6F87323B-3016-4421-998F-788E03AAB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328084</xdr:colOff>
      <xdr:row>0</xdr:row>
      <xdr:rowOff>52917</xdr:rowOff>
    </xdr:from>
    <xdr:to>
      <xdr:col>3</xdr:col>
      <xdr:colOff>476250</xdr:colOff>
      <xdr:row>5</xdr:row>
      <xdr:rowOff>116417</xdr:rowOff>
    </xdr:to>
    <xdr:pic>
      <xdr:nvPicPr>
        <xdr:cNvPr id="17" name="Picture 16">
          <a:extLst>
            <a:ext uri="{FF2B5EF4-FFF2-40B4-BE49-F238E27FC236}">
              <a16:creationId xmlns:a16="http://schemas.microsoft.com/office/drawing/2014/main" id="{BAE692BD-EAFC-4BA0-BB95-1BAA4AE12599}"/>
            </a:ext>
          </a:extLst>
        </xdr:cNvPr>
        <xdr:cNvPicPr>
          <a:picLocks noChangeAspect="1"/>
        </xdr:cNvPicPr>
      </xdr:nvPicPr>
      <xdr:blipFill>
        <a:blip xmlns:r="http://schemas.openxmlformats.org/officeDocument/2006/relationships" r:embed="rId7"/>
        <a:stretch>
          <a:fillRect/>
        </a:stretch>
      </xdr:blipFill>
      <xdr:spPr>
        <a:xfrm>
          <a:off x="2465917" y="52917"/>
          <a:ext cx="1375833" cy="963083"/>
        </a:xfrm>
        <a:prstGeom prst="rect">
          <a:avLst/>
        </a:prstGeom>
      </xdr:spPr>
    </xdr:pic>
    <xdr:clientData/>
  </xdr:twoCellAnchor>
  <xdr:twoCellAnchor>
    <xdr:from>
      <xdr:col>57</xdr:col>
      <xdr:colOff>873124</xdr:colOff>
      <xdr:row>21</xdr:row>
      <xdr:rowOff>21166</xdr:rowOff>
    </xdr:from>
    <xdr:to>
      <xdr:col>65</xdr:col>
      <xdr:colOff>15874</xdr:colOff>
      <xdr:row>42</xdr:row>
      <xdr:rowOff>11641</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F91B3BB1-E7F6-479F-B9E7-139CA5ABA8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0268524" y="3888316"/>
              <a:ext cx="4540250" cy="38576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158750</xdr:colOff>
      <xdr:row>23</xdr:row>
      <xdr:rowOff>21167</xdr:rowOff>
    </xdr:from>
    <xdr:to>
      <xdr:col>19</xdr:col>
      <xdr:colOff>497417</xdr:colOff>
      <xdr:row>44</xdr:row>
      <xdr:rowOff>31750</xdr:rowOff>
    </xdr:to>
    <mc:AlternateContent xmlns:mc="http://schemas.openxmlformats.org/markup-compatibility/2006">
      <mc:Choice xmlns:cx2="http://schemas.microsoft.com/office/drawing/2015/10/21/chartex" Requires="cx2">
        <xdr:graphicFrame macro="">
          <xdr:nvGraphicFramePr>
            <xdr:cNvPr id="64" name="Chart 63">
              <a:extLst>
                <a:ext uri="{FF2B5EF4-FFF2-40B4-BE49-F238E27FC236}">
                  <a16:creationId xmlns:a16="http://schemas.microsoft.com/office/drawing/2014/main" id="{292207F4-A76C-4BE5-9C5E-A0F1355EA3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004300" y="4256617"/>
              <a:ext cx="4605867" cy="387773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126999</xdr:colOff>
      <xdr:row>2</xdr:row>
      <xdr:rowOff>13695</xdr:rowOff>
    </xdr:from>
    <xdr:to>
      <xdr:col>0</xdr:col>
      <xdr:colOff>1955799</xdr:colOff>
      <xdr:row>6</xdr:row>
      <xdr:rowOff>112804</xdr:rowOff>
    </xdr:to>
    <mc:AlternateContent xmlns:mc="http://schemas.openxmlformats.org/markup-compatibility/2006" xmlns:a14="http://schemas.microsoft.com/office/drawing/2010/main">
      <mc:Choice Requires="a14">
        <xdr:graphicFrame macro="">
          <xdr:nvGraphicFramePr>
            <xdr:cNvPr id="69" name="Gender 1">
              <a:extLst>
                <a:ext uri="{FF2B5EF4-FFF2-40B4-BE49-F238E27FC236}">
                  <a16:creationId xmlns:a16="http://schemas.microsoft.com/office/drawing/2014/main" id="{C16F32E4-2BD2-4283-80F2-C5A6C5F36FF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6999" y="373528"/>
              <a:ext cx="1828800" cy="818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137583</xdr:colOff>
      <xdr:row>6</xdr:row>
      <xdr:rowOff>77195</xdr:rowOff>
    </xdr:from>
    <xdr:to>
      <xdr:col>0</xdr:col>
      <xdr:colOff>1966383</xdr:colOff>
      <xdr:row>14</xdr:row>
      <xdr:rowOff>42333</xdr:rowOff>
    </xdr:to>
    <mc:AlternateContent xmlns:mc="http://schemas.openxmlformats.org/markup-compatibility/2006" xmlns:a14="http://schemas.microsoft.com/office/drawing/2010/main">
      <mc:Choice Requires="a14">
        <xdr:graphicFrame macro="">
          <xdr:nvGraphicFramePr>
            <xdr:cNvPr id="70" name="Age Bin">
              <a:extLst>
                <a:ext uri="{FF2B5EF4-FFF2-40B4-BE49-F238E27FC236}">
                  <a16:creationId xmlns:a16="http://schemas.microsoft.com/office/drawing/2014/main" id="{524CBE13-7580-4A2E-BCB0-831794A3B7E2}"/>
                </a:ext>
              </a:extLst>
            </xdr:cNvPr>
            <xdr:cNvGraphicFramePr/>
          </xdr:nvGraphicFramePr>
          <xdr:xfrm>
            <a:off x="0" y="0"/>
            <a:ext cx="0" cy="0"/>
          </xdr:xfrm>
          <a:graphic>
            <a:graphicData uri="http://schemas.microsoft.com/office/drawing/2010/slicer">
              <sle:slicer xmlns:sle="http://schemas.microsoft.com/office/drawing/2010/slicer" name="Age Bin"/>
            </a:graphicData>
          </a:graphic>
        </xdr:graphicFrame>
      </mc:Choice>
      <mc:Fallback xmlns="">
        <xdr:sp macro="" textlink="">
          <xdr:nvSpPr>
            <xdr:cNvPr id="0" name=""/>
            <xdr:cNvSpPr>
              <a:spLocks noTextEdit="1"/>
            </xdr:cNvSpPr>
          </xdr:nvSpPr>
          <xdr:spPr>
            <a:xfrm>
              <a:off x="137583" y="1156695"/>
              <a:ext cx="1828800" cy="1404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116417</xdr:colOff>
      <xdr:row>27</xdr:row>
      <xdr:rowOff>140695</xdr:rowOff>
    </xdr:from>
    <xdr:to>
      <xdr:col>0</xdr:col>
      <xdr:colOff>1945217</xdr:colOff>
      <xdr:row>35</xdr:row>
      <xdr:rowOff>95251</xdr:rowOff>
    </xdr:to>
    <mc:AlternateContent xmlns:mc="http://schemas.openxmlformats.org/markup-compatibility/2006" xmlns:a14="http://schemas.microsoft.com/office/drawing/2010/main">
      <mc:Choice Requires="a14">
        <xdr:graphicFrame macro="">
          <xdr:nvGraphicFramePr>
            <xdr:cNvPr id="71" name="Country/Territory 1">
              <a:extLst>
                <a:ext uri="{FF2B5EF4-FFF2-40B4-BE49-F238E27FC236}">
                  <a16:creationId xmlns:a16="http://schemas.microsoft.com/office/drawing/2014/main" id="{EAA7C513-1EDC-4C89-9F38-7930BE5D129D}"/>
                </a:ext>
              </a:extLst>
            </xdr:cNvPr>
            <xdr:cNvGraphicFramePr/>
          </xdr:nvGraphicFramePr>
          <xdr:xfrm>
            <a:off x="0" y="0"/>
            <a:ext cx="0" cy="0"/>
          </xdr:xfrm>
          <a:graphic>
            <a:graphicData uri="http://schemas.microsoft.com/office/drawing/2010/slicer">
              <sle:slicer xmlns:sle="http://schemas.microsoft.com/office/drawing/2010/slicer" name="Country/Territory 1"/>
            </a:graphicData>
          </a:graphic>
        </xdr:graphicFrame>
      </mc:Choice>
      <mc:Fallback xmlns="">
        <xdr:sp macro="" textlink="">
          <xdr:nvSpPr>
            <xdr:cNvPr id="0" name=""/>
            <xdr:cNvSpPr>
              <a:spLocks noTextEdit="1"/>
            </xdr:cNvSpPr>
          </xdr:nvSpPr>
          <xdr:spPr>
            <a:xfrm>
              <a:off x="116417" y="4998445"/>
              <a:ext cx="1828800" cy="1393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14</xdr:row>
      <xdr:rowOff>56030</xdr:rowOff>
    </xdr:from>
    <xdr:to>
      <xdr:col>0</xdr:col>
      <xdr:colOff>1955800</xdr:colOff>
      <xdr:row>27</xdr:row>
      <xdr:rowOff>137584</xdr:rowOff>
    </xdr:to>
    <mc:AlternateContent xmlns:mc="http://schemas.openxmlformats.org/markup-compatibility/2006" xmlns:a14="http://schemas.microsoft.com/office/drawing/2010/main">
      <mc:Choice Requires="a14">
        <xdr:graphicFrame macro="">
          <xdr:nvGraphicFramePr>
            <xdr:cNvPr id="72" name="Continent 1">
              <a:extLst>
                <a:ext uri="{FF2B5EF4-FFF2-40B4-BE49-F238E27FC236}">
                  <a16:creationId xmlns:a16="http://schemas.microsoft.com/office/drawing/2014/main" id="{F1DECB67-9A74-4B85-B3A3-FAC9ED64B261}"/>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mlns="">
        <xdr:sp macro="" textlink="">
          <xdr:nvSpPr>
            <xdr:cNvPr id="0" name=""/>
            <xdr:cNvSpPr>
              <a:spLocks noTextEdit="1"/>
            </xdr:cNvSpPr>
          </xdr:nvSpPr>
          <xdr:spPr>
            <a:xfrm>
              <a:off x="127000" y="2574863"/>
              <a:ext cx="1828800" cy="2420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141942</xdr:colOff>
      <xdr:row>35</xdr:row>
      <xdr:rowOff>84666</xdr:rowOff>
    </xdr:from>
    <xdr:to>
      <xdr:col>0</xdr:col>
      <xdr:colOff>1970742</xdr:colOff>
      <xdr:row>43</xdr:row>
      <xdr:rowOff>74082</xdr:rowOff>
    </xdr:to>
    <mc:AlternateContent xmlns:mc="http://schemas.openxmlformats.org/markup-compatibility/2006" xmlns:a14="http://schemas.microsoft.com/office/drawing/2010/main">
      <mc:Choice Requires="a14">
        <xdr:graphicFrame macro="">
          <xdr:nvGraphicFramePr>
            <xdr:cNvPr id="73" name="Industry 1">
              <a:extLst>
                <a:ext uri="{FF2B5EF4-FFF2-40B4-BE49-F238E27FC236}">
                  <a16:creationId xmlns:a16="http://schemas.microsoft.com/office/drawing/2014/main" id="{F5D698D0-32E9-4D38-8352-3A71C6A30390}"/>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141942" y="6381749"/>
              <a:ext cx="1828800"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31750</xdr:colOff>
      <xdr:row>23</xdr:row>
      <xdr:rowOff>63501</xdr:rowOff>
    </xdr:from>
    <xdr:to>
      <xdr:col>6</xdr:col>
      <xdr:colOff>402167</xdr:colOff>
      <xdr:row>45</xdr:row>
      <xdr:rowOff>128992</xdr:rowOff>
    </xdr:to>
    <xdr:graphicFrame macro="">
      <xdr:nvGraphicFramePr>
        <xdr:cNvPr id="74" name="Chart 73">
          <a:extLst>
            <a:ext uri="{FF2B5EF4-FFF2-40B4-BE49-F238E27FC236}">
              <a16:creationId xmlns:a16="http://schemas.microsoft.com/office/drawing/2014/main" id="{590C7024-DDBD-4632-98F8-F24A3E9A0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575733</xdr:colOff>
      <xdr:row>85</xdr:row>
      <xdr:rowOff>57150</xdr:rowOff>
    </xdr:from>
    <xdr:to>
      <xdr:col>88</xdr:col>
      <xdr:colOff>237066</xdr:colOff>
      <xdr:row>100</xdr:row>
      <xdr:rowOff>101600</xdr:rowOff>
    </xdr:to>
    <mc:AlternateContent xmlns:mc="http://schemas.openxmlformats.org/markup-compatibility/2006">
      <mc:Choice xmlns:cx2="http://schemas.microsoft.com/office/drawing/2015/10/21/chartex" Requires="cx2">
        <xdr:graphicFrame macro="">
          <xdr:nvGraphicFramePr>
            <xdr:cNvPr id="5" name="Chart 33">
              <a:extLst>
                <a:ext uri="{FF2B5EF4-FFF2-40B4-BE49-F238E27FC236}">
                  <a16:creationId xmlns:a16="http://schemas.microsoft.com/office/drawing/2014/main" id="{54C88F90-1269-409B-A799-08F2EE1DA6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58919533" y="15709900"/>
              <a:ext cx="4538133" cy="2806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169333</xdr:colOff>
      <xdr:row>4</xdr:row>
      <xdr:rowOff>95250</xdr:rowOff>
    </xdr:from>
    <xdr:to>
      <xdr:col>22</xdr:col>
      <xdr:colOff>330200</xdr:colOff>
      <xdr:row>19</xdr:row>
      <xdr:rowOff>139700</xdr:rowOff>
    </xdr:to>
    <xdr:graphicFrame macro="">
      <xdr:nvGraphicFramePr>
        <xdr:cNvPr id="62" name="Chart 61">
          <a:extLst>
            <a:ext uri="{FF2B5EF4-FFF2-40B4-BE49-F238E27FC236}">
              <a16:creationId xmlns:a16="http://schemas.microsoft.com/office/drawing/2014/main" id="{55EB92B9-C7F8-4E36-9D45-F54323A61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222250</xdr:colOff>
      <xdr:row>23</xdr:row>
      <xdr:rowOff>141233</xdr:rowOff>
    </xdr:from>
    <xdr:to>
      <xdr:col>29</xdr:col>
      <xdr:colOff>546329</xdr:colOff>
      <xdr:row>43</xdr:row>
      <xdr:rowOff>127000</xdr:rowOff>
    </xdr:to>
    <xdr:graphicFrame macro="">
      <xdr:nvGraphicFramePr>
        <xdr:cNvPr id="75" name="Chart 74">
          <a:extLst>
            <a:ext uri="{FF2B5EF4-FFF2-40B4-BE49-F238E27FC236}">
              <a16:creationId xmlns:a16="http://schemas.microsoft.com/office/drawing/2014/main" id="{403254BE-D38A-41B4-AB72-A65EB71E3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981528</xdr:colOff>
      <xdr:row>43</xdr:row>
      <xdr:rowOff>75676</xdr:rowOff>
    </xdr:from>
    <xdr:to>
      <xdr:col>5</xdr:col>
      <xdr:colOff>1976377</xdr:colOff>
      <xdr:row>58</xdr:row>
      <xdr:rowOff>123420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39</xdr:row>
      <xdr:rowOff>105145</xdr:rowOff>
    </xdr:from>
    <xdr:to>
      <xdr:col>1</xdr:col>
      <xdr:colOff>1335368</xdr:colOff>
      <xdr:row>50</xdr:row>
      <xdr:rowOff>152852</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1420328</xdr:colOff>
      <xdr:row>39</xdr:row>
      <xdr:rowOff>111524</xdr:rowOff>
    </xdr:from>
    <xdr:to>
      <xdr:col>4</xdr:col>
      <xdr:colOff>664482</xdr:colOff>
      <xdr:row>60</xdr:row>
      <xdr:rowOff>92848</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326572</xdr:colOff>
      <xdr:row>15</xdr:row>
      <xdr:rowOff>151280</xdr:rowOff>
    </xdr:from>
    <xdr:to>
      <xdr:col>6</xdr:col>
      <xdr:colOff>8467</xdr:colOff>
      <xdr:row>20</xdr:row>
      <xdr:rowOff>38723</xdr:rowOff>
    </xdr:to>
    <mc:AlternateContent xmlns:mc="http://schemas.openxmlformats.org/markup-compatibility/2006">
      <mc:Choice xmlns:a14="http://schemas.microsoft.com/office/drawing/2010/main" Requires="a14">
        <xdr:graphicFrame macro="">
          <xdr:nvGraphicFramePr>
            <xdr:cNvPr id="39" name="Gender 3">
              <a:extLst>
                <a:ext uri="{FF2B5EF4-FFF2-40B4-BE49-F238E27FC236}">
                  <a16:creationId xmlns:a16="http://schemas.microsoft.com/office/drawing/2014/main" id="{24375012-7B9E-4BA0-8A09-405763F50830}"/>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8824989" y="2850030"/>
              <a:ext cx="1840895" cy="787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317199</xdr:colOff>
      <xdr:row>20</xdr:row>
      <xdr:rowOff>73871</xdr:rowOff>
    </xdr:from>
    <xdr:to>
      <xdr:col>5</xdr:col>
      <xdr:colOff>2145999</xdr:colOff>
      <xdr:row>28</xdr:row>
      <xdr:rowOff>5142</xdr:rowOff>
    </xdr:to>
    <mc:AlternateContent xmlns:mc="http://schemas.openxmlformats.org/markup-compatibility/2006">
      <mc:Choice xmlns:a14="http://schemas.microsoft.com/office/drawing/2010/main" Requires="a14">
        <xdr:graphicFrame macro="">
          <xdr:nvGraphicFramePr>
            <xdr:cNvPr id="40" name="Age Bin 2">
              <a:extLst>
                <a:ext uri="{FF2B5EF4-FFF2-40B4-BE49-F238E27FC236}">
                  <a16:creationId xmlns:a16="http://schemas.microsoft.com/office/drawing/2014/main" id="{3C6D2442-96A3-4680-A4E5-26704D869CBD}"/>
                </a:ext>
              </a:extLst>
            </xdr:cNvPr>
            <xdr:cNvGraphicFramePr/>
          </xdr:nvGraphicFramePr>
          <xdr:xfrm>
            <a:off x="0" y="0"/>
            <a:ext cx="0" cy="0"/>
          </xdr:xfrm>
          <a:graphic>
            <a:graphicData uri="http://schemas.microsoft.com/office/drawing/2010/slicer">
              <sle:slicer xmlns:sle="http://schemas.microsoft.com/office/drawing/2010/slicer" name="Age Bin 2"/>
            </a:graphicData>
          </a:graphic>
        </xdr:graphicFrame>
      </mc:Choice>
      <mc:Fallback>
        <xdr:sp macro="" textlink="">
          <xdr:nvSpPr>
            <xdr:cNvPr id="0" name=""/>
            <xdr:cNvSpPr>
              <a:spLocks noTextEdit="1"/>
            </xdr:cNvSpPr>
          </xdr:nvSpPr>
          <xdr:spPr>
            <a:xfrm>
              <a:off x="8815616" y="3672204"/>
              <a:ext cx="1828800" cy="1370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288170</xdr:colOff>
      <xdr:row>7</xdr:row>
      <xdr:rowOff>173959</xdr:rowOff>
    </xdr:from>
    <xdr:to>
      <xdr:col>5</xdr:col>
      <xdr:colOff>2120599</xdr:colOff>
      <xdr:row>15</xdr:row>
      <xdr:rowOff>82552</xdr:rowOff>
    </xdr:to>
    <mc:AlternateContent xmlns:mc="http://schemas.openxmlformats.org/markup-compatibility/2006">
      <mc:Choice xmlns:a14="http://schemas.microsoft.com/office/drawing/2010/main" Requires="a14">
        <xdr:graphicFrame macro="">
          <xdr:nvGraphicFramePr>
            <xdr:cNvPr id="41" name="Country/Territory 3">
              <a:extLst>
                <a:ext uri="{FF2B5EF4-FFF2-40B4-BE49-F238E27FC236}">
                  <a16:creationId xmlns:a16="http://schemas.microsoft.com/office/drawing/2014/main" id="{0FAE07BC-0D31-4ABD-ABDC-6F5DCAA396DD}"/>
                </a:ext>
              </a:extLst>
            </xdr:cNvPr>
            <xdr:cNvGraphicFramePr/>
          </xdr:nvGraphicFramePr>
          <xdr:xfrm>
            <a:off x="0" y="0"/>
            <a:ext cx="0" cy="0"/>
          </xdr:xfrm>
          <a:graphic>
            <a:graphicData uri="http://schemas.microsoft.com/office/drawing/2010/slicer">
              <sle:slicer xmlns:sle="http://schemas.microsoft.com/office/drawing/2010/slicer" name="Country/Territory 3"/>
            </a:graphicData>
          </a:graphic>
        </xdr:graphicFrame>
      </mc:Choice>
      <mc:Fallback>
        <xdr:sp macro="" textlink="">
          <xdr:nvSpPr>
            <xdr:cNvPr id="0" name=""/>
            <xdr:cNvSpPr>
              <a:spLocks noTextEdit="1"/>
            </xdr:cNvSpPr>
          </xdr:nvSpPr>
          <xdr:spPr>
            <a:xfrm>
              <a:off x="8786587" y="1433376"/>
              <a:ext cx="1832429" cy="1347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290891</xdr:colOff>
      <xdr:row>28</xdr:row>
      <xdr:rowOff>62987</xdr:rowOff>
    </xdr:from>
    <xdr:to>
      <xdr:col>5</xdr:col>
      <xdr:colOff>2123320</xdr:colOff>
      <xdr:row>41</xdr:row>
      <xdr:rowOff>52919</xdr:rowOff>
    </xdr:to>
    <mc:AlternateContent xmlns:mc="http://schemas.openxmlformats.org/markup-compatibility/2006">
      <mc:Choice xmlns:a14="http://schemas.microsoft.com/office/drawing/2010/main" Requires="a14">
        <xdr:graphicFrame macro="">
          <xdr:nvGraphicFramePr>
            <xdr:cNvPr id="42" name="Continent 3">
              <a:extLst>
                <a:ext uri="{FF2B5EF4-FFF2-40B4-BE49-F238E27FC236}">
                  <a16:creationId xmlns:a16="http://schemas.microsoft.com/office/drawing/2014/main" id="{A68922DA-55B3-4179-945B-07EC4E133BDA}"/>
                </a:ext>
              </a:extLst>
            </xdr:cNvPr>
            <xdr:cNvGraphicFramePr/>
          </xdr:nvGraphicFramePr>
          <xdr:xfrm>
            <a:off x="0" y="0"/>
            <a:ext cx="0" cy="0"/>
          </xdr:xfrm>
          <a:graphic>
            <a:graphicData uri="http://schemas.microsoft.com/office/drawing/2010/slicer">
              <sle:slicer xmlns:sle="http://schemas.microsoft.com/office/drawing/2010/slicer" name="Continent 3"/>
            </a:graphicData>
          </a:graphic>
        </xdr:graphicFrame>
      </mc:Choice>
      <mc:Fallback>
        <xdr:sp macro="" textlink="">
          <xdr:nvSpPr>
            <xdr:cNvPr id="0" name=""/>
            <xdr:cNvSpPr>
              <a:spLocks noTextEdit="1"/>
            </xdr:cNvSpPr>
          </xdr:nvSpPr>
          <xdr:spPr>
            <a:xfrm>
              <a:off x="8789308" y="5100654"/>
              <a:ext cx="1832429" cy="2339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285273</xdr:colOff>
      <xdr:row>0</xdr:row>
      <xdr:rowOff>154215</xdr:rowOff>
    </xdr:from>
    <xdr:to>
      <xdr:col>5</xdr:col>
      <xdr:colOff>2114073</xdr:colOff>
      <xdr:row>8</xdr:row>
      <xdr:rowOff>71061</xdr:rowOff>
    </xdr:to>
    <mc:AlternateContent xmlns:mc="http://schemas.openxmlformats.org/markup-compatibility/2006">
      <mc:Choice xmlns:a14="http://schemas.microsoft.com/office/drawing/2010/main" Requires="a14">
        <xdr:graphicFrame macro="">
          <xdr:nvGraphicFramePr>
            <xdr:cNvPr id="43" name="Industry 3">
              <a:extLst>
                <a:ext uri="{FF2B5EF4-FFF2-40B4-BE49-F238E27FC236}">
                  <a16:creationId xmlns:a16="http://schemas.microsoft.com/office/drawing/2014/main" id="{E4928191-5A2E-4FBB-BEFC-2E4548410943}"/>
                </a:ext>
              </a:extLst>
            </xdr:cNvPr>
            <xdr:cNvGraphicFramePr/>
          </xdr:nvGraphicFramePr>
          <xdr:xfrm>
            <a:off x="0" y="0"/>
            <a:ext cx="0" cy="0"/>
          </xdr:xfrm>
          <a:graphic>
            <a:graphicData uri="http://schemas.microsoft.com/office/drawing/2010/slicer">
              <sle:slicer xmlns:sle="http://schemas.microsoft.com/office/drawing/2010/slicer" name="Industry 3"/>
            </a:graphicData>
          </a:graphic>
        </xdr:graphicFrame>
      </mc:Choice>
      <mc:Fallback>
        <xdr:sp macro="" textlink="">
          <xdr:nvSpPr>
            <xdr:cNvPr id="0" name=""/>
            <xdr:cNvSpPr>
              <a:spLocks noTextEdit="1"/>
            </xdr:cNvSpPr>
          </xdr:nvSpPr>
          <xdr:spPr>
            <a:xfrm>
              <a:off x="8783690" y="154215"/>
              <a:ext cx="1828800" cy="1356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WORLD%20OF%20BILLIONAIRES%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kr" refreshedDate="45913.759547222224" createdVersion="7" refreshedVersion="7" minRefreshableVersion="3" recordCount="536" xr:uid="{21BBD7E7-168F-4060-8EAC-4F68CB312690}">
  <cacheSource type="worksheet">
    <worksheetSource ref="A1:Q537" sheet="data" r:id="rId2"/>
  </cacheSource>
  <cacheFields count="18">
    <cacheField name="Rank" numFmtId="0">
      <sharedItems containsSemiMixedTypes="0" containsString="0" containsNumber="1" containsInteger="1" minValue="1" maxValue="540"/>
    </cacheField>
    <cacheField name="Name" numFmtId="0">
      <sharedItems count="535">
        <s v="Elon Musk"/>
        <s v="Mark Zuckerberg"/>
        <s v="Jeff Bezos"/>
        <s v="Larry Ellison"/>
        <s v="Bernard Arnault &amp; family"/>
        <s v="Warren Buffett"/>
        <s v="Larry Page"/>
        <s v="Sergey Brin"/>
        <s v="Amancio Ortega"/>
        <s v="Steve Ballmer"/>
        <s v="Rob Walton &amp; family"/>
        <s v="Jim Walton &amp; family"/>
        <s v="Bill Gates"/>
        <s v="Michael Bloomberg"/>
        <s v="Alice Walton"/>
        <s v="Jensen Huang"/>
        <s v="Michael Dell"/>
        <s v="Mukesh Ambani"/>
        <s v="Carlos Slim Helu &amp; family"/>
        <s v="Francoise Bettencourt Meyers &amp; family"/>
        <s v="Julia Koch &amp; family"/>
        <s v="Charles Koch &amp; family"/>
        <s v="Zhang Yiming"/>
        <s v="Changpeng Zhao"/>
        <s v="Jeff Yass"/>
        <s v="Zhong Shanshan"/>
        <s v="Thomas Peterffy"/>
        <s v="Gautam Adani"/>
        <s v="Ma Huateng"/>
        <s v="Tadashi Yanai &amp; family"/>
        <s v="Stephen Schwarzman"/>
        <s v="Lei Jun"/>
        <s v="Jacqueline Mars"/>
        <s v="John Mars"/>
        <s v="Ken Griffin"/>
        <s v="Colin Huang"/>
        <s v="Dieter Schwarz"/>
        <s v="Mark Mateschitz"/>
        <s v="Klaus-Michael Kuehne"/>
        <s v="Li Ka-shing"/>
        <s v="Giovanni Ferrero"/>
        <s v="Lukas Walton"/>
        <s v="Robin Zeng"/>
        <s v="Gianluigi Aponte"/>
        <s v="Rafaela Aponte-Diamant"/>
        <s v="Alain Wertheimer"/>
        <s v="Gerard Wertheimer"/>
        <s v="Savitri Jindal &amp; family"/>
        <s v="Phil Knight &amp; family"/>
        <s v="Reinhold Wuerth &amp; family"/>
        <s v="Shiv Nadar"/>
        <s v="Eduardo Saverin"/>
        <s v="Andrea Pignataro"/>
        <s v="William Ding"/>
        <s v="Abigail Johnson"/>
        <s v="Miriam Adelson &amp; family"/>
        <s v="Marilyn Simons &amp; family"/>
        <s v="Melinda French Gates"/>
        <s v="Len Blavatnik"/>
        <s v="Masayoshi Son"/>
        <s v="Gina Rinehart"/>
        <s v="Vagit Alekperov"/>
        <s v="Jack Ma"/>
        <s v="Alexey Mordashov &amp; family"/>
        <s v="Germán Larrea Mota Velasco &amp; family"/>
        <s v="Leonid Mikhelson &amp; family"/>
        <s v="Elaine Marshall &amp; family"/>
        <s v="Eyal Ofer"/>
        <s v="MacKenzie Scott"/>
        <s v="Iris Fontbona &amp; family"/>
        <s v="Daniel Gilbert"/>
        <s v="Low Tuck Kwong"/>
        <s v="Thomas Frist, Jr. &amp; family"/>
        <s v="He Xiangjian &amp; family"/>
        <s v="Vladimir Lisin"/>
        <s v="Wang Chuanfu"/>
        <s v="Lyndal Stephens Greth &amp; family"/>
        <s v="Susanne Klatten"/>
        <s v="Dilip Shanghvi"/>
        <s v="Emmanuel Besnier"/>
        <s v="Vladimir Potanin"/>
        <s v="Eric Schmidt"/>
        <s v="Stefan Quandt"/>
        <s v="Gennady Timchenko"/>
        <s v="Cyrus Poonawalla"/>
        <s v="Rupert Murdoch &amp; family"/>
        <s v="John Menard, Jr."/>
        <s v="Idan Ofer"/>
        <s v="Giancarlo Devasini"/>
        <s v="R. Budi Hartono"/>
        <s v="Diane Hendricks"/>
        <s v="François Pinault &amp; family"/>
        <s v="Michael Hartono"/>
        <s v="Steve Cohen"/>
        <s v="David Tepper"/>
        <s v="Kumar Birla"/>
        <s v="Vicky Safra &amp; family"/>
        <s v="Lu Xiangyang"/>
        <s v="Prajogo Pangestu"/>
        <s v="Henry Samueli"/>
        <s v="Takemitsu Takizaki"/>
        <s v="Lakshmi Mittal"/>
        <s v="Harry Triguboff"/>
        <s v="Donald Bren"/>
        <s v="Michael Platt"/>
        <s v="Eric Li"/>
        <s v="Stefan Persson"/>
        <s v="Harold Hamm &amp; family"/>
        <s v="Christy Walton"/>
        <s v="Stephen Ross"/>
        <s v="Renata Kellnerova &amp; family"/>
        <s v="Stanley Kroenke"/>
        <s v="Andreas von Bechtolsheim &amp; family"/>
        <s v="Huang Shilin"/>
        <s v="Andrey Melnichenko &amp; family"/>
        <s v="Manuel Villar"/>
        <s v="Pavel Durov"/>
        <s v="Jorge Paulo Lemann &amp; family"/>
        <s v="Dustin Moskovitz"/>
        <s v="Philip Anschutz"/>
        <s v="Lin Bin"/>
        <s v="Zhang Zhidong"/>
        <s v="Sherry Brydson"/>
        <s v="Alisher Usmanov"/>
        <s v="Jerry Jones &amp; family"/>
        <s v="Prince Alwaleed Bin Talal Alsaud"/>
        <s v="Jan Koum"/>
        <s v="Suleiman Kerimov &amp; family"/>
        <s v="Peter Thiel"/>
        <s v="Henry Nicholas, III."/>
        <s v="Wang Wei"/>
        <s v="James Ratcliffe"/>
        <s v="Robert Pera"/>
        <s v="Laurene Powell Jobs"/>
        <s v="Eric Smidt"/>
        <s v="Radhakishan Damani"/>
        <s v="George Kaiser"/>
        <s v="Zheng Shuliang &amp; family"/>
        <s v="Dhanin Chearavanont"/>
        <s v="Hasso Plattner &amp; family"/>
        <s v="Theo Albrecht, Jr. &amp; family"/>
        <s v="Karl Albrecht Jr. &amp; family"/>
        <s v="Beate Heister"/>
        <s v="Leon Black"/>
        <s v="Mike Cannon-Brookes"/>
        <s v="Mikhail Fridman"/>
        <s v="Ernest Garcia, II."/>
        <s v="Nancy Walton Laurie"/>
        <s v="George Roberts"/>
        <s v="Arthur Dantchik"/>
        <s v="James Dyson"/>
        <s v="Scott Farquhar"/>
        <s v="Qin Yinglin"/>
        <s v="Wang Xing"/>
        <s v="Dang Yanbao"/>
        <s v="Kushal Pal Singh"/>
        <s v="Charlene de Carvalho-Heineken &amp; family"/>
        <s v="Andrew Forrest &amp; family"/>
        <s v="Donald Newhouse"/>
        <s v="David Cheriton"/>
        <s v="Israel Englander"/>
        <s v="Ray Dalio"/>
        <s v="Uday Kotak"/>
        <s v="Johann Rupert &amp; family"/>
        <s v="David Sun"/>
        <s v="John Tu"/>
        <s v="David Duffield"/>
        <s v="John Doerr"/>
        <s v="Ravi Jaipuria"/>
        <s v="Joseph Lau"/>
        <s v="Ludwig Merckle"/>
        <s v="Shahid Khan"/>
        <s v="Henry Kravis"/>
        <s v="Zhou Qunfei"/>
        <s v="Edward Johnson, IV."/>
        <s v="Judy Love &amp; family"/>
        <s v="Patrick Ryan"/>
        <s v="Michal Solowow"/>
        <s v="Goh Cheng Liang"/>
        <s v="Friedhelm Loh"/>
        <s v="Sarath Ratanavadi"/>
        <s v="Li Xiting"/>
        <s v="Anders Holch Povlsen"/>
        <s v="David Reuben"/>
        <s v="Simon Reuben"/>
        <s v="Ann Walton Kroenke"/>
        <s v="Kwong Siu-hing"/>
        <s v="Chen Tianshi"/>
        <s v="Peter Woo"/>
        <s v="Qi Shi &amp; family"/>
        <s v="Wang Liping &amp; family"/>
        <s v="Robert Kuok"/>
        <s v="Sunil Mittal"/>
        <s v="Joseph Tsai"/>
        <s v="Wei Jianjun &amp; family"/>
        <s v="Antonia Ax:son Johnson &amp; family"/>
        <s v="Andrew Beal"/>
        <s v="Rick Cohen &amp; family"/>
        <s v="Robert Duggan"/>
        <s v="Brad Jacobs"/>
        <s v="Azim Premji"/>
        <s v="J. Christopher Reyes"/>
        <s v="Jude Reyes"/>
        <s v="Jay Chaudhry"/>
        <s v="Giorgio Armani"/>
        <s v="Robert Kraft"/>
        <s v="Barry Lam"/>
        <s v="Charoen Sirivadhanabhakdi"/>
        <s v="Ernesto Bertarelli"/>
        <s v="Bubba Cathy"/>
        <s v="Dan Cathy"/>
        <s v="Trudy Cathy White"/>
        <s v="Martin Lorentzon"/>
        <s v="Jim Pattison"/>
        <s v="Antony Ressler"/>
        <s v="David Steward"/>
        <s v="Tilman Fertitta"/>
        <s v="Lin Muqin &amp; family"/>
        <s v="Andreas Struengmann &amp; family"/>
        <s v="Thomas Struengmann &amp; family"/>
        <s v="Ken Fisher"/>
        <s v="Elizabeth Johnson"/>
        <s v="Liu Yongxing"/>
        <s v="Sulaiman Al Habib"/>
        <s v="Terry Gou"/>
        <s v="Enrique Razon Jr."/>
        <s v="Charles Butt"/>
        <s v="John Malone"/>
        <s v="Sandra Ortega Mera"/>
        <s v="Charles Schwab"/>
        <s v="Robert F. Smith"/>
        <s v="Georg Stumpf"/>
        <s v="Jaime Gilinski Bacal"/>
        <s v="Ralph Lauren"/>
        <s v="Marijke Mars"/>
        <s v="Pamela Mars"/>
        <s v="Valerie Mars"/>
        <s v="Victoria Mars"/>
        <s v="Mikhail Prokhorov"/>
        <s v="Finn Rausing"/>
        <s v="Jorn Rausing"/>
        <s v="Kirsten Rausing"/>
        <s v="David Velez &amp; family"/>
        <s v="Yu Yong"/>
        <s v="Carl Bennet"/>
        <s v="Carl Cook"/>
        <s v="Laurent Dassault"/>
        <s v="Thierry Dassault"/>
        <s v="Marie-Hélène Habert-Dassault"/>
        <s v="Richard Kinder"/>
        <s v="Xavier Niel &amp; family"/>
        <s v="Michael Rubin"/>
        <s v="Zhong Huijuan"/>
        <s v="Leonid Fedun"/>
        <s v="Nicky Oppenheimer &amp; family"/>
        <s v="Riley Bechtel &amp; family"/>
        <s v="Vincent Bolloré &amp; family"/>
        <s v="Gong Hongjia &amp; family"/>
        <s v="Torstein Hagen"/>
        <s v="Pierre Omidyar"/>
        <s v="Hussain Sajwani"/>
        <s v="Harry Stine &amp; Family"/>
        <s v="David Thomson"/>
        <s v="Peter Thomson"/>
        <s v="Taylor Thomson"/>
        <s v="Zhang Congyuan"/>
        <s v="John Collison"/>
        <s v="Patrick Collison"/>
        <s v="Leonard Lauder"/>
        <s v="James Goodnight"/>
        <s v="Johann Graf"/>
        <s v="Josh Harris"/>
        <s v="Quek Leng Chan"/>
        <s v="Francine von Finck &amp; family"/>
        <s v="Adam Foroughi"/>
        <s v="Marc Benioff"/>
        <s v="Orlando Bravo"/>
        <s v="Dmitri Bukhman"/>
        <s v="Igor Bukhman"/>
        <s v="Mat Ishbia"/>
        <s v="Michael Kim"/>
        <s v="Wang Ning &amp; family"/>
        <s v="Ivan Glasenberg"/>
        <s v="Li Shuirong &amp; family"/>
        <s v="German Khan"/>
        <s v="Carrie Perrodo &amp; family"/>
        <s v="Viktor Rashnikov"/>
        <s v="Nassef Sawiris"/>
        <s v="Paolo Ardoino"/>
        <s v="Todd Graves"/>
        <s v="Andrei Guryev &amp; family"/>
        <s v="Viatcheslav Kantor"/>
        <s v="Mangal Prabhat Lodha"/>
        <s v="Gabe Newell"/>
        <s v="Pei Zhenhua"/>
        <s v="Sun Piaoyang"/>
        <s v="Jean-Louis van der Velde"/>
        <s v="Tom Gores"/>
        <s v="Karel Komarek"/>
        <s v="Daniel Kretinsky"/>
        <s v="John Morris"/>
        <s v="Alexander Otto"/>
        <s v="Ken Langone"/>
        <s v="Randa Duncan Williams"/>
        <s v="Wu Jianshu"/>
        <s v="Roman Abramovich &amp; family"/>
        <s v="William Ackman"/>
        <s v="Brian Armstrong"/>
        <s v="Dannine Avara"/>
        <s v="Brian Chesky"/>
        <s v="Piero Ferrari &amp; family"/>
        <s v="Milane Frantz"/>
        <s v="Ramzi Musallam"/>
        <s v="Christopher Hohn"/>
        <s v="Pang Kang"/>
        <s v="Nadia Thiele &amp; family"/>
        <s v="Viktor Vekselberg"/>
        <s v="Anthony Bamford &amp; family"/>
        <s v="Murali Divi &amp; family"/>
        <s v="Mike Sabel"/>
        <s v="Sky Xu"/>
        <s v="Wang Laisheng"/>
        <s v="Bob Pender"/>
        <s v="Maria Asuncion Aramburuzabala &amp; family"/>
        <s v="Alejandro Baillères Gual &amp; family"/>
        <s v="Arthur Blank"/>
        <s v="Nathan Blecharczyk"/>
        <s v="Scott Duncan"/>
        <s v="Leonard Stern"/>
        <s v="Eric Wittouck"/>
        <s v="Jack Dangermond"/>
        <s v="Jonathan Gray"/>
        <s v="Tobi Lutke"/>
        <s v="Wang Laichun"/>
        <s v="Magdalena Martullo-Blocher"/>
        <s v="Michael Otto"/>
        <s v="Micky Arison"/>
        <s v="David Geffen"/>
        <s v="Yi Zheng"/>
        <s v="Zhu Yi"/>
        <s v="Jean-Michel Besnier"/>
        <s v="Marie Besnier Beauvalot"/>
        <s v="Elisabeth DeLuca &amp; family"/>
        <s v="Bruce Kovner"/>
        <s v="Forrest Li"/>
        <s v="Ronda Stryker"/>
        <s v="Todd Boehly"/>
        <s v="Tamara Gustavson"/>
        <s v="Jimmy Haslam"/>
        <s v="Vikram Lal &amp; family"/>
        <s v="Sri Prakash Lohia"/>
        <s v="Robert Rowling"/>
        <s v="Michael Dorrell"/>
        <s v="Alexander Karp"/>
        <s v="Thomas Schmidheiny"/>
        <s v="Joe Gebbia"/>
        <s v="Douglas Leone"/>
        <s v="Igor Olenicoff"/>
        <s v="Pankaj Patel"/>
        <s v="Steven Rales"/>
        <s v="John Brown"/>
        <s v="Francesco Gaetano Caltagirone"/>
        <s v="Hasmukh Chudgar &amp; family"/>
        <s v="Thomas Hagen &amp; family"/>
        <s v="Vinod Khosla"/>
        <s v="Chris Larsen"/>
        <s v="Anthony Pratt"/>
        <s v="Luis Carlos Sarmiento"/>
        <s v="Xu Gaoming"/>
        <s v="Xu Hang"/>
        <s v="Francis Choi"/>
        <s v="Paul Tudor Jones, II."/>
        <s v="Linda Campbell"/>
        <s v="Chen Bang"/>
        <s v="Gaye Farncombe"/>
        <s v="Marcos Galperin"/>
        <s v="Andreas Halvorsen"/>
        <s v="Fredrik Lundberg"/>
        <s v="Shapoor Mistry"/>
        <s v="Mark Stevens"/>
        <s v="Juergen Blickle"/>
        <s v="Ding Shizhong"/>
        <s v="Jeff Greene"/>
        <s v="Liu Hanyuan"/>
        <s v="Frank Lowy"/>
        <s v="Rajan Mittal"/>
        <s v="Rakesh Mittal"/>
        <s v="Nik Storonsky"/>
        <s v="Pavel Tykac"/>
        <s v="Les Wexner &amp; family"/>
        <s v="Chen Jianhua"/>
        <s v="Daniel Ek"/>
        <s v="Don Hankey"/>
        <s v="Richard Liu"/>
        <s v="Guillaume Pousaz"/>
        <s v="Edward Roski, Jr."/>
        <s v="Jacques Saadé, Jr."/>
        <s v="Rodolphe Saadé"/>
        <s v="Tanya Saadé Zeenny"/>
        <s v="David Shaw"/>
        <s v="Judy Faulkner"/>
        <s v="Dan Friedkin"/>
        <s v="Jeffery Hildebrand"/>
        <s v="Law Kar Po"/>
        <s v="Leo KoGuan"/>
        <s v="Lin Li"/>
        <s v="Kerry Stokes"/>
        <s v="Ding Shijia"/>
        <s v="Terrence Pegula"/>
        <s v="Carlos Alberto Sicupira &amp; family"/>
        <s v="Stef Wertheimer &amp; family"/>
        <s v="Rahul Bhatia"/>
        <s v="Stephen Bisciotti"/>
        <s v="Viktor Kharitonin"/>
        <s v="Alexei Kuzmichev"/>
        <s v="Marc Rowan"/>
        <s v="Jean Salata"/>
        <s v="Richard White"/>
        <s v="Benu Gopal Bangur"/>
        <s v="Dona Bertarelli"/>
        <s v="Michael Herz"/>
        <s v="Wolfgang Herz"/>
        <s v="Rekha Jhunjhunwala"/>
        <s v="Liang Wengen"/>
        <s v="Philip Ng"/>
        <s v="Michael Saylor"/>
        <s v="John Overdeck"/>
        <s v="David Siegel"/>
        <s v="Andrei Skoch &amp; family"/>
        <s v="Dennis Washington"/>
        <s v="Denise Coates"/>
        <s v="John Grayken"/>
        <s v="Pauline MacMillan Keinath"/>
        <s v="Li Ping"/>
        <s v="Iskander Makhmudov"/>
        <s v="Alain Merieux &amp; family"/>
        <s v="Robert Ng"/>
        <s v="Lynsi Snyder"/>
        <s v="Zhou Chaonan"/>
        <s v="Neil Bluhm"/>
        <s v="Carl Douglas"/>
        <s v="Alexander Gerko"/>
        <s v="Sofie Kirk Kristiansen"/>
        <s v="Thomas Kirk Kristiansen"/>
        <s v="Massimiliana Landini Aleotti &amp; family"/>
        <s v="Karen Pritzker"/>
        <s v="Charles Simonyi"/>
        <s v="George Soros"/>
        <s v="Agnete Kirk Thinggaard"/>
        <s v="You Xiaoping &amp; family"/>
        <s v="Gayle Benson"/>
        <s v="Cai Haoyu"/>
        <s v="Vyacheslav Kim"/>
        <s v="Robert Rich, Jr."/>
        <s v="Teddy Sagi"/>
        <s v="Wang Yusuo &amp; family"/>
        <s v="Kelcy Warren"/>
        <s v="Ken Xie"/>
        <s v="Zhu Yan &amp; family"/>
        <s v="Edythe Broad &amp; family"/>
        <s v="Eric Douglas"/>
        <s v="William Goldring &amp; family"/>
        <s v="Jim Kavanaugh"/>
        <s v="Thai Lee"/>
        <s v="Michael Milken"/>
        <s v="Georg Nemetschek &amp; family"/>
        <s v="Alexandra Schoerghuber &amp; family"/>
        <s v="Otto Toto Sugiri"/>
        <s v="Richard Tsai"/>
        <s v="Maximilian Viessmann"/>
        <s v="Zhang Hongchao"/>
        <s v="Zhang Hongfu"/>
        <s v="Clive Calder"/>
        <s v="Rafael Del Pino"/>
        <s v="Stanley Druckenmiller"/>
        <s v="Andre Esteves"/>
        <s v="Tom Golisano"/>
        <s v="Min Kao &amp; family"/>
        <s v="Yuri Milner"/>
        <s v="Gary Rollins &amp; family"/>
        <s v="Reinhold Schmieding"/>
        <s v="Daniel Tsai"/>
        <s v="Zhang Xuexin &amp; family"/>
        <s v="Rahel Blocher"/>
        <s v="Ray Lee Hunt"/>
        <s v="Joe Lewis"/>
        <s v="Ty Warner"/>
        <s v="Chip Wilson"/>
        <s v="Daniel Ziff"/>
        <s v="Dirk Ziff"/>
        <s v="Robert Ziff"/>
        <s v="Michael Kadoorie"/>
        <s v="Li Xiang"/>
        <s v="Blair Parry-Okeden"/>
        <s v="Wu Yajun"/>
        <s v="Denise York &amp; family"/>
        <s v="Jason Chang"/>
        <s v="Scott Cook"/>
        <s v="Claudio Del Vecchio"/>
        <s v="Clemente Del Vecchio"/>
        <s v="Leonardo Maria Del Vecchio"/>
        <s v="Luca Del Vecchio"/>
        <s v="Marisa Del Vecchio"/>
        <s v="Paola Del Vecchio"/>
        <s v="Jim Kennedy"/>
        <s v="Ma Jianrong"/>
        <s v="Samir Mehta"/>
        <s v="Sudhir Mehta"/>
        <s v="Doug Meijer &amp; family"/>
        <s v="Hank Meijer &amp; family"/>
        <s v="Mark Meijer &amp; family"/>
        <s v="Miuccia Prada"/>
        <s v="Tsai Eng-meng"/>
        <s v="Radovan Vitek"/>
        <s v="Nicoletta Zampillo"/>
        <s v="Zhang Yong"/>
        <s v="Rocco Basilico"/>
        <s v="Patrizio Bertelli"/>
        <s v="Alain Bouchard"/>
        <s v="Ron Baron"/>
        <s v="Tomasz Biernacki"/>
        <s v="Philippe Laffont"/>
        <s v="Fernando Roberto Moreira Salles"/>
        <s v="Pham Nhat Vuong"/>
        <s v="Rocco Commisso"/>
        <s v="Jim Davis &amp; family"/>
        <s v="Peter Gilgan"/>
        <s v="Sumet Jiaravanon"/>
        <s v="Kjeld Kirk Kristiansen"/>
        <s v="Sami Mnaymneh"/>
        <s v="Thomas Pritzker"/>
        <s v="Dmitry Rybolovlev &amp; family"/>
        <s v="Yasumitsu Shigeta"/>
        <s v="Gil Shwed"/>
        <s v="Tony Tamer"/>
      </sharedItems>
    </cacheField>
    <cacheField name="Net Worth (In Billions of $)" numFmtId="0">
      <sharedItems containsSemiMixedTypes="0" containsString="0" containsNumber="1" minValue="6.4" maxValue="342"/>
    </cacheField>
    <cacheField name="Net worth as a % of own country's GDP" numFmtId="0">
      <sharedItems containsSemiMixedTypes="0" containsString="0" containsNumber="1" minValue="2.109623972712014E-4" maxValue="9.2166990475287869E-2"/>
    </cacheField>
    <cacheField name="Gender" numFmtId="0">
      <sharedItems count="2">
        <s v=" Male"/>
        <s v=" Female"/>
      </sharedItems>
    </cacheField>
    <cacheField name="Age" numFmtId="0">
      <sharedItems containsSemiMixedTypes="0" containsString="0" containsNumber="1" containsInteger="1" minValue="23" maxValue="101"/>
    </cacheField>
    <cacheField name="Age Bin" numFmtId="0">
      <sharedItems count="9">
        <s v="50-59"/>
        <s v="40-49"/>
        <s v="60-69"/>
        <s v="80-89"/>
        <s v="70-79"/>
        <s v="90-99"/>
        <s v="30-39"/>
        <s v="Above 100"/>
        <s v="20-29"/>
      </sharedItems>
    </cacheField>
    <cacheField name="Country/Territory" numFmtId="0">
      <sharedItems count="41">
        <s v="United States"/>
        <s v="France"/>
        <s v="Spain"/>
        <s v="India"/>
        <s v="Mexico"/>
        <s v="China"/>
        <s v="Canada"/>
        <s v="Japan"/>
        <s v="Germany"/>
        <s v="Austria"/>
        <s v="Hong Kong"/>
        <s v="Italy"/>
        <s v="Switzerland"/>
        <s v="Brazil"/>
        <s v="Australia"/>
        <s v="Russia"/>
        <s v="Israel"/>
        <s v="Chile"/>
        <s v="Indonesia"/>
        <s v="United Kingdom"/>
        <s v="Sweden"/>
        <s v="Czech Republic"/>
        <s v="Philippines"/>
        <s v="United Arab Emirates"/>
        <s v="Saudi Arabia"/>
        <s v="Thailand"/>
        <s v="Netherlands"/>
        <s v="South Africa"/>
        <s v="Poland"/>
        <s v="Singapore"/>
        <s v="Denmark"/>
        <s v="Malaysia"/>
        <s v="Taiwan"/>
        <s v="Colombia"/>
        <s v="Norway"/>
        <s v="Ireland"/>
        <s v="Egypt"/>
        <s v="Belgium"/>
        <s v="Argentina"/>
        <s v="Kazakhstan"/>
        <s v="Vietnam"/>
      </sharedItems>
    </cacheField>
    <cacheField name="Country's Net worth as a % of global GDP" numFmtId="0">
      <sharedItems containsSemiMixedTypes="0" containsString="0" containsNumber="1" minValue="6.5961721905380465E-4" maxValue="0.49662073024700115"/>
    </cacheField>
    <cacheField name="Country's % count of billionaires" numFmtId="0">
      <sharedItems containsSemiMixedTypes="0" containsString="0" containsNumber="1" minValue="1.8656716417910447E-3" maxValue="0.39365671641791045"/>
    </cacheField>
    <cacheField name="Continent" numFmtId="0">
      <sharedItems count="6">
        <s v="North America"/>
        <s v="Europe"/>
        <s v="Asia"/>
        <s v="South America"/>
        <s v="Oceania"/>
        <s v="Africa"/>
      </sharedItems>
    </cacheField>
    <cacheField name="PERCENTAGE SHARE OF CONTINENTS" numFmtId="0">
      <sharedItems containsSemiMixedTypes="0" containsString="0" containsNumber="1" minValue="3.450305453512209E-3" maxValue="0.52927685656877277"/>
    </cacheField>
    <cacheField name="Industry" numFmtId="0">
      <sharedItems count="18">
        <s v="Automotive"/>
        <s v="Technology"/>
        <s v="Fashion &amp; Retail"/>
        <s v="Finance &amp; Investments"/>
        <s v="Diversified"/>
        <s v="Telecom"/>
        <s v="Food &amp; Beverage"/>
        <s v="Logistics"/>
        <s v="Metals &amp; Mining"/>
        <s v="Manufacturing"/>
        <s v="Gambling &amp; Casinos"/>
        <s v="Energy"/>
        <s v="Healthcare"/>
        <s v="Media &amp; Entertainment"/>
        <s v="Construction &amp; Engineering"/>
        <s v="Real Estate"/>
        <s v="Sports"/>
        <s v="Service"/>
      </sharedItems>
    </cacheField>
    <cacheField name="industry wise % NW" numFmtId="0">
      <sharedItems containsSemiMixedTypes="0" containsString="0" containsNumber="1" minValue="6.6773558482677454E-3" maxValue="0.24783341113433871"/>
    </cacheField>
    <cacheField name="Country GDP (Nominal) (billions of $ )" numFmtId="0">
      <sharedItems containsSemiMixedTypes="0" containsString="0" containsNumber="1" minValue="306.63" maxValue="30337.16"/>
    </cacheField>
    <cacheField name="pop in billions" numFmtId="0">
      <sharedItems containsSemiMixedTypes="0" containsString="0" containsNumber="1" minValue="5.3080389999999996E-3" maxValue="1.4638655249999999"/>
    </cacheField>
    <cacheField name="Per Capita Income In $" numFmtId="0">
      <sharedItems containsSemiMixedTypes="0" containsString="0" containsNumber="1" minValue="2918.246196145647" maxValue="111470.35034765345"/>
    </cacheField>
    <cacheField name="total wealth" numFmtId="0" formula=" SUM('Net Worth (In Billions of $)')" databaseField="0"/>
  </cacheFields>
  <extLst>
    <ext xmlns:x14="http://schemas.microsoft.com/office/spreadsheetml/2009/9/main" uri="{725AE2AE-9491-48be-B2B4-4EB974FC3084}">
      <x14:pivotCacheDefinition pivotCacheId="2140791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n v="1"/>
    <x v="0"/>
    <n v="342"/>
    <n v="1.1273303104179825E-2"/>
    <x v="0"/>
    <n v="53"/>
    <x v="0"/>
    <x v="0"/>
    <n v="0.49662073024700115"/>
    <n v="0.39365671641791045"/>
    <x v="0"/>
    <n v="0.52927685656877277"/>
    <x v="0"/>
    <n v="6.0938483083355338E-2"/>
    <n v="30337.16"/>
    <n v="0.34727580699999999"/>
    <n v="87357.539421109177"/>
  </r>
  <r>
    <n v="2"/>
    <x v="1"/>
    <n v="216"/>
    <n v="7.1199809079030467E-3"/>
    <x v="0"/>
    <n v="40"/>
    <x v="1"/>
    <x v="0"/>
    <n v="0.49662073024700115"/>
    <n v="0.39365671641791045"/>
    <x v="0"/>
    <n v="0.52927685656877277"/>
    <x v="1"/>
    <n v="0.24783341113433871"/>
    <n v="30337.16"/>
    <n v="0.34727580699999999"/>
    <n v="87357.539421109177"/>
  </r>
  <r>
    <n v="3"/>
    <x v="2"/>
    <n v="215"/>
    <n v="7.0870180333294222E-3"/>
    <x v="0"/>
    <n v="61"/>
    <x v="2"/>
    <x v="0"/>
    <n v="0.49662073024700115"/>
    <n v="0.39365671641791045"/>
    <x v="0"/>
    <n v="0.52927685656877277"/>
    <x v="1"/>
    <n v="0.24783341113433871"/>
    <n v="30337.16"/>
    <n v="0.34727580699999999"/>
    <n v="87357.539421109177"/>
  </r>
  <r>
    <n v="4"/>
    <x v="3"/>
    <n v="192"/>
    <n v="6.3288719181360418E-3"/>
    <x v="0"/>
    <n v="80"/>
    <x v="3"/>
    <x v="0"/>
    <n v="0.49662073024700115"/>
    <n v="0.39365671641791045"/>
    <x v="0"/>
    <n v="0.52927685656877277"/>
    <x v="1"/>
    <n v="0.24783341113433871"/>
    <n v="30337.16"/>
    <n v="0.34727580699999999"/>
    <n v="87357.539421109177"/>
  </r>
  <r>
    <n v="5"/>
    <x v="4"/>
    <n v="178"/>
    <n v="5.4211601891923998E-2"/>
    <x v="0"/>
    <n v="76"/>
    <x v="4"/>
    <x v="1"/>
    <n v="5.0597714680034947E-2"/>
    <n v="3.5447761194029849E-2"/>
    <x v="1"/>
    <n v="0.22311298735564536"/>
    <x v="2"/>
    <n v="0.14505490044853961"/>
    <n v="3283.43"/>
    <n v="6.6650803999999994E-2"/>
    <n v="49263.171679069317"/>
  </r>
  <r>
    <n v="6"/>
    <x v="5"/>
    <n v="154"/>
    <n v="5.0762826843382836E-3"/>
    <x v="0"/>
    <n v="94"/>
    <x v="5"/>
    <x v="0"/>
    <n v="0.49662073024700115"/>
    <n v="0.39365671641791045"/>
    <x v="0"/>
    <n v="0.52927685656877277"/>
    <x v="3"/>
    <n v="0.16778632461285556"/>
    <n v="30337.16"/>
    <n v="0.34727580699999999"/>
    <n v="87357.539421109177"/>
  </r>
  <r>
    <n v="7"/>
    <x v="6"/>
    <n v="144"/>
    <n v="4.7466539386020312E-3"/>
    <x v="0"/>
    <n v="52"/>
    <x v="0"/>
    <x v="0"/>
    <n v="0.49662073024700115"/>
    <n v="0.39365671641791045"/>
    <x v="0"/>
    <n v="0.52927685656877277"/>
    <x v="1"/>
    <n v="0.24783341113433871"/>
    <n v="30337.16"/>
    <n v="0.34727580699999999"/>
    <n v="87357.539421109177"/>
  </r>
  <r>
    <n v="8"/>
    <x v="7"/>
    <n v="138"/>
    <n v="4.5488766911602804E-3"/>
    <x v="0"/>
    <n v="51"/>
    <x v="0"/>
    <x v="0"/>
    <n v="0.49662073024700115"/>
    <n v="0.39365671641791045"/>
    <x v="0"/>
    <n v="0.52927685656877277"/>
    <x v="1"/>
    <n v="0.24783341113433871"/>
    <n v="30337.16"/>
    <n v="0.34727580699999999"/>
    <n v="87357.539421109177"/>
  </r>
  <r>
    <n v="9"/>
    <x v="8"/>
    <n v="124"/>
    <n v="6.7849287035314468E-2"/>
    <x v="0"/>
    <n v="89"/>
    <x v="3"/>
    <x v="2"/>
    <n v="1.4379655375372943E-2"/>
    <n v="5.597014925373134E-3"/>
    <x v="1"/>
    <n v="0.22311298735564536"/>
    <x v="2"/>
    <n v="0.14505490044853961"/>
    <n v="1827.58"/>
    <n v="4.7889958000000003E-2"/>
    <n v="38162.071472269818"/>
  </r>
  <r>
    <n v="10"/>
    <x v="9"/>
    <n v="118"/>
    <n v="3.8896191996877758E-3"/>
    <x v="0"/>
    <n v="69"/>
    <x v="2"/>
    <x v="0"/>
    <n v="0.49662073024700115"/>
    <n v="0.39365671641791045"/>
    <x v="0"/>
    <n v="0.52927685656877277"/>
    <x v="1"/>
    <n v="0.24783341113433871"/>
    <n v="30337.16"/>
    <n v="0.34727580699999999"/>
    <n v="87357.539421109177"/>
  </r>
  <r>
    <n v="11"/>
    <x v="10"/>
    <n v="110"/>
    <n v="3.6259162030987738E-3"/>
    <x v="0"/>
    <n v="80"/>
    <x v="3"/>
    <x v="0"/>
    <n v="0.49662073024700115"/>
    <n v="0.39365671641791045"/>
    <x v="0"/>
    <n v="0.52927685656877277"/>
    <x v="2"/>
    <n v="0.14505490044853961"/>
    <n v="30337.16"/>
    <n v="0.34727580699999999"/>
    <n v="87357.539421109177"/>
  </r>
  <r>
    <n v="12"/>
    <x v="11"/>
    <n v="109"/>
    <n v="3.5929533285251488E-3"/>
    <x v="0"/>
    <n v="76"/>
    <x v="4"/>
    <x v="0"/>
    <n v="0.49662073024700115"/>
    <n v="0.39365671641791045"/>
    <x v="0"/>
    <n v="0.52927685656877277"/>
    <x v="2"/>
    <n v="0.14505490044853961"/>
    <n v="30337.16"/>
    <n v="0.34727580699999999"/>
    <n v="87357.539421109177"/>
  </r>
  <r>
    <n v="13"/>
    <x v="12"/>
    <n v="108"/>
    <n v="3.5599904539515234E-3"/>
    <x v="0"/>
    <n v="69"/>
    <x v="2"/>
    <x v="0"/>
    <n v="0.49662073024700115"/>
    <n v="0.39365671641791045"/>
    <x v="0"/>
    <n v="0.52927685656877277"/>
    <x v="1"/>
    <n v="0.24783341113433871"/>
    <n v="30337.16"/>
    <n v="0.34727580699999999"/>
    <n v="87357.539421109177"/>
  </r>
  <r>
    <n v="14"/>
    <x v="13"/>
    <n v="105"/>
    <n v="3.461101830230648E-3"/>
    <x v="0"/>
    <n v="83"/>
    <x v="3"/>
    <x v="0"/>
    <n v="0.49662073024700115"/>
    <n v="0.39365671641791045"/>
    <x v="0"/>
    <n v="0.52927685656877277"/>
    <x v="3"/>
    <n v="0.16778632461285556"/>
    <n v="30337.16"/>
    <n v="0.34727580699999999"/>
    <n v="87357.539421109177"/>
  </r>
  <r>
    <n v="15"/>
    <x v="14"/>
    <n v="101"/>
    <n v="3.3292503319361471E-3"/>
    <x v="1"/>
    <n v="75"/>
    <x v="4"/>
    <x v="0"/>
    <n v="0.49662073024700115"/>
    <n v="0.39365671641791045"/>
    <x v="0"/>
    <n v="0.52927685656877277"/>
    <x v="2"/>
    <n v="0.14505490044853961"/>
    <n v="30337.16"/>
    <n v="0.34727580699999999"/>
    <n v="87357.539421109177"/>
  </r>
  <r>
    <n v="16"/>
    <x v="15"/>
    <n v="98.7"/>
    <n v="3.2534357204168089E-3"/>
    <x v="0"/>
    <n v="62"/>
    <x v="2"/>
    <x v="0"/>
    <n v="0.49662073024700115"/>
    <n v="0.39365671641791045"/>
    <x v="0"/>
    <n v="0.52927685656877277"/>
    <x v="1"/>
    <n v="0.24783341113433871"/>
    <n v="30337.16"/>
    <n v="0.34727580699999999"/>
    <n v="87357.539421109177"/>
  </r>
  <r>
    <n v="17"/>
    <x v="16"/>
    <n v="97.7"/>
    <n v="3.220472845843184E-3"/>
    <x v="0"/>
    <n v="60"/>
    <x v="2"/>
    <x v="0"/>
    <n v="0.49662073024700115"/>
    <n v="0.39365671641791045"/>
    <x v="0"/>
    <n v="0.52927685656877277"/>
    <x v="1"/>
    <n v="0.24783341113433871"/>
    <n v="30337.16"/>
    <n v="0.34727580699999999"/>
    <n v="87357.539421109177"/>
  </r>
  <r>
    <n v="18"/>
    <x v="17"/>
    <n v="92.5"/>
    <n v="2.1653027210247384E-2"/>
    <x v="0"/>
    <n v="67"/>
    <x v="2"/>
    <x v="3"/>
    <n v="4.9055225183170639E-2"/>
    <n v="4.8507462686567165E-2"/>
    <x v="2"/>
    <n v="0.21473077469505394"/>
    <x v="4"/>
    <n v="6.9970165005784374E-2"/>
    <n v="4271.92"/>
    <n v="1.4638655249999999"/>
    <n v="2918.246196145647"/>
  </r>
  <r>
    <n v="19"/>
    <x v="18"/>
    <n v="82.5"/>
    <n v="4.5384031422253029E-2"/>
    <x v="0"/>
    <n v="85"/>
    <x v="3"/>
    <x v="4"/>
    <n v="1.3101012766130181E-2"/>
    <n v="7.462686567164179E-3"/>
    <x v="0"/>
    <n v="0.52927685656877277"/>
    <x v="5"/>
    <n v="1.3577966755292164E-2"/>
    <n v="1817.82"/>
    <n v="0.13194690000000001"/>
    <n v="13776.905709796894"/>
  </r>
  <r>
    <n v="20"/>
    <x v="19"/>
    <n v="81.599999999999994"/>
    <n v="2.4852060193151674E-2"/>
    <x v="1"/>
    <n v="71"/>
    <x v="4"/>
    <x v="1"/>
    <n v="5.0597714680034947E-2"/>
    <n v="3.5447761194029849E-2"/>
    <x v="1"/>
    <n v="0.22311298735564536"/>
    <x v="2"/>
    <n v="0.14505490044853961"/>
    <n v="3283.43"/>
    <n v="6.6650803999999994E-2"/>
    <n v="49263.171679069317"/>
  </r>
  <r>
    <n v="21"/>
    <x v="20"/>
    <n v="74.2"/>
    <n v="2.4458452933629913E-3"/>
    <x v="1"/>
    <n v="62"/>
    <x v="2"/>
    <x v="0"/>
    <n v="0.49662073024700115"/>
    <n v="0.39365671641791045"/>
    <x v="0"/>
    <n v="0.52927685656877277"/>
    <x v="4"/>
    <n v="6.9970165005784374E-2"/>
    <n v="30337.16"/>
    <n v="0.34727580699999999"/>
    <n v="87357.539421109177"/>
  </r>
  <r>
    <n v="22"/>
    <x v="21"/>
    <n v="67.5"/>
    <n v="2.224994033719702E-3"/>
    <x v="0"/>
    <n v="89"/>
    <x v="3"/>
    <x v="0"/>
    <n v="0.49662073024700115"/>
    <n v="0.39365671641791045"/>
    <x v="0"/>
    <n v="0.52927685656877277"/>
    <x v="4"/>
    <n v="6.9970165005784374E-2"/>
    <n v="30337.16"/>
    <n v="0.34727580699999999"/>
    <n v="87357.539421109177"/>
  </r>
  <r>
    <n v="23"/>
    <x v="22"/>
    <n v="65.5"/>
    <n v="3.3529751127341903E-3"/>
    <x v="0"/>
    <n v="41"/>
    <x v="1"/>
    <x v="5"/>
    <n v="8.5506687503805551E-2"/>
    <n v="0.10074626865671642"/>
    <x v="2"/>
    <n v="0.21473077469505394"/>
    <x v="1"/>
    <n v="0.24783341113433871"/>
    <n v="19534.89"/>
    <n v="1.416096094"/>
    <n v="13794.890108636935"/>
  </r>
  <r>
    <n v="24"/>
    <x v="23"/>
    <n v="62.9"/>
    <n v="2.6992116928648977E-2"/>
    <x v="0"/>
    <n v="48"/>
    <x v="1"/>
    <x v="6"/>
    <n v="1.9555113555641254E-2"/>
    <n v="2.6119402985074626E-2"/>
    <x v="0"/>
    <n v="0.52927685656877277"/>
    <x v="3"/>
    <n v="0.16778632461285556"/>
    <n v="2330.31"/>
    <n v="4.0126723000000003E-2"/>
    <n v="58073.767947609369"/>
  </r>
  <r>
    <n v="25"/>
    <x v="24"/>
    <n v="59"/>
    <n v="1.9448095998438879E-3"/>
    <x v="0"/>
    <n v="66"/>
    <x v="2"/>
    <x v="0"/>
    <n v="0.49662073024700115"/>
    <n v="0.39365671641791045"/>
    <x v="0"/>
    <n v="0.52927685656877277"/>
    <x v="3"/>
    <n v="0.16778632461285556"/>
    <n v="30337.16"/>
    <n v="0.34727580699999999"/>
    <n v="87357.539421109177"/>
  </r>
  <r>
    <n v="26"/>
    <x v="25"/>
    <n v="57.7"/>
    <n v="2.9536895267902714E-3"/>
    <x v="0"/>
    <n v="70"/>
    <x v="4"/>
    <x v="5"/>
    <n v="8.5506687503805551E-2"/>
    <n v="0.10074626865671642"/>
    <x v="2"/>
    <n v="0.21473077469505394"/>
    <x v="6"/>
    <n v="6.1730023746219886E-2"/>
    <n v="19534.89"/>
    <n v="1.416096094"/>
    <n v="13794.890108636935"/>
  </r>
  <r>
    <n v="27"/>
    <x v="26"/>
    <n v="57.3"/>
    <n v="1.8887727130687249E-3"/>
    <x v="0"/>
    <n v="80"/>
    <x v="3"/>
    <x v="0"/>
    <n v="0.49662073024700115"/>
    <n v="0.39365671641791045"/>
    <x v="0"/>
    <n v="0.52927685656877277"/>
    <x v="3"/>
    <n v="0.16778632461285556"/>
    <n v="30337.16"/>
    <n v="0.34727580699999999"/>
    <n v="87357.539421109177"/>
  </r>
  <r>
    <n v="28"/>
    <x v="27"/>
    <n v="56.3"/>
    <n v="1.3179085750669487E-2"/>
    <x v="0"/>
    <n v="62"/>
    <x v="2"/>
    <x v="3"/>
    <n v="4.9055225183170639E-2"/>
    <n v="4.8507462686567165E-2"/>
    <x v="2"/>
    <n v="0.21473077469505394"/>
    <x v="4"/>
    <n v="6.9970165005784374E-2"/>
    <n v="4271.92"/>
    <n v="1.4638655249999999"/>
    <n v="2918.246196145647"/>
  </r>
  <r>
    <n v="29"/>
    <x v="28"/>
    <n v="56.2"/>
    <n v="2.8769038371856716E-3"/>
    <x v="0"/>
    <n v="53"/>
    <x v="0"/>
    <x v="5"/>
    <n v="8.5506687503805551E-2"/>
    <n v="0.10074626865671642"/>
    <x v="2"/>
    <n v="0.21473077469505394"/>
    <x v="1"/>
    <n v="0.24783341113433871"/>
    <n v="19534.89"/>
    <n v="1.416096094"/>
    <n v="13794.890108636935"/>
  </r>
  <r>
    <n v="30"/>
    <x v="29"/>
    <n v="45.1"/>
    <n v="1.027491667293186E-2"/>
    <x v="0"/>
    <n v="76"/>
    <x v="4"/>
    <x v="7"/>
    <n v="1.018854904507723E-2"/>
    <n v="7.462686567164179E-3"/>
    <x v="2"/>
    <n v="0.21473077469505394"/>
    <x v="2"/>
    <n v="0.14505490044853961"/>
    <n v="4389.33"/>
    <n v="0.123103479"/>
    <n v="35655.612949817609"/>
  </r>
  <r>
    <n v="31"/>
    <x v="30"/>
    <n v="44.4"/>
    <n v="1.4635516310689597E-3"/>
    <x v="0"/>
    <n v="78"/>
    <x v="4"/>
    <x v="0"/>
    <n v="0.49662073024700115"/>
    <n v="0.39365671641791045"/>
    <x v="0"/>
    <n v="0.52927685656877277"/>
    <x v="3"/>
    <n v="0.16778632461285556"/>
    <n v="30337.16"/>
    <n v="0.34727580699999999"/>
    <n v="87357.539421109177"/>
  </r>
  <r>
    <n v="32"/>
    <x v="31"/>
    <n v="43.5"/>
    <n v="2.2267849985333934E-3"/>
    <x v="0"/>
    <n v="55"/>
    <x v="0"/>
    <x v="5"/>
    <n v="8.5506687503805551E-2"/>
    <n v="0.10074626865671642"/>
    <x v="2"/>
    <n v="0.21473077469505394"/>
    <x v="1"/>
    <n v="0.24783341113433871"/>
    <n v="19534.89"/>
    <n v="1.416096094"/>
    <n v="13794.890108636935"/>
  </r>
  <r>
    <n v="33"/>
    <x v="32"/>
    <n v="42.6"/>
    <n v="1.4042184568364344E-3"/>
    <x v="1"/>
    <n v="85"/>
    <x v="3"/>
    <x v="0"/>
    <n v="0.49662073024700115"/>
    <n v="0.39365671641791045"/>
    <x v="0"/>
    <n v="0.52927685656877277"/>
    <x v="6"/>
    <n v="6.1730023746219886E-2"/>
    <n v="30337.16"/>
    <n v="0.34727580699999999"/>
    <n v="87357.539421109177"/>
  </r>
  <r>
    <n v="33"/>
    <x v="33"/>
    <n v="42.6"/>
    <n v="1.4042184568364344E-3"/>
    <x v="0"/>
    <n v="89"/>
    <x v="3"/>
    <x v="0"/>
    <n v="0.49662073024700115"/>
    <n v="0.39365671641791045"/>
    <x v="0"/>
    <n v="0.52927685656877277"/>
    <x v="6"/>
    <n v="6.1730023746219886E-2"/>
    <n v="30337.16"/>
    <n v="0.34727580699999999"/>
    <n v="87357.539421109177"/>
  </r>
  <r>
    <n v="35"/>
    <x v="34"/>
    <n v="42.3"/>
    <n v="1.3943295944643466E-3"/>
    <x v="0"/>
    <n v="56"/>
    <x v="0"/>
    <x v="0"/>
    <n v="0.49662073024700115"/>
    <n v="0.39365671641791045"/>
    <x v="0"/>
    <n v="0.52927685656877277"/>
    <x v="3"/>
    <n v="0.16778632461285556"/>
    <n v="30337.16"/>
    <n v="0.34727580699999999"/>
    <n v="87357.539421109177"/>
  </r>
  <r>
    <n v="35"/>
    <x v="35"/>
    <n v="42.3"/>
    <n v="2.1653564468497133E-3"/>
    <x v="0"/>
    <n v="45"/>
    <x v="1"/>
    <x v="5"/>
    <n v="8.5506687503805551E-2"/>
    <n v="0.10074626865671642"/>
    <x v="2"/>
    <n v="0.21473077469505394"/>
    <x v="1"/>
    <n v="0.24783341113433871"/>
    <n v="19534.89"/>
    <n v="1.416096094"/>
    <n v="13794.890108636935"/>
  </r>
  <r>
    <n v="37"/>
    <x v="36"/>
    <n v="41"/>
    <n v="8.3306918944399729E-3"/>
    <x v="0"/>
    <n v="85"/>
    <x v="3"/>
    <x v="8"/>
    <n v="3.7851880416472167E-2"/>
    <n v="4.4776119402985072E-2"/>
    <x v="1"/>
    <n v="0.22311298735564536"/>
    <x v="2"/>
    <n v="0.14505490044853961"/>
    <n v="4921.5600000000004"/>
    <n v="8.4075074999999999E-2"/>
    <n v="58537.681946760087"/>
  </r>
  <r>
    <n v="38"/>
    <x v="37"/>
    <n v="40.6"/>
    <n v="7.260112299273988E-2"/>
    <x v="0"/>
    <n v="32"/>
    <x v="6"/>
    <x v="9"/>
    <n v="6.2206977735381891E-3"/>
    <n v="5.597014925373134E-3"/>
    <x v="1"/>
    <n v="0.22311298735564536"/>
    <x v="6"/>
    <n v="6.1730023746219886E-2"/>
    <n v="559.22"/>
    <n v="9.1135739999999993E-3"/>
    <n v="61361.217893221699"/>
  </r>
  <r>
    <n v="39"/>
    <x v="38"/>
    <n v="39.6"/>
    <n v="8.0462292443859267E-3"/>
    <x v="0"/>
    <n v="87"/>
    <x v="3"/>
    <x v="8"/>
    <n v="3.7851880416472167E-2"/>
    <n v="4.4776119402985072E-2"/>
    <x v="1"/>
    <n v="0.22311298735564536"/>
    <x v="7"/>
    <n v="1.7119603823750287E-2"/>
    <n v="4921.5600000000004"/>
    <n v="8.4075074999999999E-2"/>
    <n v="58537.681946760087"/>
  </r>
  <r>
    <n v="40"/>
    <x v="39"/>
    <n v="38.9"/>
    <n v="9.2166990475287869E-2"/>
    <x v="0"/>
    <n v="96"/>
    <x v="5"/>
    <x v="10"/>
    <n v="2.0742424549938101E-2"/>
    <n v="2.7985074626865673E-2"/>
    <x v="2"/>
    <n v="0.21473077469505394"/>
    <x v="4"/>
    <n v="6.9970165005784374E-2"/>
    <n v="422.06"/>
    <n v="7.3960759999999997E-3"/>
    <n v="57065.3952176803"/>
  </r>
  <r>
    <n v="41"/>
    <x v="40"/>
    <n v="38.200000000000003"/>
    <n v="1.553098064725972E-2"/>
    <x v="0"/>
    <n v="60"/>
    <x v="2"/>
    <x v="11"/>
    <n v="2.097582756591098E-2"/>
    <n v="3.3582089552238806E-2"/>
    <x v="1"/>
    <n v="0.22311298735564536"/>
    <x v="6"/>
    <n v="6.1730023746219886E-2"/>
    <n v="2459.6"/>
    <n v="5.9146259999999999E-2"/>
    <n v="41585.04696662139"/>
  </r>
  <r>
    <n v="42"/>
    <x v="41"/>
    <n v="37.9"/>
    <n v="1.2492929463403957E-3"/>
    <x v="0"/>
    <n v="38"/>
    <x v="6"/>
    <x v="0"/>
    <n v="0.49662073024700115"/>
    <n v="0.39365671641791045"/>
    <x v="0"/>
    <n v="0.52927685656877277"/>
    <x v="2"/>
    <n v="0.14505490044853961"/>
    <n v="30337.16"/>
    <n v="0.34727580699999999"/>
    <n v="87357.539421109177"/>
  </r>
  <r>
    <n v="42"/>
    <x v="42"/>
    <n v="37.9"/>
    <n v="8.9797659100601807E-2"/>
    <x v="0"/>
    <n v="56"/>
    <x v="0"/>
    <x v="10"/>
    <n v="2.0742424549938101E-2"/>
    <n v="2.7985074626865673E-2"/>
    <x v="2"/>
    <n v="0.21473077469505394"/>
    <x v="0"/>
    <n v="6.0938483083355338E-2"/>
    <n v="422.06"/>
    <n v="7.3960759999999997E-3"/>
    <n v="57065.3952176803"/>
  </r>
  <r>
    <n v="44"/>
    <x v="43"/>
    <n v="37.700000000000003"/>
    <n v="3.7715086034413765E-2"/>
    <x v="0"/>
    <n v="84"/>
    <x v="3"/>
    <x v="12"/>
    <n v="1.3780925899616412E-2"/>
    <n v="1.6791044776119403E-2"/>
    <x v="1"/>
    <n v="0.22311298735564536"/>
    <x v="7"/>
    <n v="1.7119603823750287E-2"/>
    <n v="999.6"/>
    <n v="8.9674070000000002E-3"/>
    <n v="111470.35034765345"/>
  </r>
  <r>
    <n v="44"/>
    <x v="44"/>
    <n v="37.700000000000003"/>
    <n v="3.7715086034413765E-2"/>
    <x v="1"/>
    <n v="80"/>
    <x v="3"/>
    <x v="12"/>
    <n v="1.3780925899616412E-2"/>
    <n v="1.6791044776119403E-2"/>
    <x v="1"/>
    <n v="0.22311298735564536"/>
    <x v="7"/>
    <n v="1.7119603823750287E-2"/>
    <n v="999.6"/>
    <n v="8.9674070000000002E-3"/>
    <n v="111470.35034765345"/>
  </r>
  <r>
    <n v="46"/>
    <x v="45"/>
    <n v="36"/>
    <n v="1.0964144202861034E-2"/>
    <x v="0"/>
    <n v="76"/>
    <x v="4"/>
    <x v="1"/>
    <n v="5.0597714680034947E-2"/>
    <n v="3.5447761194029849E-2"/>
    <x v="1"/>
    <n v="0.22311298735564536"/>
    <x v="2"/>
    <n v="0.14505490044853961"/>
    <n v="3283.43"/>
    <n v="6.6650803999999994E-2"/>
    <n v="49263.171679069317"/>
  </r>
  <r>
    <n v="46"/>
    <x v="46"/>
    <n v="36"/>
    <n v="1.0964144202861034E-2"/>
    <x v="0"/>
    <n v="74"/>
    <x v="4"/>
    <x v="1"/>
    <n v="5.0597714680034947E-2"/>
    <n v="3.5447761194029849E-2"/>
    <x v="1"/>
    <n v="0.22311298735564536"/>
    <x v="2"/>
    <n v="0.14505490044853961"/>
    <n v="3283.43"/>
    <n v="6.6650803999999994E-2"/>
    <n v="49263.171679069317"/>
  </r>
  <r>
    <n v="48"/>
    <x v="47"/>
    <n v="35.5"/>
    <n v="8.3100807131219687E-3"/>
    <x v="1"/>
    <n v="75"/>
    <x v="4"/>
    <x v="3"/>
    <n v="4.9055225183170639E-2"/>
    <n v="4.8507462686567165E-2"/>
    <x v="2"/>
    <n v="0.21473077469505394"/>
    <x v="8"/>
    <n v="3.5314891112419061E-2"/>
    <n v="4271.92"/>
    <n v="1.4638655249999999"/>
    <n v="2918.246196145647"/>
  </r>
  <r>
    <n v="49"/>
    <x v="48"/>
    <n v="35.4"/>
    <n v="1.1668857599063326E-3"/>
    <x v="0"/>
    <n v="87"/>
    <x v="3"/>
    <x v="0"/>
    <n v="0.49662073024700115"/>
    <n v="0.39365671641791045"/>
    <x v="0"/>
    <n v="0.52927685656877277"/>
    <x v="2"/>
    <n v="0.14505490044853961"/>
    <n v="30337.16"/>
    <n v="0.34727580699999999"/>
    <n v="87357.539421109177"/>
  </r>
  <r>
    <n v="50"/>
    <x v="49"/>
    <n v="35.1"/>
    <n v="7.1318850120693439E-3"/>
    <x v="0"/>
    <n v="89"/>
    <x v="3"/>
    <x v="8"/>
    <n v="3.7851880416472167E-2"/>
    <n v="4.4776119402985072E-2"/>
    <x v="1"/>
    <n v="0.22311298735564536"/>
    <x v="9"/>
    <n v="3.5639625743337865E-2"/>
    <n v="4921.5600000000004"/>
    <n v="8.4075074999999999E-2"/>
    <n v="58537.681946760087"/>
  </r>
  <r>
    <n v="51"/>
    <x v="50"/>
    <n v="34.5"/>
    <n v="8.0759939324706459E-3"/>
    <x v="0"/>
    <n v="79"/>
    <x v="4"/>
    <x v="3"/>
    <n v="4.9055225183170639E-2"/>
    <n v="4.8507462686567165E-2"/>
    <x v="2"/>
    <n v="0.21473077469505394"/>
    <x v="1"/>
    <n v="0.24783341113433871"/>
    <n v="4271.92"/>
    <n v="1.4638655249999999"/>
    <n v="2918.246196145647"/>
  </r>
  <r>
    <n v="51"/>
    <x v="51"/>
    <n v="34.5"/>
    <n v="1.4953449262296505E-2"/>
    <x v="0"/>
    <n v="43"/>
    <x v="1"/>
    <x v="13"/>
    <n v="9.4578961255099379E-3"/>
    <n v="1.1194029850746268E-2"/>
    <x v="3"/>
    <n v="1.6886200807777401E-2"/>
    <x v="1"/>
    <n v="0.24783341113433871"/>
    <n v="2307.16"/>
    <n v="0.21281240500000001"/>
    <n v="10841.285309472443"/>
  </r>
  <r>
    <n v="53"/>
    <x v="52"/>
    <n v="34.200000000000003"/>
    <n v="1.3904699951211581E-2"/>
    <x v="0"/>
    <n v="54"/>
    <x v="0"/>
    <x v="11"/>
    <n v="2.097582756591098E-2"/>
    <n v="3.3582089552238806E-2"/>
    <x v="1"/>
    <n v="0.22311298735564536"/>
    <x v="3"/>
    <n v="0.16778632461285556"/>
    <n v="2459.6"/>
    <n v="5.9146259999999999E-2"/>
    <n v="41585.04696662139"/>
  </r>
  <r>
    <n v="54"/>
    <x v="53"/>
    <n v="33.299999999999997"/>
    <n v="1.7046423092221148E-3"/>
    <x v="0"/>
    <n v="53"/>
    <x v="0"/>
    <x v="5"/>
    <n v="8.5506687503805551E-2"/>
    <n v="0.10074626865671642"/>
    <x v="2"/>
    <n v="0.21473077469505394"/>
    <x v="1"/>
    <n v="0.24783341113433871"/>
    <n v="19534.89"/>
    <n v="1.416096094"/>
    <n v="13794.890108636935"/>
  </r>
  <r>
    <n v="55"/>
    <x v="54"/>
    <n v="32.700000000000003"/>
    <n v="1.0778859985575448E-3"/>
    <x v="1"/>
    <n v="63"/>
    <x v="2"/>
    <x v="0"/>
    <n v="0.49662073024700115"/>
    <n v="0.39365671641791045"/>
    <x v="0"/>
    <n v="0.52927685656877277"/>
    <x v="3"/>
    <n v="0.16778632461285556"/>
    <n v="30337.16"/>
    <n v="0.34727580699999999"/>
    <n v="87357.539421109177"/>
  </r>
  <r>
    <n v="56"/>
    <x v="55"/>
    <n v="32.1"/>
    <n v="1.0581082738133694E-3"/>
    <x v="1"/>
    <n v="79"/>
    <x v="4"/>
    <x v="0"/>
    <n v="0.49662073024700115"/>
    <n v="0.39365671641791045"/>
    <x v="0"/>
    <n v="0.52927685656877277"/>
    <x v="10"/>
    <n v="6.6773558482677454E-3"/>
    <n v="30337.16"/>
    <n v="0.34727580699999999"/>
    <n v="87357.539421109177"/>
  </r>
  <r>
    <n v="57"/>
    <x v="56"/>
    <n v="31"/>
    <n v="1.0218491117823818E-3"/>
    <x v="1"/>
    <n v="74"/>
    <x v="4"/>
    <x v="0"/>
    <n v="0.49662073024700115"/>
    <n v="0.39365671641791045"/>
    <x v="0"/>
    <n v="0.52927685656877277"/>
    <x v="3"/>
    <n v="0.16778632461285556"/>
    <n v="30337.16"/>
    <n v="0.34727580699999999"/>
    <n v="87357.539421109177"/>
  </r>
  <r>
    <n v="58"/>
    <x v="57"/>
    <n v="30.4"/>
    <n v="1.0020713870382066E-3"/>
    <x v="1"/>
    <n v="60"/>
    <x v="2"/>
    <x v="0"/>
    <n v="0.49662073024700115"/>
    <n v="0.39365671641791045"/>
    <x v="0"/>
    <n v="0.52927685656877277"/>
    <x v="1"/>
    <n v="0.24783341113433871"/>
    <n v="30337.16"/>
    <n v="0.34727580699999999"/>
    <n v="87357.539421109177"/>
  </r>
  <r>
    <n v="59"/>
    <x v="58"/>
    <n v="29.9"/>
    <n v="9.8558994975139389E-4"/>
    <x v="0"/>
    <n v="67"/>
    <x v="2"/>
    <x v="0"/>
    <n v="0.49662073024700115"/>
    <n v="0.39365671641791045"/>
    <x v="0"/>
    <n v="0.52927685656877277"/>
    <x v="4"/>
    <n v="6.9970165005784374E-2"/>
    <n v="30337.16"/>
    <n v="0.34727580699999999"/>
    <n v="87357.539421109177"/>
  </r>
  <r>
    <n v="60"/>
    <x v="59"/>
    <n v="29.4"/>
    <n v="6.6980609796939393E-3"/>
    <x v="0"/>
    <n v="67"/>
    <x v="2"/>
    <x v="7"/>
    <n v="1.018854904507723E-2"/>
    <n v="7.462686567164179E-3"/>
    <x v="2"/>
    <n v="0.21473077469505394"/>
    <x v="3"/>
    <n v="0.16778632461285556"/>
    <n v="4389.33"/>
    <n v="0.123103479"/>
    <n v="35655.612949817609"/>
  </r>
  <r>
    <n v="61"/>
    <x v="60"/>
    <n v="29.3"/>
    <n v="1.5575661566922186E-2"/>
    <x v="1"/>
    <n v="71"/>
    <x v="4"/>
    <x v="14"/>
    <n v="1.2542875119238503E-2"/>
    <n v="1.6791044776119403E-2"/>
    <x v="4"/>
    <n v="1.2542875119238503E-2"/>
    <x v="8"/>
    <n v="3.5314891112419061E-2"/>
    <n v="1881.14"/>
    <n v="2.6974026000000002E-2"/>
    <n v="69738.940712817581"/>
  </r>
  <r>
    <n v="62"/>
    <x v="61"/>
    <n v="28.7"/>
    <n v="1.3070942884078498E-2"/>
    <x v="0"/>
    <n v="74"/>
    <x v="4"/>
    <x v="15"/>
    <n v="3.438127904852753E-2"/>
    <n v="4.2910447761194029E-2"/>
    <x v="1"/>
    <n v="0.22311298735564536"/>
    <x v="11"/>
    <n v="3.6492054149499728E-2"/>
    <n v="2195.71"/>
    <n v="0.143997393"/>
    <n v="15248.26216819078"/>
  </r>
  <r>
    <n v="63"/>
    <x v="62"/>
    <n v="28.6"/>
    <n v="1.4640471484610358E-3"/>
    <x v="0"/>
    <n v="60"/>
    <x v="2"/>
    <x v="5"/>
    <n v="8.5506687503805551E-2"/>
    <n v="0.10074626865671642"/>
    <x v="2"/>
    <n v="0.21473077469505394"/>
    <x v="1"/>
    <n v="0.24783341113433871"/>
    <n v="19534.89"/>
    <n v="1.416096094"/>
    <n v="13794.890108636935"/>
  </r>
  <r>
    <n v="63"/>
    <x v="63"/>
    <n v="28.6"/>
    <n v="1.3025399529081709E-2"/>
    <x v="0"/>
    <n v="59"/>
    <x v="0"/>
    <x v="15"/>
    <n v="3.438127904852753E-2"/>
    <n v="4.2910447761194029E-2"/>
    <x v="1"/>
    <n v="0.22311298735564536"/>
    <x v="8"/>
    <n v="3.5314891112419061E-2"/>
    <n v="2195.71"/>
    <n v="0.143997393"/>
    <n v="15248.26216819078"/>
  </r>
  <r>
    <n v="63"/>
    <x v="64"/>
    <n v="28.6"/>
    <n v="1.5733130893047717E-2"/>
    <x v="0"/>
    <n v="71"/>
    <x v="4"/>
    <x v="4"/>
    <n v="1.3101012766130181E-2"/>
    <n v="7.462686567164179E-3"/>
    <x v="0"/>
    <n v="0.52927685656877277"/>
    <x v="8"/>
    <n v="3.5314891112419061E-2"/>
    <n v="1817.82"/>
    <n v="0.13194690000000001"/>
    <n v="13776.905709796894"/>
  </r>
  <r>
    <n v="66"/>
    <x v="65"/>
    <n v="28.4"/>
    <n v="1.2934312819088131E-2"/>
    <x v="0"/>
    <n v="69"/>
    <x v="2"/>
    <x v="15"/>
    <n v="3.438127904852753E-2"/>
    <n v="4.2910447761194029E-2"/>
    <x v="1"/>
    <n v="0.22311298735564536"/>
    <x v="11"/>
    <n v="3.6492054149499728E-2"/>
    <n v="2195.71"/>
    <n v="0.143997393"/>
    <n v="15248.26216819078"/>
  </r>
  <r>
    <n v="67"/>
    <x v="66"/>
    <n v="28.3"/>
    <n v="9.3284935043359363E-4"/>
    <x v="1"/>
    <n v="82"/>
    <x v="3"/>
    <x v="0"/>
    <n v="0.49662073024700115"/>
    <n v="0.39365671641791045"/>
    <x v="0"/>
    <n v="0.52927685656877277"/>
    <x v="4"/>
    <n v="6.9970165005784374E-2"/>
    <n v="30337.16"/>
    <n v="0.34727580699999999"/>
    <n v="87357.539421109177"/>
  </r>
  <r>
    <n v="68"/>
    <x v="67"/>
    <n v="28.2"/>
    <n v="5.1188034343177653E-2"/>
    <x v="0"/>
    <n v="74"/>
    <x v="4"/>
    <x v="16"/>
    <n v="9.9754419435367694E-3"/>
    <n v="1.4925373134328358E-2"/>
    <x v="2"/>
    <n v="0.21473077469505394"/>
    <x v="4"/>
    <n v="6.9970165005784374E-2"/>
    <n v="550.91"/>
    <n v="9.5171809999999996E-3"/>
    <n v="57885.838253995586"/>
  </r>
  <r>
    <n v="68"/>
    <x v="68"/>
    <n v="28.2"/>
    <n v="9.2955306297623106E-4"/>
    <x v="1"/>
    <n v="54"/>
    <x v="0"/>
    <x v="0"/>
    <n v="0.49662073024700115"/>
    <n v="0.39365671641791045"/>
    <x v="0"/>
    <n v="0.52927685656877277"/>
    <x v="1"/>
    <n v="0.24783341113433871"/>
    <n v="30337.16"/>
    <n v="0.34727580699999999"/>
    <n v="87357.539421109177"/>
  </r>
  <r>
    <n v="70"/>
    <x v="69"/>
    <n v="28.1"/>
    <n v="7.757287985865724E-2"/>
    <x v="1"/>
    <n v="82"/>
    <x v="3"/>
    <x v="17"/>
    <n v="3.6126727689716072E-3"/>
    <n v="3.7313432835820895E-3"/>
    <x v="3"/>
    <n v="1.6886200807777401E-2"/>
    <x v="8"/>
    <n v="3.5314891112419061E-2"/>
    <n v="362.24"/>
    <n v="1.9859920999999999E-2"/>
    <n v="18239.750299107436"/>
  </r>
  <r>
    <n v="71"/>
    <x v="70"/>
    <n v="27.8"/>
    <n v="9.1636791314678103E-4"/>
    <x v="0"/>
    <n v="63"/>
    <x v="2"/>
    <x v="0"/>
    <n v="0.49662073024700115"/>
    <n v="0.39365671641791045"/>
    <x v="0"/>
    <n v="0.52927685656877277"/>
    <x v="3"/>
    <n v="0.16778632461285556"/>
    <n v="30337.16"/>
    <n v="0.34727580699999999"/>
    <n v="87357.539421109177"/>
  </r>
  <r>
    <n v="72"/>
    <x v="71"/>
    <n v="27.3"/>
    <n v="1.8289986734734899E-2"/>
    <x v="0"/>
    <n v="76"/>
    <x v="4"/>
    <x v="18"/>
    <n v="1.0827870349698608E-2"/>
    <n v="1.1194029850746268E-2"/>
    <x v="2"/>
    <n v="0.21473077469505394"/>
    <x v="11"/>
    <n v="3.6492054149499728E-2"/>
    <n v="1492.62"/>
    <n v="0.28572123599999999"/>
    <n v="5224.0429199319296"/>
  </r>
  <r>
    <n v="73"/>
    <x v="72"/>
    <n v="27"/>
    <n v="8.8999761348788084E-4"/>
    <x v="0"/>
    <n v="86"/>
    <x v="3"/>
    <x v="0"/>
    <n v="0.49662073024700115"/>
    <n v="0.39365671641791045"/>
    <x v="0"/>
    <n v="0.52927685656877277"/>
    <x v="12"/>
    <n v="2.9652330985772572E-2"/>
    <n v="30337.16"/>
    <n v="0.34727580699999999"/>
    <n v="87357.539421109177"/>
  </r>
  <r>
    <n v="73"/>
    <x v="73"/>
    <n v="27"/>
    <n v="1.3821424128827959E-3"/>
    <x v="0"/>
    <n v="82"/>
    <x v="3"/>
    <x v="5"/>
    <n v="8.5506687503805551E-2"/>
    <n v="0.10074626865671642"/>
    <x v="2"/>
    <n v="0.21473077469505394"/>
    <x v="9"/>
    <n v="3.5639625743337865E-2"/>
    <n v="19534.89"/>
    <n v="1.416096094"/>
    <n v="13794.890108636935"/>
  </r>
  <r>
    <n v="75"/>
    <x v="74"/>
    <n v="26.5"/>
    <n v="1.2068989074149137E-2"/>
    <x v="0"/>
    <n v="68"/>
    <x v="2"/>
    <x v="15"/>
    <n v="3.438127904852753E-2"/>
    <n v="4.2910447761194029E-2"/>
    <x v="1"/>
    <n v="0.22311298735564536"/>
    <x v="8"/>
    <n v="3.5314891112419061E-2"/>
    <n v="2195.71"/>
    <n v="0.143997393"/>
    <n v="15248.26216819078"/>
  </r>
  <r>
    <n v="76"/>
    <x v="75"/>
    <n v="26.4"/>
    <n v="1.3514281370409558E-3"/>
    <x v="0"/>
    <n v="58"/>
    <x v="0"/>
    <x v="5"/>
    <n v="8.5506687503805551E-2"/>
    <n v="0.10074626865671642"/>
    <x v="2"/>
    <n v="0.21473077469505394"/>
    <x v="0"/>
    <n v="6.0938483083355338E-2"/>
    <n v="19534.89"/>
    <n v="1.416096094"/>
    <n v="13794.890108636935"/>
  </r>
  <r>
    <n v="77"/>
    <x v="76"/>
    <n v="25.8"/>
    <n v="8.5044216399953062E-4"/>
    <x v="1"/>
    <n v="50"/>
    <x v="0"/>
    <x v="0"/>
    <n v="0.49662073024700115"/>
    <n v="0.39365671641791045"/>
    <x v="0"/>
    <n v="0.52927685656877277"/>
    <x v="11"/>
    <n v="3.6492054149499728E-2"/>
    <n v="30337.16"/>
    <n v="0.34727580699999999"/>
    <n v="87357.539421109177"/>
  </r>
  <r>
    <n v="78"/>
    <x v="77"/>
    <n v="25.2"/>
    <n v="5.1203277009728614E-3"/>
    <x v="1"/>
    <n v="62"/>
    <x v="2"/>
    <x v="8"/>
    <n v="3.7851880416472167E-2"/>
    <n v="4.4776119402985072E-2"/>
    <x v="1"/>
    <n v="0.22311298735564536"/>
    <x v="0"/>
    <n v="6.0938483083355338E-2"/>
    <n v="4921.5600000000004"/>
    <n v="8.4075074999999999E-2"/>
    <n v="58537.681946760087"/>
  </r>
  <r>
    <n v="79"/>
    <x v="78"/>
    <n v="24.9"/>
    <n v="5.8287608382179435E-3"/>
    <x v="0"/>
    <n v="69"/>
    <x v="2"/>
    <x v="3"/>
    <n v="4.9055225183170639E-2"/>
    <n v="4.8507462686567165E-2"/>
    <x v="2"/>
    <n v="0.21473077469505394"/>
    <x v="12"/>
    <n v="2.9652330985772572E-2"/>
    <n v="4271.92"/>
    <n v="1.4638655249999999"/>
    <n v="2918.246196145647"/>
  </r>
  <r>
    <n v="80"/>
    <x v="79"/>
    <n v="24.5"/>
    <n v="7.4617092491693141E-3"/>
    <x v="0"/>
    <n v="54"/>
    <x v="0"/>
    <x v="1"/>
    <n v="5.0597714680034947E-2"/>
    <n v="3.5447761194029849E-2"/>
    <x v="1"/>
    <n v="0.22311298735564536"/>
    <x v="6"/>
    <n v="6.1730023746219886E-2"/>
    <n v="3283.43"/>
    <n v="6.6650803999999994E-2"/>
    <n v="49263.171679069317"/>
  </r>
  <r>
    <n v="81"/>
    <x v="80"/>
    <n v="24.2"/>
    <n v="1.1021491909222985E-2"/>
    <x v="0"/>
    <n v="64"/>
    <x v="2"/>
    <x v="15"/>
    <n v="3.438127904852753E-2"/>
    <n v="4.2910447761194029E-2"/>
    <x v="1"/>
    <n v="0.22311298735564536"/>
    <x v="8"/>
    <n v="3.5314891112419061E-2"/>
    <n v="2195.71"/>
    <n v="0.143997393"/>
    <n v="15248.26216819078"/>
  </r>
  <r>
    <n v="82"/>
    <x v="81"/>
    <n v="24"/>
    <n v="7.9110898976700523E-4"/>
    <x v="0"/>
    <n v="69"/>
    <x v="2"/>
    <x v="0"/>
    <n v="0.49662073024700115"/>
    <n v="0.39365671641791045"/>
    <x v="0"/>
    <n v="0.52927685656877277"/>
    <x v="1"/>
    <n v="0.24783341113433871"/>
    <n v="30337.16"/>
    <n v="0.34727580699999999"/>
    <n v="87357.539421109177"/>
  </r>
  <r>
    <n v="84"/>
    <x v="82"/>
    <n v="23.8"/>
    <n v="4.8358650509188143E-3"/>
    <x v="0"/>
    <n v="58"/>
    <x v="0"/>
    <x v="8"/>
    <n v="3.7851880416472167E-2"/>
    <n v="4.4776119402985072E-2"/>
    <x v="1"/>
    <n v="0.22311298735564536"/>
    <x v="0"/>
    <n v="6.0938483083355338E-2"/>
    <n v="4921.5600000000004"/>
    <n v="8.4075074999999999E-2"/>
    <n v="58537.681946760087"/>
  </r>
  <r>
    <n v="85"/>
    <x v="83"/>
    <n v="23.2"/>
    <n v="1.0566058359255092E-2"/>
    <x v="0"/>
    <n v="72"/>
    <x v="4"/>
    <x v="15"/>
    <n v="3.438127904852753E-2"/>
    <n v="4.2910447761194029E-2"/>
    <x v="1"/>
    <n v="0.22311298735564536"/>
    <x v="11"/>
    <n v="3.6492054149499728E-2"/>
    <n v="2195.71"/>
    <n v="0.143997393"/>
    <n v="15248.26216819078"/>
  </r>
  <r>
    <n v="86"/>
    <x v="84"/>
    <n v="23.1"/>
    <n v="5.4074046330455632E-3"/>
    <x v="0"/>
    <n v="83"/>
    <x v="3"/>
    <x v="3"/>
    <n v="4.9055225183170639E-2"/>
    <n v="4.8507462686567165E-2"/>
    <x v="2"/>
    <n v="0.21473077469505394"/>
    <x v="12"/>
    <n v="2.9652330985772572E-2"/>
    <n v="4271.92"/>
    <n v="1.4638655249999999"/>
    <n v="2918.246196145647"/>
  </r>
  <r>
    <n v="87"/>
    <x v="85"/>
    <n v="23"/>
    <n v="7.5814611519338002E-4"/>
    <x v="0"/>
    <n v="94"/>
    <x v="5"/>
    <x v="0"/>
    <n v="0.49662073024700115"/>
    <n v="0.39365671641791045"/>
    <x v="0"/>
    <n v="0.52927685656877277"/>
    <x v="13"/>
    <n v="1.9068011609263059E-2"/>
    <n v="30337.16"/>
    <n v="0.34727580699999999"/>
    <n v="87357.539421109177"/>
  </r>
  <r>
    <n v="88"/>
    <x v="86"/>
    <n v="22.9"/>
    <n v="7.5484982773601746E-4"/>
    <x v="0"/>
    <n v="85"/>
    <x v="3"/>
    <x v="0"/>
    <n v="0.49662073024700115"/>
    <n v="0.39365671641791045"/>
    <x v="0"/>
    <n v="0.52927685656877277"/>
    <x v="2"/>
    <n v="0.14505490044853961"/>
    <n v="30337.16"/>
    <n v="0.34727580699999999"/>
    <n v="87357.539421109177"/>
  </r>
  <r>
    <n v="89"/>
    <x v="87"/>
    <n v="22.5"/>
    <n v="4.0841516763173658E-2"/>
    <x v="0"/>
    <n v="69"/>
    <x v="2"/>
    <x v="16"/>
    <n v="9.9754419435367694E-3"/>
    <n v="1.4925373134328358E-2"/>
    <x v="2"/>
    <n v="0.21473077469505394"/>
    <x v="4"/>
    <n v="6.9970165005784374E-2"/>
    <n v="550.91"/>
    <n v="9.5171809999999996E-3"/>
    <n v="57885.838253995586"/>
  </r>
  <r>
    <n v="90"/>
    <x v="88"/>
    <n v="22.4"/>
    <n v="9.1071718978695728E-3"/>
    <x v="0"/>
    <n v="60"/>
    <x v="2"/>
    <x v="11"/>
    <n v="2.097582756591098E-2"/>
    <n v="3.3582089552238806E-2"/>
    <x v="1"/>
    <n v="0.22311298735564536"/>
    <x v="3"/>
    <n v="0.16778632461285556"/>
    <n v="2459.6"/>
    <n v="5.9146259999999999E-2"/>
    <n v="41585.04696662139"/>
  </r>
  <r>
    <n v="90"/>
    <x v="89"/>
    <n v="22.4"/>
    <n v="1.5007168602859403E-2"/>
    <x v="0"/>
    <n v="84"/>
    <x v="3"/>
    <x v="18"/>
    <n v="1.0827870349698608E-2"/>
    <n v="1.1194029850746268E-2"/>
    <x v="2"/>
    <n v="0.21473077469505394"/>
    <x v="3"/>
    <n v="0.16778632461285556"/>
    <n v="1492.62"/>
    <n v="0.28572123599999999"/>
    <n v="5224.0429199319296"/>
  </r>
  <r>
    <n v="92"/>
    <x v="90"/>
    <n v="21.9"/>
    <n v="7.2188695316239226E-4"/>
    <x v="1"/>
    <n v="78"/>
    <x v="4"/>
    <x v="0"/>
    <n v="0.49662073024700115"/>
    <n v="0.39365671641791045"/>
    <x v="0"/>
    <n v="0.52927685656877277"/>
    <x v="14"/>
    <n v="8.1995494306996031E-3"/>
    <n v="30337.16"/>
    <n v="0.34727580699999999"/>
    <n v="87357.539421109177"/>
  </r>
  <r>
    <n v="93"/>
    <x v="91"/>
    <n v="21.7"/>
    <n v="6.6089424778356777E-3"/>
    <x v="0"/>
    <n v="88"/>
    <x v="3"/>
    <x v="1"/>
    <n v="5.0597714680034947E-2"/>
    <n v="3.5447761194029849E-2"/>
    <x v="1"/>
    <n v="0.22311298735564536"/>
    <x v="2"/>
    <n v="0.14505490044853961"/>
    <n v="3283.43"/>
    <n v="6.6650803999999994E-2"/>
    <n v="49263.171679069317"/>
  </r>
  <r>
    <n v="94"/>
    <x v="92"/>
    <n v="21.5"/>
    <n v="1.4404202007208801E-2"/>
    <x v="0"/>
    <n v="85"/>
    <x v="3"/>
    <x v="18"/>
    <n v="1.0827870349698608E-2"/>
    <n v="1.1194029850746268E-2"/>
    <x v="2"/>
    <n v="0.21473077469505394"/>
    <x v="9"/>
    <n v="3.5639625743337865E-2"/>
    <n v="1492.62"/>
    <n v="0.28572123599999999"/>
    <n v="5224.0429199319296"/>
  </r>
  <r>
    <n v="95"/>
    <x v="93"/>
    <n v="21.3"/>
    <n v="7.021092284182172E-4"/>
    <x v="0"/>
    <n v="68"/>
    <x v="2"/>
    <x v="0"/>
    <n v="0.49662073024700115"/>
    <n v="0.39365671641791045"/>
    <x v="0"/>
    <n v="0.52927685656877277"/>
    <x v="3"/>
    <n v="0.16778632461285556"/>
    <n v="30337.16"/>
    <n v="0.34727580699999999"/>
    <n v="87357.539421109177"/>
  </r>
  <r>
    <n v="95"/>
    <x v="94"/>
    <n v="21.3"/>
    <n v="7.021092284182172E-4"/>
    <x v="0"/>
    <n v="67"/>
    <x v="2"/>
    <x v="0"/>
    <n v="0.49662073024700115"/>
    <n v="0.39365671641791045"/>
    <x v="0"/>
    <n v="0.52927685656877277"/>
    <x v="3"/>
    <n v="0.16778632461285556"/>
    <n v="30337.16"/>
    <n v="0.34727580699999999"/>
    <n v="87357.539421109177"/>
  </r>
  <r>
    <n v="97"/>
    <x v="95"/>
    <n v="20.9"/>
    <n v="4.8924137156126516E-3"/>
    <x v="0"/>
    <n v="57"/>
    <x v="0"/>
    <x v="3"/>
    <n v="4.9055225183170639E-2"/>
    <n v="4.8507462686567165E-2"/>
    <x v="2"/>
    <n v="0.21473077469505394"/>
    <x v="4"/>
    <n v="6.9970165005784374E-2"/>
    <n v="4271.92"/>
    <n v="1.4638655249999999"/>
    <n v="2918.246196145647"/>
  </r>
  <r>
    <n v="98"/>
    <x v="96"/>
    <n v="20.7"/>
    <n v="8.9720695573779017E-3"/>
    <x v="1"/>
    <n v="72"/>
    <x v="4"/>
    <x v="13"/>
    <n v="9.4578961255099379E-3"/>
    <n v="1.1194029850746268E-2"/>
    <x v="3"/>
    <n v="1.6886200807777401E-2"/>
    <x v="3"/>
    <n v="0.16778632461285556"/>
    <n v="2307.16"/>
    <n v="0.21281240500000001"/>
    <n v="10841.285309472443"/>
  </r>
  <r>
    <n v="99"/>
    <x v="97"/>
    <n v="20"/>
    <n v="1.0238091947279971E-3"/>
    <x v="0"/>
    <n v="62"/>
    <x v="2"/>
    <x v="5"/>
    <n v="8.5506687503805551E-2"/>
    <n v="0.10074626865671642"/>
    <x v="2"/>
    <n v="0.21473077469505394"/>
    <x v="0"/>
    <n v="6.0938483083355338E-2"/>
    <n v="19534.89"/>
    <n v="1.416096094"/>
    <n v="13794.890108636935"/>
  </r>
  <r>
    <n v="99"/>
    <x v="98"/>
    <n v="20"/>
    <n v="1.3399257681124467E-2"/>
    <x v="0"/>
    <n v="80"/>
    <x v="3"/>
    <x v="18"/>
    <n v="1.0827870349698608E-2"/>
    <n v="1.1194029850746268E-2"/>
    <x v="2"/>
    <n v="0.21473077469505394"/>
    <x v="4"/>
    <n v="6.9970165005784374E-2"/>
    <n v="1492.62"/>
    <n v="0.28572123599999999"/>
    <n v="5224.0429199319296"/>
  </r>
  <r>
    <n v="101"/>
    <x v="99"/>
    <n v="19.7"/>
    <n v="6.4936862910041672E-4"/>
    <x v="0"/>
    <n v="70"/>
    <x v="4"/>
    <x v="0"/>
    <n v="0.49662073024700115"/>
    <n v="0.39365671641791045"/>
    <x v="0"/>
    <n v="0.52927685656877277"/>
    <x v="1"/>
    <n v="0.24783341113433871"/>
    <n v="30337.16"/>
    <n v="0.34727580699999999"/>
    <n v="87357.539421109177"/>
  </r>
  <r>
    <n v="102"/>
    <x v="100"/>
    <n v="19.5"/>
    <n v="4.4425914661235313E-3"/>
    <x v="0"/>
    <n v="79"/>
    <x v="4"/>
    <x v="7"/>
    <n v="1.018854904507723E-2"/>
    <n v="7.462686567164179E-3"/>
    <x v="2"/>
    <n v="0.21473077469505394"/>
    <x v="9"/>
    <n v="3.5639625743337865E-2"/>
    <n v="4389.33"/>
    <n v="0.123103479"/>
    <n v="35655.612949817609"/>
  </r>
  <r>
    <n v="103"/>
    <x v="101"/>
    <n v="19.2"/>
    <n v="4.4944661885054022E-3"/>
    <x v="0"/>
    <n v="74"/>
    <x v="4"/>
    <x v="3"/>
    <n v="4.9055225183170639E-2"/>
    <n v="4.8507462686567165E-2"/>
    <x v="2"/>
    <n v="0.21473077469505394"/>
    <x v="8"/>
    <n v="3.5314891112419061E-2"/>
    <n v="4271.92"/>
    <n v="1.4638655249999999"/>
    <n v="2918.246196145647"/>
  </r>
  <r>
    <n v="104"/>
    <x v="102"/>
    <n v="19.100000000000001"/>
    <n v="1.0153417608471459E-2"/>
    <x v="0"/>
    <n v="92"/>
    <x v="5"/>
    <x v="14"/>
    <n v="1.2542875119238503E-2"/>
    <n v="1.6791044776119403E-2"/>
    <x v="4"/>
    <n v="1.2542875119238503E-2"/>
    <x v="15"/>
    <n v="2.8576647520854061E-2"/>
    <n v="1881.14"/>
    <n v="2.6974026000000002E-2"/>
    <n v="69738.940712817581"/>
  </r>
  <r>
    <n v="105"/>
    <x v="103"/>
    <n v="18.899999999999999"/>
    <n v="6.2299832944151653E-4"/>
    <x v="0"/>
    <n v="92"/>
    <x v="5"/>
    <x v="0"/>
    <n v="0.49662073024700115"/>
    <n v="0.39365671641791045"/>
    <x v="0"/>
    <n v="0.52927685656877277"/>
    <x v="15"/>
    <n v="2.8576647520854061E-2"/>
    <n v="30337.16"/>
    <n v="0.34727580699999999"/>
    <n v="87357.539421109177"/>
  </r>
  <r>
    <n v="106"/>
    <x v="104"/>
    <n v="18.8"/>
    <n v="5.0398631730764077E-3"/>
    <x v="0"/>
    <n v="57"/>
    <x v="0"/>
    <x v="19"/>
    <n v="1.3131456637778819E-2"/>
    <n v="2.2388059701492536E-2"/>
    <x v="1"/>
    <n v="0.22311298735564536"/>
    <x v="3"/>
    <n v="0.16778632461285556"/>
    <n v="3730.26"/>
    <n v="6.9551331999999993E-2"/>
    <n v="53633.192819369739"/>
  </r>
  <r>
    <n v="107"/>
    <x v="105"/>
    <n v="18.7"/>
    <n v="9.5726159707067713E-4"/>
    <x v="0"/>
    <n v="61"/>
    <x v="2"/>
    <x v="5"/>
    <n v="8.5506687503805551E-2"/>
    <n v="0.10074626865671642"/>
    <x v="2"/>
    <n v="0.21473077469505394"/>
    <x v="0"/>
    <n v="6.0938483083355338E-2"/>
    <n v="19534.89"/>
    <n v="1.416096094"/>
    <n v="13794.890108636935"/>
  </r>
  <r>
    <n v="108"/>
    <x v="106"/>
    <n v="18.600000000000001"/>
    <n v="2.9118006199317453E-2"/>
    <x v="0"/>
    <n v="77"/>
    <x v="4"/>
    <x v="20"/>
    <n v="1.16397069269956E-2"/>
    <n v="2.0522388059701493E-2"/>
    <x v="1"/>
    <n v="0.22311298735564536"/>
    <x v="2"/>
    <n v="0.14505490044853961"/>
    <n v="638.78"/>
    <n v="1.0656633E-2"/>
    <n v="59942.009826180554"/>
  </r>
  <r>
    <n v="109"/>
    <x v="107"/>
    <n v="18.5"/>
    <n v="6.098131796120665E-4"/>
    <x v="0"/>
    <n v="79"/>
    <x v="4"/>
    <x v="0"/>
    <n v="0.49662073024700115"/>
    <n v="0.39365671641791045"/>
    <x v="0"/>
    <n v="0.52927685656877277"/>
    <x v="11"/>
    <n v="3.6492054149499728E-2"/>
    <n v="30337.16"/>
    <n v="0.34727580699999999"/>
    <n v="87357.539421109177"/>
  </r>
  <r>
    <n v="109"/>
    <x v="108"/>
    <n v="18.5"/>
    <n v="6.098131796120665E-4"/>
    <x v="1"/>
    <n v="76"/>
    <x v="4"/>
    <x v="0"/>
    <n v="0.49662073024700115"/>
    <n v="0.39365671641791045"/>
    <x v="0"/>
    <n v="0.52927685656877277"/>
    <x v="2"/>
    <n v="0.14505490044853961"/>
    <n v="30337.16"/>
    <n v="0.34727580699999999"/>
    <n v="87357.539421109177"/>
  </r>
  <r>
    <n v="111"/>
    <x v="109"/>
    <n v="18.399999999999999"/>
    <n v="6.0651689215470393E-4"/>
    <x v="0"/>
    <n v="84"/>
    <x v="3"/>
    <x v="0"/>
    <n v="0.49662073024700115"/>
    <n v="0.39365671641791045"/>
    <x v="0"/>
    <n v="0.52927685656877277"/>
    <x v="15"/>
    <n v="2.8576647520854061E-2"/>
    <n v="30337.16"/>
    <n v="0.34727580699999999"/>
    <n v="87357.539421109177"/>
  </r>
  <r>
    <n v="112"/>
    <x v="110"/>
    <n v="18.2"/>
    <n v="5.0523276795380725E-2"/>
    <x v="1"/>
    <n v="57"/>
    <x v="0"/>
    <x v="21"/>
    <n v="5.2261979663493757E-3"/>
    <n v="9.3283582089552231E-3"/>
    <x v="1"/>
    <n v="0.22311298735564536"/>
    <x v="3"/>
    <n v="0.16778632461285556"/>
    <n v="360.23"/>
    <n v="1.0609238999999999E-2"/>
    <n v="33954.367509300151"/>
  </r>
  <r>
    <n v="113"/>
    <x v="111"/>
    <n v="18"/>
    <n v="5.9333174232525389E-4"/>
    <x v="0"/>
    <n v="77"/>
    <x v="4"/>
    <x v="0"/>
    <n v="0.49662073024700115"/>
    <n v="0.39365671641791045"/>
    <x v="0"/>
    <n v="0.52927685656877277"/>
    <x v="16"/>
    <n v="7.7834831848348955E-3"/>
    <n v="30337.16"/>
    <n v="0.34727580699999999"/>
    <n v="87357.539421109177"/>
  </r>
  <r>
    <n v="114"/>
    <x v="112"/>
    <n v="17.899999999999999"/>
    <n v="3.6370581685481835E-3"/>
    <x v="0"/>
    <n v="69"/>
    <x v="2"/>
    <x v="8"/>
    <n v="3.7851880416472167E-2"/>
    <n v="4.4776119402985072E-2"/>
    <x v="1"/>
    <n v="0.22311298735564536"/>
    <x v="1"/>
    <n v="0.24783341113433871"/>
    <n v="4921.5600000000004"/>
    <n v="8.4075074999999999E-2"/>
    <n v="58537.681946760087"/>
  </r>
  <r>
    <n v="115"/>
    <x v="113"/>
    <n v="17.399999999999999"/>
    <n v="8.9071399941335731E-4"/>
    <x v="0"/>
    <n v="58"/>
    <x v="0"/>
    <x v="5"/>
    <n v="8.5506687503805551E-2"/>
    <n v="0.10074626865671642"/>
    <x v="2"/>
    <n v="0.21473077469505394"/>
    <x v="0"/>
    <n v="6.0938483083355338E-2"/>
    <n v="19534.89"/>
    <n v="1.416096094"/>
    <n v="13794.890108636935"/>
  </r>
  <r>
    <n v="115"/>
    <x v="114"/>
    <n v="17.399999999999999"/>
    <n v="7.9245437694413189E-3"/>
    <x v="0"/>
    <n v="53"/>
    <x v="0"/>
    <x v="15"/>
    <n v="3.438127904852753E-2"/>
    <n v="4.2910447761194029E-2"/>
    <x v="1"/>
    <n v="0.22311298735564536"/>
    <x v="8"/>
    <n v="3.5314891112419061E-2"/>
    <n v="2195.71"/>
    <n v="0.143997393"/>
    <n v="15248.26216819078"/>
  </r>
  <r>
    <n v="117"/>
    <x v="115"/>
    <n v="17.2"/>
    <n v="3.3880276557606316E-2"/>
    <x v="0"/>
    <n v="75"/>
    <x v="4"/>
    <x v="22"/>
    <n v="2.8515759777556788E-3"/>
    <n v="3.7313432835820895E-3"/>
    <x v="2"/>
    <n v="0.21473077469505394"/>
    <x v="15"/>
    <n v="2.8576647520854061E-2"/>
    <n v="507.67"/>
    <n v="0.11678696199999999"/>
    <n v="4346.9749645512657"/>
  </r>
  <r>
    <n v="118"/>
    <x v="116"/>
    <n v="17.100000000000001"/>
    <n v="3.0075452450885554E-2"/>
    <x v="0"/>
    <n v="40"/>
    <x v="1"/>
    <x v="23"/>
    <n v="2.7703923200259797E-3"/>
    <n v="3.7313432835820895E-3"/>
    <x v="2"/>
    <n v="0.21473077469505394"/>
    <x v="1"/>
    <n v="0.24783341113433871"/>
    <n v="568.57000000000005"/>
    <n v="1.1346E-2"/>
    <n v="50111.933721135203"/>
  </r>
  <r>
    <n v="119"/>
    <x v="117"/>
    <n v="17"/>
    <n v="7.3683663031605959E-3"/>
    <x v="0"/>
    <n v="85"/>
    <x v="3"/>
    <x v="13"/>
    <n v="9.4578961255099379E-3"/>
    <n v="1.1194029850746268E-2"/>
    <x v="3"/>
    <n v="1.6886200807777401E-2"/>
    <x v="6"/>
    <n v="6.1730023746219886E-2"/>
    <n v="2307.16"/>
    <n v="0.21281240500000001"/>
    <n v="10841.285309472443"/>
  </r>
  <r>
    <n v="119"/>
    <x v="118"/>
    <n v="17"/>
    <n v="5.6036886775162869E-4"/>
    <x v="0"/>
    <n v="40"/>
    <x v="1"/>
    <x v="0"/>
    <n v="0.49662073024700115"/>
    <n v="0.39365671641791045"/>
    <x v="0"/>
    <n v="0.52927685656877277"/>
    <x v="1"/>
    <n v="0.24783341113433871"/>
    <n v="30337.16"/>
    <n v="0.34727580699999999"/>
    <n v="87357.539421109177"/>
  </r>
  <r>
    <n v="122"/>
    <x v="119"/>
    <n v="16.899999999999999"/>
    <n v="5.5707258029426613E-4"/>
    <x v="0"/>
    <n v="85"/>
    <x v="3"/>
    <x v="0"/>
    <n v="0.49662073024700115"/>
    <n v="0.39365671641791045"/>
    <x v="0"/>
    <n v="0.52927685656877277"/>
    <x v="3"/>
    <n v="0.16778632461285556"/>
    <n v="30337.16"/>
    <n v="0.34727580699999999"/>
    <n v="87357.539421109177"/>
  </r>
  <r>
    <n v="122"/>
    <x v="120"/>
    <n v="16.899999999999999"/>
    <n v="5.5707258029426613E-4"/>
    <x v="0"/>
    <n v="57"/>
    <x v="0"/>
    <x v="0"/>
    <n v="0.49662073024700115"/>
    <n v="0.39365671641791045"/>
    <x v="0"/>
    <n v="0.52927685656877277"/>
    <x v="1"/>
    <n v="0.24783341113433871"/>
    <n v="30337.16"/>
    <n v="0.34727580699999999"/>
    <n v="87357.539421109177"/>
  </r>
  <r>
    <n v="122"/>
    <x v="121"/>
    <n v="16.899999999999999"/>
    <n v="8.6511876954515731E-4"/>
    <x v="0"/>
    <n v="53"/>
    <x v="0"/>
    <x v="5"/>
    <n v="8.5506687503805551E-2"/>
    <n v="0.10074626865671642"/>
    <x v="2"/>
    <n v="0.21473077469505394"/>
    <x v="1"/>
    <n v="0.24783341113433871"/>
    <n v="19534.89"/>
    <n v="1.416096094"/>
    <n v="13794.890108636935"/>
  </r>
  <r>
    <n v="125"/>
    <x v="122"/>
    <n v="16.7"/>
    <n v="7.1664285009290611E-3"/>
    <x v="1"/>
    <n v="78"/>
    <x v="4"/>
    <x v="6"/>
    <n v="1.9555113555641254E-2"/>
    <n v="2.6119402985074626E-2"/>
    <x v="0"/>
    <n v="0.52927685656877277"/>
    <x v="13"/>
    <n v="1.9068011609263059E-2"/>
    <n v="2330.31"/>
    <n v="4.0126723000000003E-2"/>
    <n v="58073.767947609369"/>
  </r>
  <r>
    <n v="125"/>
    <x v="123"/>
    <n v="16.7"/>
    <n v="7.6057402844637951E-3"/>
    <x v="0"/>
    <n v="71"/>
    <x v="4"/>
    <x v="15"/>
    <n v="3.438127904852753E-2"/>
    <n v="4.2910447761194029E-2"/>
    <x v="1"/>
    <n v="0.22311298735564536"/>
    <x v="8"/>
    <n v="3.5314891112419061E-2"/>
    <n v="2195.71"/>
    <n v="0.143997393"/>
    <n v="15248.26216819078"/>
  </r>
  <r>
    <n v="127"/>
    <x v="124"/>
    <n v="16.600000000000001"/>
    <n v="5.4718371792217865E-4"/>
    <x v="0"/>
    <n v="82"/>
    <x v="3"/>
    <x v="0"/>
    <n v="0.49662073024700115"/>
    <n v="0.39365671641791045"/>
    <x v="0"/>
    <n v="0.52927685656877277"/>
    <x v="16"/>
    <n v="7.7834831848348955E-3"/>
    <n v="30337.16"/>
    <n v="0.34727580699999999"/>
    <n v="87357.539421109177"/>
  </r>
  <r>
    <n v="128"/>
    <x v="125"/>
    <n v="16.5"/>
    <n v="1.4517235918281161E-2"/>
    <x v="0"/>
    <n v="70"/>
    <x v="4"/>
    <x v="24"/>
    <n v="2.7805402772421916E-3"/>
    <n v="3.7313432835820895E-3"/>
    <x v="2"/>
    <n v="0.21473077469505394"/>
    <x v="3"/>
    <n v="0.16778632461285556"/>
    <n v="1136.58"/>
    <n v="3.4566328E-2"/>
    <n v="32881.13218158434"/>
  </r>
  <r>
    <n v="128"/>
    <x v="126"/>
    <n v="16.5"/>
    <n v="5.4388743046481609E-4"/>
    <x v="0"/>
    <n v="49"/>
    <x v="1"/>
    <x v="0"/>
    <n v="0.49662073024700115"/>
    <n v="0.39365671641791045"/>
    <x v="0"/>
    <n v="0.52927685656877277"/>
    <x v="1"/>
    <n v="0.24783341113433871"/>
    <n v="30337.16"/>
    <n v="0.34727580699999999"/>
    <n v="87357.539421109177"/>
  </r>
  <r>
    <n v="130"/>
    <x v="127"/>
    <n v="16.399999999999999"/>
    <n v="7.4691102194734266E-3"/>
    <x v="0"/>
    <n v="59"/>
    <x v="0"/>
    <x v="15"/>
    <n v="3.438127904852753E-2"/>
    <n v="4.2910447761194029E-2"/>
    <x v="1"/>
    <n v="0.22311298735564536"/>
    <x v="3"/>
    <n v="0.16778632461285556"/>
    <n v="2195.71"/>
    <n v="0.143997393"/>
    <n v="15248.26216819078"/>
  </r>
  <r>
    <n v="131"/>
    <x v="128"/>
    <n v="16.3"/>
    <n v="5.3729485555009107E-4"/>
    <x v="0"/>
    <n v="57"/>
    <x v="0"/>
    <x v="0"/>
    <n v="0.49662073024700115"/>
    <n v="0.39365671641791045"/>
    <x v="0"/>
    <n v="0.52927685656877277"/>
    <x v="3"/>
    <n v="0.16778632461285556"/>
    <n v="30337.16"/>
    <n v="0.34727580699999999"/>
    <n v="87357.539421109177"/>
  </r>
  <r>
    <n v="132"/>
    <x v="129"/>
    <n v="16.2"/>
    <n v="5.339985680927285E-4"/>
    <x v="0"/>
    <n v="65"/>
    <x v="2"/>
    <x v="0"/>
    <n v="0.49662073024700115"/>
    <n v="0.39365671641791045"/>
    <x v="0"/>
    <n v="0.52927685656877277"/>
    <x v="1"/>
    <n v="0.24783341113433871"/>
    <n v="30337.16"/>
    <n v="0.34727580699999999"/>
    <n v="87357.539421109177"/>
  </r>
  <r>
    <n v="132"/>
    <x v="130"/>
    <n v="16.2"/>
    <n v="8.2928544772967747E-4"/>
    <x v="0"/>
    <n v="54"/>
    <x v="0"/>
    <x v="5"/>
    <n v="8.5506687503805551E-2"/>
    <n v="0.10074626865671642"/>
    <x v="2"/>
    <n v="0.21473077469505394"/>
    <x v="17"/>
    <n v="8.5851718049156731E-3"/>
    <n v="19534.89"/>
    <n v="1.416096094"/>
    <n v="13794.890108636935"/>
  </r>
  <r>
    <n v="134"/>
    <x v="131"/>
    <n v="16"/>
    <n v="4.289245253682049E-3"/>
    <x v="0"/>
    <n v="72"/>
    <x v="4"/>
    <x v="19"/>
    <n v="1.3131456637778819E-2"/>
    <n v="2.2388059701492536E-2"/>
    <x v="1"/>
    <n v="0.22311298735564536"/>
    <x v="9"/>
    <n v="3.5639625743337865E-2"/>
    <n v="3730.26"/>
    <n v="6.9551331999999993E-2"/>
    <n v="53633.192819369739"/>
  </r>
  <r>
    <n v="135"/>
    <x v="132"/>
    <n v="15.7"/>
    <n v="5.175171308059159E-4"/>
    <x v="0"/>
    <n v="47"/>
    <x v="1"/>
    <x v="0"/>
    <n v="0.49662073024700115"/>
    <n v="0.39365671641791045"/>
    <x v="0"/>
    <n v="0.52927685656877277"/>
    <x v="1"/>
    <n v="0.24783341113433871"/>
    <n v="30337.16"/>
    <n v="0.34727580699999999"/>
    <n v="87357.539421109177"/>
  </r>
  <r>
    <n v="136"/>
    <x v="133"/>
    <n v="15.6"/>
    <n v="5.1422084334855334E-4"/>
    <x v="1"/>
    <n v="61"/>
    <x v="2"/>
    <x v="0"/>
    <n v="0.49662073024700115"/>
    <n v="0.39365671641791045"/>
    <x v="0"/>
    <n v="0.52927685656877277"/>
    <x v="1"/>
    <n v="0.24783341113433871"/>
    <n v="30337.16"/>
    <n v="0.34727580699999999"/>
    <n v="87357.539421109177"/>
  </r>
  <r>
    <n v="136"/>
    <x v="134"/>
    <n v="15.6"/>
    <n v="5.1422084334855334E-4"/>
    <x v="0"/>
    <n v="65"/>
    <x v="2"/>
    <x v="0"/>
    <n v="0.49662073024700115"/>
    <n v="0.39365671641791045"/>
    <x v="0"/>
    <n v="0.52927685656877277"/>
    <x v="2"/>
    <n v="0.14505490044853961"/>
    <n v="30337.16"/>
    <n v="0.34727580699999999"/>
    <n v="87357.539421109177"/>
  </r>
  <r>
    <n v="138"/>
    <x v="135"/>
    <n v="15.4"/>
    <n v="3.604936422030375E-3"/>
    <x v="0"/>
    <n v="70"/>
    <x v="4"/>
    <x v="3"/>
    <n v="4.9055225183170639E-2"/>
    <n v="4.8507462686567165E-2"/>
    <x v="2"/>
    <n v="0.21473077469505394"/>
    <x v="2"/>
    <n v="0.14505490044853961"/>
    <n v="4271.92"/>
    <n v="1.4638655249999999"/>
    <n v="2918.246196145647"/>
  </r>
  <r>
    <n v="138"/>
    <x v="136"/>
    <n v="15.4"/>
    <n v="5.0762826843382832E-4"/>
    <x v="0"/>
    <n v="82"/>
    <x v="3"/>
    <x v="0"/>
    <n v="0.49662073024700115"/>
    <n v="0.39365671641791045"/>
    <x v="0"/>
    <n v="0.52927685656877277"/>
    <x v="11"/>
    <n v="3.6492054149499728E-2"/>
    <n v="30337.16"/>
    <n v="0.34727580699999999"/>
    <n v="87357.539421109177"/>
  </r>
  <r>
    <n v="138"/>
    <x v="137"/>
    <n v="15.4"/>
    <n v="7.8833307994055765E-4"/>
    <x v="0"/>
    <n v="79"/>
    <x v="4"/>
    <x v="5"/>
    <n v="8.5506687503805551E-2"/>
    <n v="0.10074626865671642"/>
    <x v="2"/>
    <n v="0.21473077469505394"/>
    <x v="8"/>
    <n v="3.5314891112419061E-2"/>
    <n v="19534.89"/>
    <n v="1.416096094"/>
    <n v="13794.890108636935"/>
  </r>
  <r>
    <n v="141"/>
    <x v="138"/>
    <n v="15.2"/>
    <n v="2.7872519895844793E-2"/>
    <x v="0"/>
    <n v="85"/>
    <x v="3"/>
    <x v="25"/>
    <n v="4.6883562338901185E-3"/>
    <n v="7.462686567164179E-3"/>
    <x v="2"/>
    <n v="0.21473077469505394"/>
    <x v="4"/>
    <n v="6.9970165005784374E-2"/>
    <n v="545.34"/>
    <n v="7.1619863000000006E-2"/>
    <n v="7614.3680978557577"/>
  </r>
  <r>
    <n v="141"/>
    <x v="139"/>
    <n v="15.2"/>
    <n v="3.0884516291582341E-3"/>
    <x v="0"/>
    <n v="81"/>
    <x v="3"/>
    <x v="8"/>
    <n v="3.7851880416472167E-2"/>
    <n v="4.4776119402985072E-2"/>
    <x v="1"/>
    <n v="0.22311298735564536"/>
    <x v="1"/>
    <n v="0.24783341113433871"/>
    <n v="4921.5600000000004"/>
    <n v="8.4075074999999999E-2"/>
    <n v="58537.681946760087"/>
  </r>
  <r>
    <n v="143"/>
    <x v="140"/>
    <n v="15"/>
    <n v="3.0478141077219414E-3"/>
    <x v="0"/>
    <n v="74"/>
    <x v="4"/>
    <x v="8"/>
    <n v="3.7851880416472167E-2"/>
    <n v="4.4776119402985072E-2"/>
    <x v="1"/>
    <n v="0.22311298735564536"/>
    <x v="2"/>
    <n v="0.14505490044853961"/>
    <n v="4921.5600000000004"/>
    <n v="8.4075074999999999E-2"/>
    <n v="58537.681946760087"/>
  </r>
  <r>
    <n v="143"/>
    <x v="141"/>
    <n v="15"/>
    <n v="3.0478141077219414E-3"/>
    <x v="0"/>
    <n v="77"/>
    <x v="4"/>
    <x v="8"/>
    <n v="3.7851880416472167E-2"/>
    <n v="4.4776119402985072E-2"/>
    <x v="1"/>
    <n v="0.22311298735564536"/>
    <x v="2"/>
    <n v="0.14505490044853961"/>
    <n v="4921.5600000000004"/>
    <n v="8.4075074999999999E-2"/>
    <n v="58537.681946760087"/>
  </r>
  <r>
    <n v="143"/>
    <x v="142"/>
    <n v="15"/>
    <n v="3.0478141077219414E-3"/>
    <x v="1"/>
    <n v="74"/>
    <x v="4"/>
    <x v="8"/>
    <n v="3.7851880416472167E-2"/>
    <n v="4.4776119402985072E-2"/>
    <x v="1"/>
    <n v="0.22311298735564536"/>
    <x v="2"/>
    <n v="0.14505490044853961"/>
    <n v="4921.5600000000004"/>
    <n v="8.4075074999999999E-2"/>
    <n v="58537.681946760087"/>
  </r>
  <r>
    <n v="146"/>
    <x v="143"/>
    <n v="14.9"/>
    <n v="4.9114683114701572E-4"/>
    <x v="0"/>
    <n v="73"/>
    <x v="4"/>
    <x v="0"/>
    <n v="0.49662073024700115"/>
    <n v="0.39365671641791045"/>
    <x v="0"/>
    <n v="0.52927685656877277"/>
    <x v="3"/>
    <n v="0.16778632461285556"/>
    <n v="30337.16"/>
    <n v="0.34727580699999999"/>
    <n v="87357.539421109177"/>
  </r>
  <r>
    <n v="146"/>
    <x v="144"/>
    <n v="14.9"/>
    <n v="7.9207289196976307E-3"/>
    <x v="0"/>
    <n v="45"/>
    <x v="1"/>
    <x v="14"/>
    <n v="1.2542875119238503E-2"/>
    <n v="1.6791044776119403E-2"/>
    <x v="4"/>
    <n v="1.2542875119238503E-2"/>
    <x v="1"/>
    <n v="0.24783341113433871"/>
    <n v="1881.14"/>
    <n v="2.6974026000000002E-2"/>
    <n v="69738.940712817581"/>
  </r>
  <r>
    <n v="146"/>
    <x v="145"/>
    <n v="14.9"/>
    <n v="6.7859598945215899E-3"/>
    <x v="0"/>
    <n v="60"/>
    <x v="2"/>
    <x v="15"/>
    <n v="3.438127904852753E-2"/>
    <n v="4.2910447761194029E-2"/>
    <x v="1"/>
    <n v="0.22311298735564536"/>
    <x v="11"/>
    <n v="3.6492054149499728E-2"/>
    <n v="2195.71"/>
    <n v="0.143997393"/>
    <n v="15248.26216819078"/>
  </r>
  <r>
    <n v="146"/>
    <x v="146"/>
    <n v="14.9"/>
    <n v="4.9114683114701572E-4"/>
    <x v="0"/>
    <n v="67"/>
    <x v="2"/>
    <x v="0"/>
    <n v="0.49662073024700115"/>
    <n v="0.39365671641791045"/>
    <x v="0"/>
    <n v="0.52927685656877277"/>
    <x v="0"/>
    <n v="6.0938483083355338E-2"/>
    <n v="30337.16"/>
    <n v="0.34727580699999999"/>
    <n v="87357.539421109177"/>
  </r>
  <r>
    <n v="151"/>
    <x v="147"/>
    <n v="14.7"/>
    <n v="4.845542562322907E-4"/>
    <x v="1"/>
    <n v="73"/>
    <x v="4"/>
    <x v="0"/>
    <n v="0.49662073024700115"/>
    <n v="0.39365671641791045"/>
    <x v="0"/>
    <n v="0.52927685656877277"/>
    <x v="2"/>
    <n v="0.14505490044853961"/>
    <n v="30337.16"/>
    <n v="0.34727580699999999"/>
    <n v="87357.539421109177"/>
  </r>
  <r>
    <n v="151"/>
    <x v="148"/>
    <n v="14.7"/>
    <n v="4.845542562322907E-4"/>
    <x v="0"/>
    <n v="81"/>
    <x v="3"/>
    <x v="0"/>
    <n v="0.49662073024700115"/>
    <n v="0.39365671641791045"/>
    <x v="0"/>
    <n v="0.52927685656877277"/>
    <x v="3"/>
    <n v="0.16778632461285556"/>
    <n v="30337.16"/>
    <n v="0.34727580699999999"/>
    <n v="87357.539421109177"/>
  </r>
  <r>
    <n v="153"/>
    <x v="149"/>
    <n v="14.6"/>
    <n v="4.8125796877492819E-4"/>
    <x v="0"/>
    <n v="67"/>
    <x v="2"/>
    <x v="0"/>
    <n v="0.49662073024700115"/>
    <n v="0.39365671641791045"/>
    <x v="0"/>
    <n v="0.52927685656877277"/>
    <x v="3"/>
    <n v="0.16778632461285556"/>
    <n v="30337.16"/>
    <n v="0.34727580699999999"/>
    <n v="87357.539421109177"/>
  </r>
  <r>
    <n v="153"/>
    <x v="150"/>
    <n v="14.6"/>
    <n v="3.9139362939848692E-3"/>
    <x v="0"/>
    <n v="77"/>
    <x v="4"/>
    <x v="19"/>
    <n v="1.3131456637778819E-2"/>
    <n v="2.2388059701492536E-2"/>
    <x v="1"/>
    <n v="0.22311298735564536"/>
    <x v="9"/>
    <n v="3.5639625743337865E-2"/>
    <n v="3730.26"/>
    <n v="6.9551331999999993E-2"/>
    <n v="53633.192819369739"/>
  </r>
  <r>
    <n v="153"/>
    <x v="151"/>
    <n v="14.6"/>
    <n v="7.7612511562137844E-3"/>
    <x v="0"/>
    <n v="45"/>
    <x v="1"/>
    <x v="14"/>
    <n v="1.2542875119238503E-2"/>
    <n v="1.6791044776119403E-2"/>
    <x v="4"/>
    <n v="1.2542875119238503E-2"/>
    <x v="1"/>
    <n v="0.24783341113433871"/>
    <n v="1881.14"/>
    <n v="2.6974026000000002E-2"/>
    <n v="69738.940712817581"/>
  </r>
  <r>
    <n v="153"/>
    <x v="152"/>
    <n v="14.6"/>
    <n v="7.4738071215143772E-4"/>
    <x v="0"/>
    <n v="59"/>
    <x v="0"/>
    <x v="5"/>
    <n v="8.5506687503805551E-2"/>
    <n v="0.10074626865671642"/>
    <x v="2"/>
    <n v="0.21473077469505394"/>
    <x v="6"/>
    <n v="6.1730023746219886E-2"/>
    <n v="19534.89"/>
    <n v="1.416096094"/>
    <n v="13794.890108636935"/>
  </r>
  <r>
    <n v="153"/>
    <x v="153"/>
    <n v="14.6"/>
    <n v="7.4738071215143772E-4"/>
    <x v="0"/>
    <n v="46"/>
    <x v="1"/>
    <x v="5"/>
    <n v="8.5506687503805551E-2"/>
    <n v="0.10074626865671642"/>
    <x v="2"/>
    <n v="0.21473077469505394"/>
    <x v="1"/>
    <n v="0.24783341113433871"/>
    <n v="19534.89"/>
    <n v="1.416096094"/>
    <n v="13794.890108636935"/>
  </r>
  <r>
    <n v="158"/>
    <x v="154"/>
    <n v="14.5"/>
    <n v="7.4226166617779785E-4"/>
    <x v="0"/>
    <n v="52"/>
    <x v="0"/>
    <x v="5"/>
    <n v="8.5506687503805551E-2"/>
    <n v="0.10074626865671642"/>
    <x v="2"/>
    <n v="0.21473077469505394"/>
    <x v="8"/>
    <n v="3.5314891112419061E-2"/>
    <n v="19534.89"/>
    <n v="1.416096094"/>
    <n v="13794.890108636935"/>
  </r>
  <r>
    <n v="158"/>
    <x v="155"/>
    <n v="14.5"/>
    <n v="3.3942583194441845E-3"/>
    <x v="0"/>
    <n v="93"/>
    <x v="5"/>
    <x v="3"/>
    <n v="4.9055225183170639E-2"/>
    <n v="4.8507462686567165E-2"/>
    <x v="2"/>
    <n v="0.21473077469505394"/>
    <x v="15"/>
    <n v="2.8576647520854061E-2"/>
    <n v="4271.92"/>
    <n v="1.4638655249999999"/>
    <n v="2918.246196145647"/>
  </r>
  <r>
    <n v="160"/>
    <x v="156"/>
    <n v="14.4"/>
    <n v="1.1312217194570135E-2"/>
    <x v="1"/>
    <n v="70"/>
    <x v="4"/>
    <x v="26"/>
    <n v="2.4253617746747584E-3"/>
    <n v="3.7313432835820895E-3"/>
    <x v="1"/>
    <n v="0.22311298735564536"/>
    <x v="6"/>
    <n v="6.1730023746219886E-2"/>
    <n v="1272.96"/>
    <n v="1.8346819E-2"/>
    <n v="69383.144838350447"/>
  </r>
  <r>
    <n v="160"/>
    <x v="157"/>
    <n v="14.4"/>
    <n v="7.6549326472245549E-3"/>
    <x v="0"/>
    <n v="63"/>
    <x v="2"/>
    <x v="14"/>
    <n v="1.2542875119238503E-2"/>
    <n v="1.6791044776119403E-2"/>
    <x v="4"/>
    <n v="1.2542875119238503E-2"/>
    <x v="8"/>
    <n v="3.5314891112419061E-2"/>
    <n v="1881.14"/>
    <n v="2.6974026000000002E-2"/>
    <n v="69738.940712817581"/>
  </r>
  <r>
    <n v="160"/>
    <x v="158"/>
    <n v="14.4"/>
    <n v="4.7466539386020317E-4"/>
    <x v="0"/>
    <n v="95"/>
    <x v="5"/>
    <x v="0"/>
    <n v="0.49662073024700115"/>
    <n v="0.39365671641791045"/>
    <x v="0"/>
    <n v="0.52927685656877277"/>
    <x v="13"/>
    <n v="1.9068011609263059E-2"/>
    <n v="30337.16"/>
    <n v="0.34727580699999999"/>
    <n v="87357.539421109177"/>
  </r>
  <r>
    <n v="163"/>
    <x v="159"/>
    <n v="14.3"/>
    <n v="6.1365226085799748E-3"/>
    <x v="0"/>
    <n v="74"/>
    <x v="4"/>
    <x v="6"/>
    <n v="1.9555113555641254E-2"/>
    <n v="2.6119402985074626E-2"/>
    <x v="0"/>
    <n v="0.52927685656877277"/>
    <x v="1"/>
    <n v="0.24783341113433871"/>
    <n v="2330.31"/>
    <n v="4.0126723000000003E-2"/>
    <n v="58073.767947609369"/>
  </r>
  <r>
    <n v="164"/>
    <x v="160"/>
    <n v="14.2"/>
    <n v="4.6807281894547804E-4"/>
    <x v="0"/>
    <n v="76"/>
    <x v="4"/>
    <x v="0"/>
    <n v="0.49662073024700115"/>
    <n v="0.39365671641791045"/>
    <x v="0"/>
    <n v="0.52927685656877277"/>
    <x v="3"/>
    <n v="0.16778632461285556"/>
    <n v="30337.16"/>
    <n v="0.34727580699999999"/>
    <n v="87357.539421109177"/>
  </r>
  <r>
    <n v="165"/>
    <x v="161"/>
    <n v="14"/>
    <n v="4.6148024403075302E-4"/>
    <x v="0"/>
    <n v="75"/>
    <x v="4"/>
    <x v="0"/>
    <n v="0.49662073024700115"/>
    <n v="0.39365671641791045"/>
    <x v="0"/>
    <n v="0.52927685656877277"/>
    <x v="3"/>
    <n v="0.16778632461285556"/>
    <n v="30337.16"/>
    <n v="0.34727580699999999"/>
    <n v="87357.539421109177"/>
  </r>
  <r>
    <n v="165"/>
    <x v="162"/>
    <n v="14"/>
    <n v="3.2772149291185227E-3"/>
    <x v="0"/>
    <n v="66"/>
    <x v="2"/>
    <x v="3"/>
    <n v="4.9055225183170639E-2"/>
    <n v="4.8507462686567165E-2"/>
    <x v="2"/>
    <n v="0.21473077469505394"/>
    <x v="3"/>
    <n v="0.16778632461285556"/>
    <n v="4271.92"/>
    <n v="1.4638655249999999"/>
    <n v="2918.246196145647"/>
  </r>
  <r>
    <n v="165"/>
    <x v="163"/>
    <n v="14"/>
    <n v="3.3488817127137901E-2"/>
    <x v="0"/>
    <n v="74"/>
    <x v="4"/>
    <x v="27"/>
    <n v="2.4761015607558203E-3"/>
    <n v="3.7313432835820895E-3"/>
    <x v="5"/>
    <n v="3.450305453512209E-3"/>
    <x v="2"/>
    <n v="0.14505490044853961"/>
    <n v="418.05"/>
    <n v="6.4747318999999998E-2"/>
    <n v="6456.6379960844406"/>
  </r>
  <r>
    <n v="165"/>
    <x v="164"/>
    <n v="14"/>
    <n v="4.6148024403075302E-4"/>
    <x v="0"/>
    <n v="73"/>
    <x v="4"/>
    <x v="0"/>
    <n v="0.49662073024700115"/>
    <n v="0.39365671641791045"/>
    <x v="0"/>
    <n v="0.52927685656877277"/>
    <x v="1"/>
    <n v="0.24783341113433871"/>
    <n v="30337.16"/>
    <n v="0.34727580699999999"/>
    <n v="87357.539421109177"/>
  </r>
  <r>
    <n v="165"/>
    <x v="165"/>
    <n v="14"/>
    <n v="4.6148024403075302E-4"/>
    <x v="0"/>
    <n v="83"/>
    <x v="3"/>
    <x v="0"/>
    <n v="0.49662073024700115"/>
    <n v="0.39365671641791045"/>
    <x v="0"/>
    <n v="0.52927685656877277"/>
    <x v="1"/>
    <n v="0.24783341113433871"/>
    <n v="30337.16"/>
    <n v="0.34727580699999999"/>
    <n v="87357.539421109177"/>
  </r>
  <r>
    <n v="170"/>
    <x v="166"/>
    <n v="13.9"/>
    <n v="4.5818395657339051E-4"/>
    <x v="0"/>
    <n v="84"/>
    <x v="3"/>
    <x v="0"/>
    <n v="0.49662073024700115"/>
    <n v="0.39365671641791045"/>
    <x v="0"/>
    <n v="0.52927685656877277"/>
    <x v="1"/>
    <n v="0.24783341113433871"/>
    <n v="30337.16"/>
    <n v="0.34727580699999999"/>
    <n v="87357.539421109177"/>
  </r>
  <r>
    <n v="171"/>
    <x v="167"/>
    <n v="13.8"/>
    <n v="4.54887669116028E-4"/>
    <x v="0"/>
    <n v="73"/>
    <x v="4"/>
    <x v="0"/>
    <n v="0.49662073024700115"/>
    <n v="0.39365671641791045"/>
    <x v="0"/>
    <n v="0.52927685656877277"/>
    <x v="3"/>
    <n v="0.16778632461285556"/>
    <n v="30337.16"/>
    <n v="0.34727580699999999"/>
    <n v="87357.539421109177"/>
  </r>
  <r>
    <n v="172"/>
    <x v="168"/>
    <n v="13.6"/>
    <n v="3.1835802168579935E-3"/>
    <x v="0"/>
    <n v="70"/>
    <x v="4"/>
    <x v="3"/>
    <n v="4.9055225183170639E-2"/>
    <n v="4.8507462686567165E-2"/>
    <x v="2"/>
    <n v="0.21473077469505394"/>
    <x v="6"/>
    <n v="6.1730023746219886E-2"/>
    <n v="4271.92"/>
    <n v="1.4638655249999999"/>
    <n v="2918.246196145647"/>
  </r>
  <r>
    <n v="172"/>
    <x v="169"/>
    <n v="13.6"/>
    <n v="3.2222906695730462E-2"/>
    <x v="0"/>
    <n v="73"/>
    <x v="4"/>
    <x v="10"/>
    <n v="2.0742424549938101E-2"/>
    <n v="2.7985074626865673E-2"/>
    <x v="2"/>
    <n v="0.21473077469505394"/>
    <x v="15"/>
    <n v="2.8576647520854061E-2"/>
    <n v="422.06"/>
    <n v="7.3960759999999997E-3"/>
    <n v="57065.3952176803"/>
  </r>
  <r>
    <n v="172"/>
    <x v="170"/>
    <n v="13.6"/>
    <n v="2.7633514576678934E-3"/>
    <x v="0"/>
    <n v="60"/>
    <x v="2"/>
    <x v="8"/>
    <n v="3.7851880416472167E-2"/>
    <n v="4.4776119402985072E-2"/>
    <x v="1"/>
    <n v="0.22311298735564536"/>
    <x v="3"/>
    <n v="0.16778632461285556"/>
    <n v="4921.5600000000004"/>
    <n v="8.4075074999999999E-2"/>
    <n v="58537.681946760087"/>
  </r>
  <r>
    <n v="175"/>
    <x v="171"/>
    <n v="13.4"/>
    <n v="4.4170251928657791E-4"/>
    <x v="0"/>
    <n v="74"/>
    <x v="4"/>
    <x v="0"/>
    <n v="0.49662073024700115"/>
    <n v="0.39365671641791045"/>
    <x v="0"/>
    <n v="0.52927685656877277"/>
    <x v="0"/>
    <n v="6.0938483083355338E-2"/>
    <n v="30337.16"/>
    <n v="0.34727580699999999"/>
    <n v="87357.539421109177"/>
  </r>
  <r>
    <n v="176"/>
    <x v="172"/>
    <n v="13.3"/>
    <n v="4.384062318292154E-4"/>
    <x v="0"/>
    <n v="81"/>
    <x v="3"/>
    <x v="0"/>
    <n v="0.49662073024700115"/>
    <n v="0.39365671641791045"/>
    <x v="0"/>
    <n v="0.52927685656877277"/>
    <x v="3"/>
    <n v="0.16778632461285556"/>
    <n v="30337.16"/>
    <n v="0.34727580699999999"/>
    <n v="87357.539421109177"/>
  </r>
  <r>
    <n v="176"/>
    <x v="173"/>
    <n v="13.3"/>
    <n v="3.1512107283324646E-2"/>
    <x v="1"/>
    <n v="55"/>
    <x v="0"/>
    <x v="10"/>
    <n v="2.0742424549938101E-2"/>
    <n v="2.7985074626865673E-2"/>
    <x v="2"/>
    <n v="0.21473077469505394"/>
    <x v="1"/>
    <n v="0.24783341113433871"/>
    <n v="422.06"/>
    <n v="7.3960759999999997E-3"/>
    <n v="57065.3952176803"/>
  </r>
  <r>
    <n v="178"/>
    <x v="174"/>
    <n v="13.1"/>
    <n v="4.3181365691449033E-4"/>
    <x v="0"/>
    <n v="60"/>
    <x v="2"/>
    <x v="0"/>
    <n v="0.49662073024700115"/>
    <n v="0.39365671641791045"/>
    <x v="0"/>
    <n v="0.52927685656877277"/>
    <x v="3"/>
    <n v="0.16778632461285556"/>
    <n v="30337.16"/>
    <n v="0.34727580699999999"/>
    <n v="87357.539421109177"/>
  </r>
  <r>
    <n v="178"/>
    <x v="175"/>
    <n v="13.1"/>
    <n v="4.3181365691449033E-4"/>
    <x v="1"/>
    <n v="87"/>
    <x v="3"/>
    <x v="0"/>
    <n v="0.49662073024700115"/>
    <n v="0.39365671641791045"/>
    <x v="0"/>
    <n v="0.52927685656877277"/>
    <x v="2"/>
    <n v="0.14505490044853961"/>
    <n v="30337.16"/>
    <n v="0.34727580699999999"/>
    <n v="87357.539421109177"/>
  </r>
  <r>
    <n v="178"/>
    <x v="176"/>
    <n v="13.1"/>
    <n v="4.3181365691449033E-4"/>
    <x v="0"/>
    <n v="87"/>
    <x v="3"/>
    <x v="0"/>
    <n v="0.49662073024700115"/>
    <n v="0.39365671641791045"/>
    <x v="0"/>
    <n v="0.52927685656877277"/>
    <x v="3"/>
    <n v="0.16778632461285556"/>
    <n v="30337.16"/>
    <n v="0.34727580699999999"/>
    <n v="87357.539421109177"/>
  </r>
  <r>
    <n v="178"/>
    <x v="177"/>
    <n v="13.1"/>
    <n v="1.430990223387405E-2"/>
    <x v="0"/>
    <n v="62"/>
    <x v="2"/>
    <x v="28"/>
    <n v="1.9889996143776264E-3"/>
    <n v="3.7313432835820895E-3"/>
    <x v="1"/>
    <n v="0.22311298735564536"/>
    <x v="3"/>
    <n v="0.16778632461285556"/>
    <n v="915.45"/>
    <n v="3.814091E-2"/>
    <n v="24001.787057519079"/>
  </r>
  <r>
    <n v="182"/>
    <x v="178"/>
    <n v="13"/>
    <n v="2.3142791020597082E-2"/>
    <x v="0"/>
    <n v="97"/>
    <x v="5"/>
    <x v="29"/>
    <n v="6.3221773457003121E-3"/>
    <n v="1.3059701492537313E-2"/>
    <x v="2"/>
    <n v="0.21473077469505394"/>
    <x v="9"/>
    <n v="3.5639625743337865E-2"/>
    <n v="561.73"/>
    <n v="5.8707500000000001E-3"/>
    <n v="95682.834390835924"/>
  </r>
  <r>
    <n v="182"/>
    <x v="179"/>
    <n v="13"/>
    <n v="2.641438893359016E-3"/>
    <x v="0"/>
    <n v="78"/>
    <x v="4"/>
    <x v="8"/>
    <n v="3.7851880416472167E-2"/>
    <n v="4.4776119402985072E-2"/>
    <x v="1"/>
    <n v="0.22311298735564536"/>
    <x v="9"/>
    <n v="3.5639625743337865E-2"/>
    <n v="4921.5600000000004"/>
    <n v="8.4075074999999999E-2"/>
    <n v="58537.681946760087"/>
  </r>
  <r>
    <n v="184"/>
    <x v="180"/>
    <n v="12.9"/>
    <n v="2.365496754318407E-2"/>
    <x v="0"/>
    <n v="59"/>
    <x v="0"/>
    <x v="25"/>
    <n v="4.6883562338901185E-3"/>
    <n v="7.462686567164179E-3"/>
    <x v="2"/>
    <n v="0.21473077469505394"/>
    <x v="11"/>
    <n v="3.6492054149499728E-2"/>
    <n v="545.34"/>
    <n v="7.1619863000000006E-2"/>
    <n v="7614.3680978557577"/>
  </r>
  <r>
    <n v="185"/>
    <x v="181"/>
    <n v="12.8"/>
    <n v="2.2786748081818669E-2"/>
    <x v="0"/>
    <n v="74"/>
    <x v="4"/>
    <x v="29"/>
    <n v="6.3221773457003121E-3"/>
    <n v="1.3059701492537313E-2"/>
    <x v="2"/>
    <n v="0.21473077469505394"/>
    <x v="12"/>
    <n v="2.9652330985772572E-2"/>
    <n v="561.73"/>
    <n v="5.8707500000000001E-3"/>
    <n v="95682.834390835924"/>
  </r>
  <r>
    <n v="185"/>
    <x v="182"/>
    <n v="12.8"/>
    <n v="2.9682536001669643E-2"/>
    <x v="0"/>
    <n v="52"/>
    <x v="0"/>
    <x v="30"/>
    <n v="4.1403665442146503E-3"/>
    <n v="9.3283582089552231E-3"/>
    <x v="1"/>
    <n v="0.22311298735564536"/>
    <x v="2"/>
    <n v="0.14505490044853961"/>
    <n v="431.23"/>
    <n v="6.0025069999999998E-3"/>
    <n v="71841.64883106343"/>
  </r>
  <r>
    <n v="185"/>
    <x v="183"/>
    <n v="12.8"/>
    <n v="3.4313962029456392E-3"/>
    <x v="0"/>
    <n v="86"/>
    <x v="3"/>
    <x v="19"/>
    <n v="1.3131456637778819E-2"/>
    <n v="2.2388059701492536E-2"/>
    <x v="1"/>
    <n v="0.22311298735564536"/>
    <x v="15"/>
    <n v="2.8576647520854061E-2"/>
    <n v="3730.26"/>
    <n v="6.9551331999999993E-2"/>
    <n v="53633.192819369739"/>
  </r>
  <r>
    <n v="185"/>
    <x v="184"/>
    <n v="12.8"/>
    <n v="3.4313962029456392E-3"/>
    <x v="0"/>
    <n v="83"/>
    <x v="3"/>
    <x v="19"/>
    <n v="1.3131456637778819E-2"/>
    <n v="2.2388059701492536E-2"/>
    <x v="1"/>
    <n v="0.22311298735564536"/>
    <x v="4"/>
    <n v="6.9970165005784374E-2"/>
    <n v="3730.26"/>
    <n v="6.9551331999999993E-2"/>
    <n v="53633.192819369739"/>
  </r>
  <r>
    <n v="189"/>
    <x v="185"/>
    <n v="12.6"/>
    <n v="4.1533221962767773E-4"/>
    <x v="1"/>
    <n v="76"/>
    <x v="4"/>
    <x v="0"/>
    <n v="0.49662073024700115"/>
    <n v="0.39365671641791045"/>
    <x v="0"/>
    <n v="0.52927685656877277"/>
    <x v="2"/>
    <n v="0.14505490044853961"/>
    <n v="30337.16"/>
    <n v="0.34727580699999999"/>
    <n v="87357.539421109177"/>
  </r>
  <r>
    <n v="189"/>
    <x v="186"/>
    <n v="12.6"/>
    <n v="2.98535753210444E-2"/>
    <x v="1"/>
    <n v="95"/>
    <x v="5"/>
    <x v="10"/>
    <n v="2.0742424549938101E-2"/>
    <n v="2.7985074626865673E-2"/>
    <x v="2"/>
    <n v="0.21473077469505394"/>
    <x v="15"/>
    <n v="2.8576647520854061E-2"/>
    <n v="422.06"/>
    <n v="7.3960759999999997E-3"/>
    <n v="57065.3952176803"/>
  </r>
  <r>
    <n v="191"/>
    <x v="187"/>
    <n v="12.5"/>
    <n v="6.3988074670499808E-4"/>
    <x v="0"/>
    <n v="40"/>
    <x v="1"/>
    <x v="5"/>
    <n v="8.5506687503805551E-2"/>
    <n v="0.10074626865671642"/>
    <x v="2"/>
    <n v="0.21473077469505394"/>
    <x v="1"/>
    <n v="0.24783341113433871"/>
    <n v="19534.89"/>
    <n v="1.416096094"/>
    <n v="13794.890108636935"/>
  </r>
  <r>
    <n v="191"/>
    <x v="188"/>
    <n v="12.5"/>
    <n v="2.9616642183575796E-2"/>
    <x v="0"/>
    <n v="78"/>
    <x v="4"/>
    <x v="10"/>
    <n v="2.0742424549938101E-2"/>
    <n v="2.7985074626865673E-2"/>
    <x v="2"/>
    <n v="0.21473077469505394"/>
    <x v="15"/>
    <n v="2.8576647520854061E-2"/>
    <n v="422.06"/>
    <n v="7.3960759999999997E-3"/>
    <n v="57065.3952176803"/>
  </r>
  <r>
    <n v="193"/>
    <x v="189"/>
    <n v="12.2"/>
    <n v="6.2452360878407815E-4"/>
    <x v="0"/>
    <n v="55"/>
    <x v="0"/>
    <x v="5"/>
    <n v="8.5506687503805551E-2"/>
    <n v="0.10074626865671642"/>
    <x v="2"/>
    <n v="0.21473077469505394"/>
    <x v="1"/>
    <n v="0.24783341113433871"/>
    <n v="19534.89"/>
    <n v="1.416096094"/>
    <n v="13794.890108636935"/>
  </r>
  <r>
    <n v="193"/>
    <x v="190"/>
    <n v="12.2"/>
    <n v="6.2452360878407815E-4"/>
    <x v="1"/>
    <n v="59"/>
    <x v="0"/>
    <x v="5"/>
    <n v="8.5506687503805551E-2"/>
    <n v="0.10074626865671642"/>
    <x v="2"/>
    <n v="0.21473077469505394"/>
    <x v="9"/>
    <n v="3.5639625743337865E-2"/>
    <n v="19534.89"/>
    <n v="1.416096094"/>
    <n v="13794.890108636935"/>
  </r>
  <r>
    <n v="195"/>
    <x v="191"/>
    <n v="12.1"/>
    <n v="2.4782386072708652E-2"/>
    <x v="0"/>
    <n v="101"/>
    <x v="7"/>
    <x v="31"/>
    <n v="2.2325505875667234E-3"/>
    <n v="3.7313432835820895E-3"/>
    <x v="2"/>
    <n v="0.21473077469505394"/>
    <x v="4"/>
    <n v="6.9970165005784374E-2"/>
    <n v="488.25"/>
    <n v="3.5977837999999998E-2"/>
    <n v="13570.854368736665"/>
  </r>
  <r>
    <n v="195"/>
    <x v="192"/>
    <n v="12.1"/>
    <n v="2.8324500458810089E-3"/>
    <x v="0"/>
    <n v="67"/>
    <x v="2"/>
    <x v="3"/>
    <n v="4.9055225183170639E-2"/>
    <n v="4.8507462686567165E-2"/>
    <x v="2"/>
    <n v="0.21473077469505394"/>
    <x v="5"/>
    <n v="1.3577966755292164E-2"/>
    <n v="4271.92"/>
    <n v="1.4638655249999999"/>
    <n v="2918.246196145647"/>
  </r>
  <r>
    <n v="195"/>
    <x v="193"/>
    <n v="12.1"/>
    <n v="5.1924422072599785E-3"/>
    <x v="0"/>
    <n v="61"/>
    <x v="2"/>
    <x v="6"/>
    <n v="1.9555113555641254E-2"/>
    <n v="2.6119402985074626E-2"/>
    <x v="0"/>
    <n v="0.52927685656877277"/>
    <x v="1"/>
    <n v="0.24783341113433871"/>
    <n v="2330.31"/>
    <n v="4.0126723000000003E-2"/>
    <n v="58073.767947609369"/>
  </r>
  <r>
    <n v="195"/>
    <x v="194"/>
    <n v="12.1"/>
    <n v="6.1940456281043817E-4"/>
    <x v="0"/>
    <n v="61"/>
    <x v="2"/>
    <x v="5"/>
    <n v="8.5506687503805551E-2"/>
    <n v="0.10074626865671642"/>
    <x v="2"/>
    <n v="0.21473077469505394"/>
    <x v="0"/>
    <n v="6.0938483083355338E-2"/>
    <n v="19534.89"/>
    <n v="1.416096094"/>
    <n v="13794.890108636935"/>
  </r>
  <r>
    <n v="199"/>
    <x v="195"/>
    <n v="12"/>
    <n v="1.8785810451172547E-2"/>
    <x v="1"/>
    <n v="81"/>
    <x v="3"/>
    <x v="20"/>
    <n v="1.16397069269956E-2"/>
    <n v="2.0522388059701493E-2"/>
    <x v="1"/>
    <n v="0.22311298735564536"/>
    <x v="4"/>
    <n v="6.9970165005784374E-2"/>
    <n v="638.78"/>
    <n v="1.0656633E-2"/>
    <n v="59942.009826180554"/>
  </r>
  <r>
    <n v="199"/>
    <x v="196"/>
    <n v="12"/>
    <n v="3.9555449488350261E-4"/>
    <x v="0"/>
    <n v="72"/>
    <x v="4"/>
    <x v="0"/>
    <n v="0.49662073024700115"/>
    <n v="0.39365671641791045"/>
    <x v="0"/>
    <n v="0.52927685656877277"/>
    <x v="3"/>
    <n v="0.16778632461285556"/>
    <n v="30337.16"/>
    <n v="0.34727580699999999"/>
    <n v="87357.539421109177"/>
  </r>
  <r>
    <n v="199"/>
    <x v="197"/>
    <n v="12"/>
    <n v="3.9555449488350261E-4"/>
    <x v="0"/>
    <n v="72"/>
    <x v="4"/>
    <x v="0"/>
    <n v="0.49662073024700115"/>
    <n v="0.39365671641791045"/>
    <x v="0"/>
    <n v="0.52927685656877277"/>
    <x v="1"/>
    <n v="0.24783341113433871"/>
    <n v="30337.16"/>
    <n v="0.34727580699999999"/>
    <n v="87357.539421109177"/>
  </r>
  <r>
    <n v="199"/>
    <x v="198"/>
    <n v="12"/>
    <n v="3.9555449488350261E-4"/>
    <x v="0"/>
    <n v="80"/>
    <x v="3"/>
    <x v="0"/>
    <n v="0.49662073024700115"/>
    <n v="0.39365671641791045"/>
    <x v="0"/>
    <n v="0.52927685656877277"/>
    <x v="12"/>
    <n v="2.9652330985772572E-2"/>
    <n v="30337.16"/>
    <n v="0.34727580699999999"/>
    <n v="87357.539421109177"/>
  </r>
  <r>
    <n v="199"/>
    <x v="199"/>
    <n v="12"/>
    <n v="3.9555449488350261E-4"/>
    <x v="0"/>
    <n v="68"/>
    <x v="2"/>
    <x v="0"/>
    <n v="0.49662073024700115"/>
    <n v="0.39365671641791045"/>
    <x v="0"/>
    <n v="0.52927685656877277"/>
    <x v="7"/>
    <n v="1.7119603823750287E-2"/>
    <n v="30337.16"/>
    <n v="0.34727580699999999"/>
    <n v="87357.539421109177"/>
  </r>
  <r>
    <n v="199"/>
    <x v="200"/>
    <n v="12"/>
    <n v="2.8090413678158767E-3"/>
    <x v="0"/>
    <n v="79"/>
    <x v="4"/>
    <x v="3"/>
    <n v="4.9055225183170639E-2"/>
    <n v="4.8507462686567165E-2"/>
    <x v="2"/>
    <n v="0.21473077469505394"/>
    <x v="1"/>
    <n v="0.24783341113433871"/>
    <n v="4271.92"/>
    <n v="1.4638655249999999"/>
    <n v="2918.246196145647"/>
  </r>
  <r>
    <n v="199"/>
    <x v="201"/>
    <n v="12"/>
    <n v="3.9555449488350261E-4"/>
    <x v="0"/>
    <n v="71"/>
    <x v="4"/>
    <x v="0"/>
    <n v="0.49662073024700115"/>
    <n v="0.39365671641791045"/>
    <x v="0"/>
    <n v="0.52927685656877277"/>
    <x v="6"/>
    <n v="6.1730023746219886E-2"/>
    <n v="30337.16"/>
    <n v="0.34727580699999999"/>
    <n v="87357.539421109177"/>
  </r>
  <r>
    <n v="199"/>
    <x v="202"/>
    <n v="12"/>
    <n v="3.9555449488350261E-4"/>
    <x v="0"/>
    <n v="69"/>
    <x v="2"/>
    <x v="0"/>
    <n v="0.49662073024700115"/>
    <n v="0.39365671641791045"/>
    <x v="0"/>
    <n v="0.52927685656877277"/>
    <x v="6"/>
    <n v="6.1730023746219886E-2"/>
    <n v="30337.16"/>
    <n v="0.34727580699999999"/>
    <n v="87357.539421109177"/>
  </r>
  <r>
    <n v="207"/>
    <x v="203"/>
    <n v="11.9"/>
    <n v="3.922582074261401E-4"/>
    <x v="0"/>
    <n v="65"/>
    <x v="2"/>
    <x v="0"/>
    <n v="0.49662073024700115"/>
    <n v="0.39365671641791045"/>
    <x v="0"/>
    <n v="0.52927685656877277"/>
    <x v="1"/>
    <n v="0.24783341113433871"/>
    <n v="30337.16"/>
    <n v="0.34727580699999999"/>
    <n v="87357.539421109177"/>
  </r>
  <r>
    <n v="208"/>
    <x v="204"/>
    <n v="11.8"/>
    <n v="4.7975280533420076E-3"/>
    <x v="0"/>
    <n v="90"/>
    <x v="5"/>
    <x v="11"/>
    <n v="2.097582756591098E-2"/>
    <n v="3.3582089552238806E-2"/>
    <x v="1"/>
    <n v="0.22311298735564536"/>
    <x v="2"/>
    <n v="0.14505490044853961"/>
    <n v="2459.6"/>
    <n v="5.9146259999999999E-2"/>
    <n v="41585.04696662139"/>
  </r>
  <r>
    <n v="208"/>
    <x v="205"/>
    <n v="11.8"/>
    <n v="3.8896191996877759E-4"/>
    <x v="0"/>
    <n v="83"/>
    <x v="3"/>
    <x v="0"/>
    <n v="0.49662073024700115"/>
    <n v="0.39365671641791045"/>
    <x v="0"/>
    <n v="0.52927685656877277"/>
    <x v="16"/>
    <n v="7.7834831848348955E-3"/>
    <n v="30337.16"/>
    <n v="0.34727580699999999"/>
    <n v="87357.539421109177"/>
  </r>
  <r>
    <n v="210"/>
    <x v="206"/>
    <n v="11.7"/>
    <n v="1.4365699130691025E-2"/>
    <x v="0"/>
    <n v="75"/>
    <x v="4"/>
    <x v="32"/>
    <n v="5.4088611962411978E-3"/>
    <n v="1.1194029850746268E-2"/>
    <x v="2"/>
    <n v="0.21473077469505394"/>
    <x v="1"/>
    <n v="0.24783341113433871"/>
    <n v="814.44"/>
    <n v="2.3112793E-2"/>
    <n v="35237.627923202534"/>
  </r>
  <r>
    <n v="210"/>
    <x v="207"/>
    <n v="11.7"/>
    <n v="2.1454505446143687E-2"/>
    <x v="0"/>
    <n v="80"/>
    <x v="3"/>
    <x v="25"/>
    <n v="4.6883562338901185E-3"/>
    <n v="7.462686567164179E-3"/>
    <x v="2"/>
    <n v="0.21473077469505394"/>
    <x v="6"/>
    <n v="6.1730023746219886E-2"/>
    <n v="545.34"/>
    <n v="7.1619863000000006E-2"/>
    <n v="7614.3680978557577"/>
  </r>
  <r>
    <n v="212"/>
    <x v="208"/>
    <n v="11.5"/>
    <n v="1.1504601840736295E-2"/>
    <x v="0"/>
    <n v="59"/>
    <x v="0"/>
    <x v="12"/>
    <n v="1.3780925899616412E-2"/>
    <n v="1.6791044776119403E-2"/>
    <x v="1"/>
    <n v="0.22311298735564536"/>
    <x v="12"/>
    <n v="2.9652330985772572E-2"/>
    <n v="999.6"/>
    <n v="8.9674070000000002E-3"/>
    <n v="111470.35034765345"/>
  </r>
  <r>
    <n v="213"/>
    <x v="209"/>
    <n v="11.4"/>
    <n v="3.757767701393275E-4"/>
    <x v="0"/>
    <n v="70"/>
    <x v="4"/>
    <x v="0"/>
    <n v="0.49662073024700115"/>
    <n v="0.39365671641791045"/>
    <x v="0"/>
    <n v="0.52927685656877277"/>
    <x v="6"/>
    <n v="6.1730023746219886E-2"/>
    <n v="30337.16"/>
    <n v="0.34727580699999999"/>
    <n v="87357.539421109177"/>
  </r>
  <r>
    <n v="213"/>
    <x v="210"/>
    <n v="11.4"/>
    <n v="3.757767701393275E-4"/>
    <x v="0"/>
    <n v="72"/>
    <x v="4"/>
    <x v="0"/>
    <n v="0.49662073024700115"/>
    <n v="0.39365671641791045"/>
    <x v="0"/>
    <n v="0.52927685656877277"/>
    <x v="6"/>
    <n v="6.1730023746219886E-2"/>
    <n v="30337.16"/>
    <n v="0.34727580699999999"/>
    <n v="87357.539421109177"/>
  </r>
  <r>
    <n v="213"/>
    <x v="211"/>
    <n v="11.4"/>
    <n v="3.757767701393275E-4"/>
    <x v="1"/>
    <n v="69"/>
    <x v="2"/>
    <x v="0"/>
    <n v="0.49662073024700115"/>
    <n v="0.39365671641791045"/>
    <x v="0"/>
    <n v="0.52927685656877277"/>
    <x v="6"/>
    <n v="6.1730023746219886E-2"/>
    <n v="30337.16"/>
    <n v="0.34727580699999999"/>
    <n v="87357.539421109177"/>
  </r>
  <r>
    <n v="213"/>
    <x v="212"/>
    <n v="11.4"/>
    <n v="1.784651992861392E-2"/>
    <x v="0"/>
    <n v="56"/>
    <x v="0"/>
    <x v="20"/>
    <n v="1.16397069269956E-2"/>
    <n v="2.0522388059701493E-2"/>
    <x v="1"/>
    <n v="0.22311298735564536"/>
    <x v="1"/>
    <n v="0.24783341113433871"/>
    <n v="638.78"/>
    <n v="1.0656633E-2"/>
    <n v="59942.009826180554"/>
  </r>
  <r>
    <n v="213"/>
    <x v="213"/>
    <n v="11.4"/>
    <n v="4.8920529886581614E-3"/>
    <x v="0"/>
    <n v="96"/>
    <x v="5"/>
    <x v="6"/>
    <n v="1.9555113555641254E-2"/>
    <n v="2.6119402985074626E-2"/>
    <x v="0"/>
    <n v="0.52927685656877277"/>
    <x v="4"/>
    <n v="6.9970165005784374E-2"/>
    <n v="2330.31"/>
    <n v="4.0126723000000003E-2"/>
    <n v="58073.767947609369"/>
  </r>
  <r>
    <n v="213"/>
    <x v="214"/>
    <n v="11.4"/>
    <n v="3.757767701393275E-4"/>
    <x v="0"/>
    <n v="64"/>
    <x v="2"/>
    <x v="0"/>
    <n v="0.49662073024700115"/>
    <n v="0.39365671641791045"/>
    <x v="0"/>
    <n v="0.52927685656877277"/>
    <x v="3"/>
    <n v="0.16778632461285556"/>
    <n v="30337.16"/>
    <n v="0.34727580699999999"/>
    <n v="87357.539421109177"/>
  </r>
  <r>
    <n v="213"/>
    <x v="215"/>
    <n v="11.4"/>
    <n v="3.757767701393275E-4"/>
    <x v="0"/>
    <n v="73"/>
    <x v="4"/>
    <x v="0"/>
    <n v="0.49662073024700115"/>
    <n v="0.39365671641791045"/>
    <x v="0"/>
    <n v="0.52927685656877277"/>
    <x v="1"/>
    <n v="0.24783341113433871"/>
    <n v="30337.16"/>
    <n v="0.34727580699999999"/>
    <n v="87357.539421109177"/>
  </r>
  <r>
    <n v="220"/>
    <x v="216"/>
    <n v="11.3"/>
    <n v="3.7248048268196499E-4"/>
    <x v="0"/>
    <n v="67"/>
    <x v="2"/>
    <x v="0"/>
    <n v="0.49662073024700115"/>
    <n v="0.39365671641791045"/>
    <x v="0"/>
    <n v="0.52927685656877277"/>
    <x v="6"/>
    <n v="6.1730023746219886E-2"/>
    <n v="30337.16"/>
    <n v="0.34727580699999999"/>
    <n v="87357.539421109177"/>
  </r>
  <r>
    <n v="220"/>
    <x v="217"/>
    <n v="11.3"/>
    <n v="5.7845219502131835E-4"/>
    <x v="0"/>
    <n v="61"/>
    <x v="2"/>
    <x v="5"/>
    <n v="8.5506687503805551E-2"/>
    <n v="0.10074626865671642"/>
    <x v="2"/>
    <n v="0.21473077469505394"/>
    <x v="6"/>
    <n v="6.1730023746219886E-2"/>
    <n v="19534.89"/>
    <n v="1.416096094"/>
    <n v="13794.890108636935"/>
  </r>
  <r>
    <n v="220"/>
    <x v="218"/>
    <n v="11.3"/>
    <n v="2.2960199611505297E-3"/>
    <x v="0"/>
    <n v="75"/>
    <x v="4"/>
    <x v="8"/>
    <n v="3.7851880416472167E-2"/>
    <n v="4.4776119402985072E-2"/>
    <x v="1"/>
    <n v="0.22311298735564536"/>
    <x v="12"/>
    <n v="2.9652330985772572E-2"/>
    <n v="4921.5600000000004"/>
    <n v="8.4075074999999999E-2"/>
    <n v="58537.681946760087"/>
  </r>
  <r>
    <n v="220"/>
    <x v="219"/>
    <n v="11.3"/>
    <n v="2.2960199611505297E-3"/>
    <x v="0"/>
    <n v="75"/>
    <x v="4"/>
    <x v="8"/>
    <n v="3.7851880416472167E-2"/>
    <n v="4.4776119402985072E-2"/>
    <x v="1"/>
    <n v="0.22311298735564536"/>
    <x v="12"/>
    <n v="2.9652330985772572E-2"/>
    <n v="4921.5600000000004"/>
    <n v="8.4075074999999999E-2"/>
    <n v="58537.681946760087"/>
  </r>
  <r>
    <n v="224"/>
    <x v="220"/>
    <n v="11.2"/>
    <n v="3.6918419522460243E-4"/>
    <x v="0"/>
    <n v="74"/>
    <x v="4"/>
    <x v="0"/>
    <n v="0.49662073024700115"/>
    <n v="0.39365671641791045"/>
    <x v="0"/>
    <n v="0.52927685656877277"/>
    <x v="3"/>
    <n v="0.16778632461285556"/>
    <n v="30337.16"/>
    <n v="0.34727580699999999"/>
    <n v="87357.539421109177"/>
  </r>
  <r>
    <n v="225"/>
    <x v="221"/>
    <n v="11.1"/>
    <n v="3.6588790776723992E-4"/>
    <x v="1"/>
    <n v="61"/>
    <x v="2"/>
    <x v="0"/>
    <n v="0.49662073024700115"/>
    <n v="0.39365671641791045"/>
    <x v="0"/>
    <n v="0.52927685656877277"/>
    <x v="3"/>
    <n v="0.16778632461285556"/>
    <n v="30337.16"/>
    <n v="0.34727580699999999"/>
    <n v="87357.539421109177"/>
  </r>
  <r>
    <n v="225"/>
    <x v="222"/>
    <n v="11.1"/>
    <n v="5.6821410307403828E-4"/>
    <x v="0"/>
    <n v="76"/>
    <x v="4"/>
    <x v="5"/>
    <n v="8.5506687503805551E-2"/>
    <n v="0.10074626865671642"/>
    <x v="2"/>
    <n v="0.21473077469505394"/>
    <x v="17"/>
    <n v="8.5851718049156731E-3"/>
    <n v="19534.89"/>
    <n v="1.416096094"/>
    <n v="13794.890108636935"/>
  </r>
  <r>
    <n v="227"/>
    <x v="223"/>
    <n v="10.9"/>
    <n v="9.5901740308645244E-3"/>
    <x v="0"/>
    <n v="73"/>
    <x v="4"/>
    <x v="24"/>
    <n v="2.7805402772421916E-3"/>
    <n v="3.7313432835820895E-3"/>
    <x v="2"/>
    <n v="0.21473077469505394"/>
    <x v="12"/>
    <n v="2.9652330985772572E-2"/>
    <n v="1136.58"/>
    <n v="3.4566328E-2"/>
    <n v="32881.13218158434"/>
  </r>
  <r>
    <n v="227"/>
    <x v="224"/>
    <n v="10.9"/>
    <n v="1.3383429104660871E-2"/>
    <x v="0"/>
    <n v="74"/>
    <x v="4"/>
    <x v="32"/>
    <n v="5.4088611962411978E-3"/>
    <n v="1.1194029850746268E-2"/>
    <x v="2"/>
    <n v="0.21473077469505394"/>
    <x v="1"/>
    <n v="0.24783341113433871"/>
    <n v="814.44"/>
    <n v="2.3112793E-2"/>
    <n v="35237.627923202534"/>
  </r>
  <r>
    <n v="227"/>
    <x v="225"/>
    <n v="10.9"/>
    <n v="2.1470640376622611E-2"/>
    <x v="0"/>
    <n v="65"/>
    <x v="2"/>
    <x v="22"/>
    <n v="2.8515759777556788E-3"/>
    <n v="3.7313432835820895E-3"/>
    <x v="2"/>
    <n v="0.21473077469505394"/>
    <x v="7"/>
    <n v="1.7119603823750287E-2"/>
    <n v="507.67"/>
    <n v="0.11678696199999999"/>
    <n v="4346.9749645512657"/>
  </r>
  <r>
    <n v="230"/>
    <x v="226"/>
    <n v="10.8"/>
    <n v="3.5599904539515239E-4"/>
    <x v="0"/>
    <n v="87"/>
    <x v="3"/>
    <x v="0"/>
    <n v="0.49662073024700115"/>
    <n v="0.39365671641791045"/>
    <x v="0"/>
    <n v="0.52927685656877277"/>
    <x v="2"/>
    <n v="0.14505490044853961"/>
    <n v="30337.16"/>
    <n v="0.34727580699999999"/>
    <n v="87357.539421109177"/>
  </r>
  <r>
    <n v="230"/>
    <x v="227"/>
    <n v="10.8"/>
    <n v="3.5599904539515239E-4"/>
    <x v="0"/>
    <n v="84"/>
    <x v="3"/>
    <x v="0"/>
    <n v="0.49662073024700115"/>
    <n v="0.39365671641791045"/>
    <x v="0"/>
    <n v="0.52927685656877277"/>
    <x v="13"/>
    <n v="1.9068011609263059E-2"/>
    <n v="30337.16"/>
    <n v="0.34727580699999999"/>
    <n v="87357.539421109177"/>
  </r>
  <r>
    <n v="230"/>
    <x v="228"/>
    <n v="10.8"/>
    <n v="5.9094540321080339E-3"/>
    <x v="1"/>
    <n v="56"/>
    <x v="0"/>
    <x v="2"/>
    <n v="1.4379655375372943E-2"/>
    <n v="5.597014925373134E-3"/>
    <x v="1"/>
    <n v="0.22311298735564536"/>
    <x v="2"/>
    <n v="0.14505490044853961"/>
    <n v="1827.58"/>
    <n v="4.7889958000000003E-2"/>
    <n v="38162.071472269818"/>
  </r>
  <r>
    <n v="230"/>
    <x v="229"/>
    <n v="10.8"/>
    <n v="3.5599904539515239E-4"/>
    <x v="0"/>
    <n v="87"/>
    <x v="3"/>
    <x v="0"/>
    <n v="0.49662073024700115"/>
    <n v="0.39365671641791045"/>
    <x v="0"/>
    <n v="0.52927685656877277"/>
    <x v="3"/>
    <n v="0.16778632461285556"/>
    <n v="30337.16"/>
    <n v="0.34727580699999999"/>
    <n v="87357.539421109177"/>
  </r>
  <r>
    <n v="230"/>
    <x v="230"/>
    <n v="10.8"/>
    <n v="3.5599904539515239E-4"/>
    <x v="0"/>
    <n v="62"/>
    <x v="2"/>
    <x v="0"/>
    <n v="0.49662073024700115"/>
    <n v="0.39365671641791045"/>
    <x v="0"/>
    <n v="0.52927685656877277"/>
    <x v="3"/>
    <n v="0.16778632461285556"/>
    <n v="30337.16"/>
    <n v="0.34727580699999999"/>
    <n v="87357.539421109177"/>
  </r>
  <r>
    <n v="230"/>
    <x v="231"/>
    <n v="10.8"/>
    <n v="1.9312613998068738E-2"/>
    <x v="0"/>
    <n v="52"/>
    <x v="0"/>
    <x v="9"/>
    <n v="6.2206977735381891E-3"/>
    <n v="5.597014925373134E-3"/>
    <x v="1"/>
    <n v="0.22311298735564536"/>
    <x v="4"/>
    <n v="6.9970165005784374E-2"/>
    <n v="559.22"/>
    <n v="9.1135739999999993E-3"/>
    <n v="61361.217893221699"/>
  </r>
  <r>
    <n v="236"/>
    <x v="232"/>
    <n v="10.7"/>
    <n v="2.5516896000763123E-2"/>
    <x v="0"/>
    <n v="67"/>
    <x v="2"/>
    <x v="33"/>
    <n v="3.0037953359988642E-3"/>
    <n v="5.597014925373134E-3"/>
    <x v="3"/>
    <n v="1.6886200807777401E-2"/>
    <x v="3"/>
    <n v="0.16778632461285556"/>
    <n v="419.33"/>
    <n v="5.3425634999999999E-2"/>
    <n v="7848.8538320602083"/>
  </r>
  <r>
    <n v="236"/>
    <x v="233"/>
    <n v="10.7"/>
    <n v="3.5270275793778983E-4"/>
    <x v="0"/>
    <n v="85"/>
    <x v="3"/>
    <x v="0"/>
    <n v="0.49662073024700115"/>
    <n v="0.39365671641791045"/>
    <x v="0"/>
    <n v="0.52927685656877277"/>
    <x v="2"/>
    <n v="0.14505490044853961"/>
    <n v="30337.16"/>
    <n v="0.34727580699999999"/>
    <n v="87357.539421109177"/>
  </r>
  <r>
    <n v="236"/>
    <x v="234"/>
    <n v="10.7"/>
    <n v="3.5270275793778983E-4"/>
    <x v="1"/>
    <n v="60"/>
    <x v="2"/>
    <x v="0"/>
    <n v="0.49662073024700115"/>
    <n v="0.39365671641791045"/>
    <x v="0"/>
    <n v="0.52927685656877277"/>
    <x v="6"/>
    <n v="6.1730023746219886E-2"/>
    <n v="30337.16"/>
    <n v="0.34727580699999999"/>
    <n v="87357.539421109177"/>
  </r>
  <r>
    <n v="236"/>
    <x v="235"/>
    <n v="10.7"/>
    <n v="3.5270275793778983E-4"/>
    <x v="1"/>
    <n v="64"/>
    <x v="2"/>
    <x v="0"/>
    <n v="0.49662073024700115"/>
    <n v="0.39365671641791045"/>
    <x v="0"/>
    <n v="0.52927685656877277"/>
    <x v="6"/>
    <n v="6.1730023746219886E-2"/>
    <n v="30337.16"/>
    <n v="0.34727580699999999"/>
    <n v="87357.539421109177"/>
  </r>
  <r>
    <n v="236"/>
    <x v="236"/>
    <n v="10.7"/>
    <n v="3.5270275793778983E-4"/>
    <x v="1"/>
    <n v="66"/>
    <x v="2"/>
    <x v="0"/>
    <n v="0.49662073024700115"/>
    <n v="0.39365671641791045"/>
    <x v="0"/>
    <n v="0.52927685656877277"/>
    <x v="6"/>
    <n v="6.1730023746219886E-2"/>
    <n v="30337.16"/>
    <n v="0.34727580699999999"/>
    <n v="87357.539421109177"/>
  </r>
  <r>
    <n v="236"/>
    <x v="237"/>
    <n v="10.7"/>
    <n v="3.5270275793778983E-4"/>
    <x v="1"/>
    <n v="68"/>
    <x v="2"/>
    <x v="0"/>
    <n v="0.49662073024700115"/>
    <n v="0.39365671641791045"/>
    <x v="0"/>
    <n v="0.52927685656877277"/>
    <x v="6"/>
    <n v="6.1730023746219886E-2"/>
    <n v="30337.16"/>
    <n v="0.34727580699999999"/>
    <n v="87357.539421109177"/>
  </r>
  <r>
    <n v="236"/>
    <x v="238"/>
    <n v="10.7"/>
    <n v="4.8731389846564431E-3"/>
    <x v="0"/>
    <n v="59"/>
    <x v="0"/>
    <x v="15"/>
    <n v="3.438127904852753E-2"/>
    <n v="4.2910447761194029E-2"/>
    <x v="1"/>
    <n v="0.22311298735564536"/>
    <x v="3"/>
    <n v="0.16778632461285556"/>
    <n v="2195.71"/>
    <n v="0.143997393"/>
    <n v="15248.26216819078"/>
  </r>
  <r>
    <n v="236"/>
    <x v="239"/>
    <n v="10.7"/>
    <n v="1.6750680985628853E-2"/>
    <x v="0"/>
    <n v="70"/>
    <x v="4"/>
    <x v="20"/>
    <n v="1.16397069269956E-2"/>
    <n v="2.0522388059701493E-2"/>
    <x v="1"/>
    <n v="0.22311298735564536"/>
    <x v="6"/>
    <n v="6.1730023746219886E-2"/>
    <n v="638.78"/>
    <n v="1.0656633E-2"/>
    <n v="59942.009826180554"/>
  </r>
  <r>
    <n v="236"/>
    <x v="240"/>
    <n v="10.7"/>
    <n v="1.6750680985628853E-2"/>
    <x v="0"/>
    <n v="65"/>
    <x v="2"/>
    <x v="20"/>
    <n v="1.16397069269956E-2"/>
    <n v="2.0522388059701493E-2"/>
    <x v="1"/>
    <n v="0.22311298735564536"/>
    <x v="6"/>
    <n v="6.1730023746219886E-2"/>
    <n v="638.78"/>
    <n v="1.0656633E-2"/>
    <n v="59942.009826180554"/>
  </r>
  <r>
    <n v="236"/>
    <x v="241"/>
    <n v="10.7"/>
    <n v="1.6750680985628853E-2"/>
    <x v="1"/>
    <n v="72"/>
    <x v="4"/>
    <x v="20"/>
    <n v="1.16397069269956E-2"/>
    <n v="2.0522388059701493E-2"/>
    <x v="1"/>
    <n v="0.22311298735564536"/>
    <x v="6"/>
    <n v="6.1730023746219886E-2"/>
    <n v="638.78"/>
    <n v="1.0656633E-2"/>
    <n v="59942.009826180554"/>
  </r>
  <r>
    <n v="236"/>
    <x v="242"/>
    <n v="10.7"/>
    <n v="2.5516896000763123E-2"/>
    <x v="0"/>
    <n v="43"/>
    <x v="1"/>
    <x v="33"/>
    <n v="3.0037953359988642E-3"/>
    <n v="5.597014925373134E-3"/>
    <x v="3"/>
    <n v="1.6886200807777401E-2"/>
    <x v="3"/>
    <n v="0.16778632461285556"/>
    <n v="419.33"/>
    <n v="5.3425634999999999E-2"/>
    <n v="7848.8538320602083"/>
  </r>
  <r>
    <n v="236"/>
    <x v="243"/>
    <n v="10.7"/>
    <n v="5.4773791917947837E-4"/>
    <x v="0"/>
    <n v="64"/>
    <x v="2"/>
    <x v="5"/>
    <n v="8.5506687503805551E-2"/>
    <n v="0.10074626865671642"/>
    <x v="2"/>
    <n v="0.21473077469505394"/>
    <x v="3"/>
    <n v="0.16778632461285556"/>
    <n v="19534.89"/>
    <n v="1.416096094"/>
    <n v="13794.890108636935"/>
  </r>
  <r>
    <n v="248"/>
    <x v="244"/>
    <n v="10.6"/>
    <n v="1.6594132565202417E-2"/>
    <x v="0"/>
    <n v="73"/>
    <x v="4"/>
    <x v="20"/>
    <n v="1.16397069269956E-2"/>
    <n v="2.0522388059701493E-2"/>
    <x v="1"/>
    <n v="0.22311298735564536"/>
    <x v="3"/>
    <n v="0.16778632461285556"/>
    <n v="638.78"/>
    <n v="1.0656633E-2"/>
    <n v="59942.009826180554"/>
  </r>
  <r>
    <n v="248"/>
    <x v="245"/>
    <n v="10.6"/>
    <n v="3.4940647048042732E-4"/>
    <x v="0"/>
    <n v="62"/>
    <x v="2"/>
    <x v="0"/>
    <n v="0.49662073024700115"/>
    <n v="0.39365671641791045"/>
    <x v="0"/>
    <n v="0.52927685656877277"/>
    <x v="12"/>
    <n v="2.9652330985772572E-2"/>
    <n v="30337.16"/>
    <n v="0.34727580699999999"/>
    <n v="87357.539421109177"/>
  </r>
  <r>
    <n v="248"/>
    <x v="246"/>
    <n v="10.6"/>
    <n v="3.2283313486201931E-3"/>
    <x v="0"/>
    <n v="71"/>
    <x v="4"/>
    <x v="1"/>
    <n v="5.0597714680034947E-2"/>
    <n v="3.5447761194029849E-2"/>
    <x v="1"/>
    <n v="0.22311298735564536"/>
    <x v="4"/>
    <n v="6.9970165005784374E-2"/>
    <n v="3283.43"/>
    <n v="6.6650803999999994E-2"/>
    <n v="49263.171679069317"/>
  </r>
  <r>
    <n v="248"/>
    <x v="246"/>
    <n v="10.6"/>
    <n v="3.2283313486201931E-3"/>
    <x v="0"/>
    <n v="71"/>
    <x v="4"/>
    <x v="1"/>
    <n v="5.0597714680034947E-2"/>
    <n v="3.5447761194029849E-2"/>
    <x v="1"/>
    <n v="0.22311298735564536"/>
    <x v="4"/>
    <n v="6.9970165005784374E-2"/>
    <n v="3283.43"/>
    <n v="6.6650803999999994E-2"/>
    <n v="49263.171679069317"/>
  </r>
  <r>
    <n v="248"/>
    <x v="247"/>
    <n v="10.6"/>
    <n v="3.2283313486201931E-3"/>
    <x v="0"/>
    <n v="68"/>
    <x v="2"/>
    <x v="1"/>
    <n v="5.0597714680034947E-2"/>
    <n v="3.5447761194029849E-2"/>
    <x v="1"/>
    <n v="0.22311298735564536"/>
    <x v="4"/>
    <n v="6.9970165005784374E-2"/>
    <n v="3283.43"/>
    <n v="6.6650803999999994E-2"/>
    <n v="49263.171679069317"/>
  </r>
  <r>
    <n v="248"/>
    <x v="248"/>
    <n v="10.6"/>
    <n v="3.2283313486201931E-3"/>
    <x v="1"/>
    <n v="59"/>
    <x v="0"/>
    <x v="1"/>
    <n v="5.0597714680034947E-2"/>
    <n v="3.5447761194029849E-2"/>
    <x v="1"/>
    <n v="0.22311298735564536"/>
    <x v="4"/>
    <n v="6.9970165005784374E-2"/>
    <n v="3283.43"/>
    <n v="6.6650803999999994E-2"/>
    <n v="49263.171679069317"/>
  </r>
  <r>
    <n v="248"/>
    <x v="249"/>
    <n v="10.6"/>
    <n v="3.4940647048042732E-4"/>
    <x v="0"/>
    <n v="80"/>
    <x v="3"/>
    <x v="0"/>
    <n v="0.49662073024700115"/>
    <n v="0.39365671641791045"/>
    <x v="0"/>
    <n v="0.52927685656877277"/>
    <x v="11"/>
    <n v="3.6492054149499728E-2"/>
    <n v="30337.16"/>
    <n v="0.34727580699999999"/>
    <n v="87357.539421109177"/>
  </r>
  <r>
    <n v="248"/>
    <x v="250"/>
    <n v="10.6"/>
    <n v="3.2283313486201931E-3"/>
    <x v="0"/>
    <n v="57"/>
    <x v="0"/>
    <x v="1"/>
    <n v="5.0597714680034947E-2"/>
    <n v="3.5447761194029849E-2"/>
    <x v="1"/>
    <n v="0.22311298735564536"/>
    <x v="5"/>
    <n v="1.3577966755292164E-2"/>
    <n v="3283.43"/>
    <n v="6.6650803999999994E-2"/>
    <n v="49263.171679069317"/>
  </r>
  <r>
    <n v="248"/>
    <x v="251"/>
    <n v="10.6"/>
    <n v="3.4940647048042732E-4"/>
    <x v="0"/>
    <n v="52"/>
    <x v="0"/>
    <x v="0"/>
    <n v="0.49662073024700115"/>
    <n v="0.39365671641791045"/>
    <x v="0"/>
    <n v="0.52927685656877277"/>
    <x v="2"/>
    <n v="0.14505490044853961"/>
    <n v="30337.16"/>
    <n v="0.34727580699999999"/>
    <n v="87357.539421109177"/>
  </r>
  <r>
    <n v="257"/>
    <x v="252"/>
    <n v="10.5"/>
    <n v="5.3749982723219842E-4"/>
    <x v="1"/>
    <n v="64"/>
    <x v="2"/>
    <x v="5"/>
    <n v="8.5506687503805551E-2"/>
    <n v="0.10074626865671642"/>
    <x v="2"/>
    <n v="0.21473077469505394"/>
    <x v="12"/>
    <n v="2.9652330985772572E-2"/>
    <n v="19534.89"/>
    <n v="1.416096094"/>
    <n v="13794.890108636935"/>
  </r>
  <r>
    <n v="258"/>
    <x v="253"/>
    <n v="10.4"/>
    <n v="4.7365089196660763E-3"/>
    <x v="0"/>
    <n v="68"/>
    <x v="2"/>
    <x v="15"/>
    <n v="3.438127904852753E-2"/>
    <n v="4.2910447761194029E-2"/>
    <x v="1"/>
    <n v="0.22311298735564536"/>
    <x v="11"/>
    <n v="3.6492054149499728E-2"/>
    <n v="2195.71"/>
    <n v="0.143997393"/>
    <n v="15248.26216819078"/>
  </r>
  <r>
    <n v="258"/>
    <x v="254"/>
    <n v="10.4"/>
    <n v="2.4877407008731013E-2"/>
    <x v="0"/>
    <n v="79"/>
    <x v="4"/>
    <x v="27"/>
    <n v="2.4761015607558203E-3"/>
    <n v="3.7313432835820895E-3"/>
    <x v="5"/>
    <n v="3.450305453512209E-3"/>
    <x v="8"/>
    <n v="3.5314891112419061E-2"/>
    <n v="418.05"/>
    <n v="6.4747318999999998E-2"/>
    <n v="6456.6379960844406"/>
  </r>
  <r>
    <n v="260"/>
    <x v="255"/>
    <n v="10.3"/>
    <n v="3.3951760810833979E-4"/>
    <x v="0"/>
    <n v="73"/>
    <x v="4"/>
    <x v="0"/>
    <n v="0.49662073024700115"/>
    <n v="0.39365671641791045"/>
    <x v="0"/>
    <n v="0.52927685656877277"/>
    <x v="14"/>
    <n v="8.1995494306996031E-3"/>
    <n v="30337.16"/>
    <n v="0.34727580699999999"/>
    <n v="87357.539421109177"/>
  </r>
  <r>
    <n v="260"/>
    <x v="256"/>
    <n v="10.3"/>
    <n v="3.1369634802630181E-3"/>
    <x v="0"/>
    <n v="73"/>
    <x v="4"/>
    <x v="1"/>
    <n v="5.0597714680034947E-2"/>
    <n v="3.5447761194029849E-2"/>
    <x v="1"/>
    <n v="0.22311298735564536"/>
    <x v="3"/>
    <n v="0.16778632461285556"/>
    <n v="3283.43"/>
    <n v="6.6650803999999994E-2"/>
    <n v="49263.171679069317"/>
  </r>
  <r>
    <n v="260"/>
    <x v="257"/>
    <n v="10.3"/>
    <n v="2.4404113159266456E-2"/>
    <x v="0"/>
    <n v="60"/>
    <x v="2"/>
    <x v="10"/>
    <n v="2.0742424549938101E-2"/>
    <n v="2.7985074626865673E-2"/>
    <x v="2"/>
    <n v="0.21473077469505394"/>
    <x v="3"/>
    <n v="0.16778632461285556"/>
    <n v="422.06"/>
    <n v="7.3960759999999997E-3"/>
    <n v="57065.3952176803"/>
  </r>
  <r>
    <n v="260"/>
    <x v="258"/>
    <n v="10.3"/>
    <n v="2.0336841273915534E-2"/>
    <x v="0"/>
    <n v="82"/>
    <x v="3"/>
    <x v="34"/>
    <n v="1.8570761705668656E-3"/>
    <n v="3.7313432835820895E-3"/>
    <x v="1"/>
    <n v="0.22311298735564536"/>
    <x v="17"/>
    <n v="8.5851718049156731E-3"/>
    <n v="506.47"/>
    <n v="5.6230710000000003E-3"/>
    <n v="90069.999116141335"/>
  </r>
  <r>
    <n v="264"/>
    <x v="259"/>
    <n v="10.199999999999999"/>
    <n v="3.3622132065097717E-4"/>
    <x v="0"/>
    <n v="57"/>
    <x v="0"/>
    <x v="0"/>
    <n v="0.49662073024700115"/>
    <n v="0.39365671641791045"/>
    <x v="0"/>
    <n v="0.52927685656877277"/>
    <x v="1"/>
    <n v="0.24783341113433871"/>
    <n v="30337.16"/>
    <n v="0.34727580699999999"/>
    <n v="87357.539421109177"/>
  </r>
  <r>
    <n v="264"/>
    <x v="260"/>
    <n v="10.199999999999999"/>
    <n v="1.7939743567194889E-2"/>
    <x v="0"/>
    <n v="72"/>
    <x v="4"/>
    <x v="23"/>
    <n v="2.7703923200259797E-3"/>
    <n v="3.7313432835820895E-3"/>
    <x v="2"/>
    <n v="0.21473077469505394"/>
    <x v="15"/>
    <n v="2.8576647520854061E-2"/>
    <n v="568.57000000000005"/>
    <n v="1.1346E-2"/>
    <n v="50111.933721135203"/>
  </r>
  <r>
    <n v="264"/>
    <x v="261"/>
    <n v="10.199999999999999"/>
    <n v="3.3622132065097717E-4"/>
    <x v="0"/>
    <n v="83"/>
    <x v="3"/>
    <x v="0"/>
    <n v="0.49662073024700115"/>
    <n v="0.39365671641791045"/>
    <x v="0"/>
    <n v="0.52927685656877277"/>
    <x v="6"/>
    <n v="6.1730023746219886E-2"/>
    <n v="30337.16"/>
    <n v="0.34727580699999999"/>
    <n v="87357.539421109177"/>
  </r>
  <r>
    <n v="264"/>
    <x v="262"/>
    <n v="10.199999999999999"/>
    <n v="4.3771000424836183E-3"/>
    <x v="0"/>
    <n v="67"/>
    <x v="2"/>
    <x v="6"/>
    <n v="1.9555113555641254E-2"/>
    <n v="2.6119402985074626E-2"/>
    <x v="0"/>
    <n v="0.52927685656877277"/>
    <x v="13"/>
    <n v="1.9068011609263059E-2"/>
    <n v="2330.31"/>
    <n v="4.0126723000000003E-2"/>
    <n v="58073.767947609369"/>
  </r>
  <r>
    <n v="264"/>
    <x v="263"/>
    <n v="10.199999999999999"/>
    <n v="4.3771000424836183E-3"/>
    <x v="0"/>
    <n v="77"/>
    <x v="4"/>
    <x v="6"/>
    <n v="1.9555113555641254E-2"/>
    <n v="2.6119402985074626E-2"/>
    <x v="0"/>
    <n v="0.52927685656877277"/>
    <x v="13"/>
    <n v="1.9068011609263059E-2"/>
    <n v="2330.31"/>
    <n v="4.0126723000000003E-2"/>
    <n v="58073.767947609369"/>
  </r>
  <r>
    <n v="264"/>
    <x v="264"/>
    <n v="10.199999999999999"/>
    <n v="4.3771000424836183E-3"/>
    <x v="0"/>
    <n v="34"/>
    <x v="6"/>
    <x v="6"/>
    <n v="1.9555113555641254E-2"/>
    <n v="2.6119402985074626E-2"/>
    <x v="0"/>
    <n v="0.52927685656877277"/>
    <x v="13"/>
    <n v="1.9068011609263059E-2"/>
    <n v="2330.31"/>
    <n v="4.0126723000000003E-2"/>
    <n v="58073.767947609369"/>
  </r>
  <r>
    <n v="264"/>
    <x v="265"/>
    <n v="10.199999999999999"/>
    <n v="1.2523942831884483E-2"/>
    <x v="0"/>
    <n v="36"/>
    <x v="6"/>
    <x v="32"/>
    <n v="5.4088611962411978E-3"/>
    <n v="1.1194029850746268E-2"/>
    <x v="2"/>
    <n v="0.21473077469505394"/>
    <x v="2"/>
    <n v="0.14505490044853961"/>
    <n v="814.44"/>
    <n v="2.3112793E-2"/>
    <n v="35237.627923202534"/>
  </r>
  <r>
    <n v="271"/>
    <x v="266"/>
    <n v="10.1"/>
    <n v="1.7199393763942576E-2"/>
    <x v="0"/>
    <n v="92"/>
    <x v="5"/>
    <x v="35"/>
    <n v="3.6025248117553949E-3"/>
    <n v="7.462686567164179E-3"/>
    <x v="1"/>
    <n v="0.22311298735564536"/>
    <x v="1"/>
    <n v="0.24783341113433871"/>
    <n v="587.23"/>
    <n v="5.3080389999999996E-3"/>
    <n v="110630.30998830266"/>
  </r>
  <r>
    <n v="271"/>
    <x v="267"/>
    <n v="10.1"/>
    <n v="1.7199393763942576E-2"/>
    <x v="0"/>
    <n v="82"/>
    <x v="3"/>
    <x v="35"/>
    <n v="3.6025248117553949E-3"/>
    <n v="7.462686567164179E-3"/>
    <x v="1"/>
    <n v="0.22311298735564536"/>
    <x v="1"/>
    <n v="0.24783341113433871"/>
    <n v="587.23"/>
    <n v="5.3080389999999996E-3"/>
    <n v="110630.30998830266"/>
  </r>
  <r>
    <n v="271"/>
    <x v="268"/>
    <n v="10.1"/>
    <n v="3.3292503319361466E-4"/>
    <x v="0"/>
    <n v="78"/>
    <x v="4"/>
    <x v="0"/>
    <n v="0.49662073024700115"/>
    <n v="0.39365671641791045"/>
    <x v="0"/>
    <n v="0.52927685656877277"/>
    <x v="2"/>
    <n v="0.14505490044853961"/>
    <n v="30337.16"/>
    <n v="0.34727580699999999"/>
    <n v="87357.539421109177"/>
  </r>
  <r>
    <n v="274"/>
    <x v="269"/>
    <n v="9.9"/>
    <n v="3.2633245827888964E-4"/>
    <x v="0"/>
    <n v="60"/>
    <x v="2"/>
    <x v="0"/>
    <n v="0.49662073024700115"/>
    <n v="0.39365671641791045"/>
    <x v="0"/>
    <n v="0.52927685656877277"/>
    <x v="1"/>
    <n v="0.24783341113433871"/>
    <n v="30337.16"/>
    <n v="0.34727580699999999"/>
    <n v="87357.539421109177"/>
  </r>
  <r>
    <n v="274"/>
    <x v="270"/>
    <n v="9.9"/>
    <n v="1.7703229498229677E-2"/>
    <x v="0"/>
    <n v="83"/>
    <x v="3"/>
    <x v="9"/>
    <n v="6.2206977735381891E-3"/>
    <n v="5.597014925373134E-3"/>
    <x v="1"/>
    <n v="0.22311298735564536"/>
    <x v="10"/>
    <n v="6.6773558482677454E-3"/>
    <n v="559.22"/>
    <n v="9.1135739999999993E-3"/>
    <n v="61361.217893221699"/>
  </r>
  <r>
    <n v="274"/>
    <x v="271"/>
    <n v="9.9"/>
    <n v="3.2633245827888964E-4"/>
    <x v="0"/>
    <n v="80"/>
    <x v="3"/>
    <x v="0"/>
    <n v="0.49662073024700115"/>
    <n v="0.39365671641791045"/>
    <x v="0"/>
    <n v="0.52927685656877277"/>
    <x v="3"/>
    <n v="0.16778632461285556"/>
    <n v="30337.16"/>
    <n v="0.34727580699999999"/>
    <n v="87357.539421109177"/>
  </r>
  <r>
    <n v="274"/>
    <x v="272"/>
    <n v="9.9"/>
    <n v="2.0276497695852536E-2"/>
    <x v="0"/>
    <n v="44"/>
    <x v="1"/>
    <x v="31"/>
    <n v="2.2325505875667234E-3"/>
    <n v="3.7313432835820895E-3"/>
    <x v="2"/>
    <n v="0.21473077469505394"/>
    <x v="4"/>
    <n v="6.9970165005784374E-2"/>
    <n v="488.25"/>
    <n v="3.5977837999999998E-2"/>
    <n v="13570.854368736665"/>
  </r>
  <r>
    <n v="274"/>
    <x v="273"/>
    <n v="9.9"/>
    <n v="2.0115573110964817E-3"/>
    <x v="1"/>
    <n v="60"/>
    <x v="2"/>
    <x v="8"/>
    <n v="3.7851880416472167E-2"/>
    <n v="4.4776119402985072E-2"/>
    <x v="1"/>
    <n v="0.22311298735564536"/>
    <x v="3"/>
    <n v="0.16778632461285556"/>
    <n v="4921.5600000000004"/>
    <n v="8.4075074999999999E-2"/>
    <n v="58537.681946760087"/>
  </r>
  <r>
    <n v="274"/>
    <x v="274"/>
    <n v="9.9"/>
    <n v="3.2633245827888964E-4"/>
    <x v="0"/>
    <n v="54"/>
    <x v="0"/>
    <x v="0"/>
    <n v="0.49662073024700115"/>
    <n v="0.39365671641791045"/>
    <x v="0"/>
    <n v="0.52927685656877277"/>
    <x v="1"/>
    <n v="0.24783341113433871"/>
    <n v="30337.16"/>
    <n v="0.34727580699999999"/>
    <n v="87357.539421109177"/>
  </r>
  <r>
    <n v="280"/>
    <x v="275"/>
    <n v="9.8000000000000007"/>
    <n v="3.2303617082152713E-4"/>
    <x v="0"/>
    <n v="39"/>
    <x v="6"/>
    <x v="0"/>
    <n v="0.49662073024700115"/>
    <n v="0.39365671641791045"/>
    <x v="0"/>
    <n v="0.52927685656877277"/>
    <x v="1"/>
    <n v="0.24783341113433871"/>
    <n v="30337.16"/>
    <n v="0.34727580699999999"/>
    <n v="87357.539421109177"/>
  </r>
  <r>
    <n v="280"/>
    <x v="276"/>
    <n v="9.8000000000000007"/>
    <n v="3.2303617082152713E-4"/>
    <x v="0"/>
    <n v="43"/>
    <x v="1"/>
    <x v="0"/>
    <n v="0.49662073024700115"/>
    <n v="0.39365671641791045"/>
    <x v="0"/>
    <n v="0.52927685656877277"/>
    <x v="3"/>
    <n v="0.16778632461285556"/>
    <n v="30337.16"/>
    <n v="0.34727580699999999"/>
    <n v="87357.539421109177"/>
  </r>
  <r>
    <n v="280"/>
    <x v="277"/>
    <n v="9.8000000000000007"/>
    <n v="1.778874952351564E-2"/>
    <x v="0"/>
    <n v="45"/>
    <x v="1"/>
    <x v="16"/>
    <n v="9.9754419435367694E-3"/>
    <n v="1.4925373134328358E-2"/>
    <x v="2"/>
    <n v="0.21473077469505394"/>
    <x v="13"/>
    <n v="1.9068011609263059E-2"/>
    <n v="550.91"/>
    <n v="9.5171809999999996E-3"/>
    <n v="57885.838253995586"/>
  </r>
  <r>
    <n v="280"/>
    <x v="278"/>
    <n v="9.8000000000000007"/>
    <n v="1.778874952351564E-2"/>
    <x v="0"/>
    <n v="61"/>
    <x v="2"/>
    <x v="16"/>
    <n v="9.9754419435367694E-3"/>
    <n v="1.4925373134328358E-2"/>
    <x v="2"/>
    <n v="0.21473077469505394"/>
    <x v="13"/>
    <n v="1.9068011609263059E-2"/>
    <n v="550.91"/>
    <n v="9.5171809999999996E-3"/>
    <n v="57885.838253995586"/>
  </r>
  <r>
    <n v="280"/>
    <x v="279"/>
    <n v="9.8000000000000007"/>
    <n v="3.2303617082152713E-4"/>
    <x v="0"/>
    <n v="38"/>
    <x v="6"/>
    <x v="0"/>
    <n v="0.49662073024700115"/>
    <n v="0.39365671641791045"/>
    <x v="0"/>
    <n v="0.52927685656877277"/>
    <x v="3"/>
    <n v="0.16778632461285556"/>
    <n v="30337.16"/>
    <n v="0.34727580699999999"/>
    <n v="87357.539421109177"/>
  </r>
  <r>
    <n v="280"/>
    <x v="280"/>
    <n v="9.8000000000000007"/>
    <n v="3.2303617082152713E-4"/>
    <x v="0"/>
    <n v="68"/>
    <x v="2"/>
    <x v="0"/>
    <n v="0.49662073024700115"/>
    <n v="0.39365671641791045"/>
    <x v="0"/>
    <n v="0.52927685656877277"/>
    <x v="3"/>
    <n v="0.16778632461285556"/>
    <n v="30337.16"/>
    <n v="0.34727580699999999"/>
    <n v="87357.539421109177"/>
  </r>
  <r>
    <n v="280"/>
    <x v="281"/>
    <n v="9.8000000000000007"/>
    <n v="5.0166650541671857E-4"/>
    <x v="0"/>
    <n v="68"/>
    <x v="2"/>
    <x v="5"/>
    <n v="8.5506687503805551E-2"/>
    <n v="0.10074626865671642"/>
    <x v="2"/>
    <n v="0.21473077469505394"/>
    <x v="13"/>
    <n v="1.9068011609263059E-2"/>
    <n v="19534.89"/>
    <n v="1.416096094"/>
    <n v="13794.890108636935"/>
  </r>
  <r>
    <n v="287"/>
    <x v="282"/>
    <n v="9.6999999999999993"/>
    <n v="9.7038815526210472E-3"/>
    <x v="0"/>
    <n v="63"/>
    <x v="2"/>
    <x v="12"/>
    <n v="1.3780925899616412E-2"/>
    <n v="1.6791044776119403E-2"/>
    <x v="1"/>
    <n v="0.22311298735564536"/>
    <x v="8"/>
    <n v="3.5314891112419061E-2"/>
    <n v="999.6"/>
    <n v="8.9674070000000002E-3"/>
    <n v="111470.35034765345"/>
  </r>
  <r>
    <n v="287"/>
    <x v="283"/>
    <n v="9.6999999999999993"/>
    <n v="4.9654745944307849E-4"/>
    <x v="1"/>
    <n v="74"/>
    <x v="4"/>
    <x v="5"/>
    <n v="8.5506687503805551E-2"/>
    <n v="0.10074626865671642"/>
    <x v="2"/>
    <n v="0.21473077469505394"/>
    <x v="9"/>
    <n v="3.5639625743337865E-2"/>
    <n v="19534.89"/>
    <n v="1.416096094"/>
    <n v="13794.890108636935"/>
  </r>
  <r>
    <n v="289"/>
    <x v="284"/>
    <n v="9.6"/>
    <n v="4.3721620796917625E-3"/>
    <x v="0"/>
    <n v="76"/>
    <x v="4"/>
    <x v="15"/>
    <n v="3.438127904852753E-2"/>
    <n v="4.2910447761194029E-2"/>
    <x v="1"/>
    <n v="0.22311298735564536"/>
    <x v="11"/>
    <n v="3.6492054149499728E-2"/>
    <n v="2195.71"/>
    <n v="0.143997393"/>
    <n v="15248.26216819078"/>
  </r>
  <r>
    <n v="289"/>
    <x v="285"/>
    <n v="9.6"/>
    <n v="2.9237717874296089E-3"/>
    <x v="1"/>
    <n v="64"/>
    <x v="2"/>
    <x v="1"/>
    <n v="5.0597714680034947E-2"/>
    <n v="3.5447761194029849E-2"/>
    <x v="1"/>
    <n v="0.22311298735564536"/>
    <x v="11"/>
    <n v="3.6492054149499728E-2"/>
    <n v="3283.43"/>
    <n v="6.6650803999999994E-2"/>
    <n v="49263.171679069317"/>
  </r>
  <r>
    <n v="289"/>
    <x v="286"/>
    <n v="9.6"/>
    <n v="4.3721620796917625E-3"/>
    <x v="0"/>
    <n v="53"/>
    <x v="0"/>
    <x v="15"/>
    <n v="3.438127904852753E-2"/>
    <n v="4.2910447761194029E-2"/>
    <x v="1"/>
    <n v="0.22311298735564536"/>
    <x v="9"/>
    <n v="3.5639625743337865E-2"/>
    <n v="2195.71"/>
    <n v="0.143997393"/>
    <n v="15248.26216819078"/>
  </r>
  <r>
    <n v="289"/>
    <x v="287"/>
    <n v="9.6"/>
    <n v="2.7756093329863819E-2"/>
    <x v="0"/>
    <n v="65"/>
    <x v="2"/>
    <x v="36"/>
    <n v="9.7420389275638844E-4"/>
    <n v="1.8656716417910447E-3"/>
    <x v="5"/>
    <n v="3.450305453512209E-3"/>
    <x v="14"/>
    <n v="8.1995494306996031E-3"/>
    <n v="345.87"/>
    <n v="0.118365995"/>
    <n v="2922.0385466281932"/>
  </r>
  <r>
    <n v="293"/>
    <x v="288"/>
    <n v="9.5"/>
    <n v="3.8624166531143278E-3"/>
    <x v="0"/>
    <n v="71"/>
    <x v="4"/>
    <x v="11"/>
    <n v="2.097582756591098E-2"/>
    <n v="3.3582089552238806E-2"/>
    <x v="1"/>
    <n v="0.22311298735564536"/>
    <x v="3"/>
    <n v="0.16778632461285556"/>
    <n v="2459.6"/>
    <n v="5.9146259999999999E-2"/>
    <n v="41585.04696662139"/>
  </r>
  <r>
    <n v="293"/>
    <x v="289"/>
    <n v="9.5"/>
    <n v="3.1314730844943955E-4"/>
    <x v="0"/>
    <n v="69"/>
    <x v="2"/>
    <x v="0"/>
    <n v="0.49662073024700115"/>
    <n v="0.39365671641791045"/>
    <x v="0"/>
    <n v="0.52927685656877277"/>
    <x v="6"/>
    <n v="6.1730023746219886E-2"/>
    <n v="30337.16"/>
    <n v="0.34727580699999999"/>
    <n v="87357.539421109177"/>
  </r>
  <r>
    <n v="293"/>
    <x v="290"/>
    <n v="9.5"/>
    <n v="4.3266187246949733E-3"/>
    <x v="0"/>
    <n v="62"/>
    <x v="2"/>
    <x v="15"/>
    <n v="3.438127904852753E-2"/>
    <n v="4.2910447761194029E-2"/>
    <x v="1"/>
    <n v="0.22311298735564536"/>
    <x v="9"/>
    <n v="3.5639625743337865E-2"/>
    <n v="2195.71"/>
    <n v="0.143997393"/>
    <n v="15248.26216819078"/>
  </r>
  <r>
    <n v="293"/>
    <x v="291"/>
    <n v="9.5"/>
    <n v="4.3266187246949733E-3"/>
    <x v="0"/>
    <n v="66"/>
    <x v="2"/>
    <x v="15"/>
    <n v="3.438127904852753E-2"/>
    <n v="4.2910447761194029E-2"/>
    <x v="1"/>
    <n v="0.22311298735564536"/>
    <x v="9"/>
    <n v="3.5639625743337865E-2"/>
    <n v="2195.71"/>
    <n v="0.143997393"/>
    <n v="15248.26216819078"/>
  </r>
  <r>
    <n v="293"/>
    <x v="292"/>
    <n v="9.5"/>
    <n v="2.2238244161875689E-3"/>
    <x v="0"/>
    <n v="66"/>
    <x v="2"/>
    <x v="3"/>
    <n v="4.9055225183170639E-2"/>
    <n v="4.8507462686567165E-2"/>
    <x v="2"/>
    <n v="0.21473077469505394"/>
    <x v="15"/>
    <n v="2.8576647520854061E-2"/>
    <n v="4271.92"/>
    <n v="1.4638655249999999"/>
    <n v="2918.246196145647"/>
  </r>
  <r>
    <n v="293"/>
    <x v="293"/>
    <n v="9.5"/>
    <n v="3.1314730844943955E-4"/>
    <x v="0"/>
    <n v="60"/>
    <x v="2"/>
    <x v="0"/>
    <n v="0.49662073024700115"/>
    <n v="0.39365671641791045"/>
    <x v="0"/>
    <n v="0.52927685656877277"/>
    <x v="13"/>
    <n v="1.9068011609263059E-2"/>
    <n v="30337.16"/>
    <n v="0.34727580699999999"/>
    <n v="87357.539421109177"/>
  </r>
  <r>
    <n v="293"/>
    <x v="294"/>
    <n v="9.5"/>
    <n v="4.8630936749579853E-4"/>
    <x v="0"/>
    <n v="56"/>
    <x v="0"/>
    <x v="5"/>
    <n v="8.5506687503805551E-2"/>
    <n v="0.10074626865671642"/>
    <x v="2"/>
    <n v="0.21473077469505394"/>
    <x v="11"/>
    <n v="3.6492054149499728E-2"/>
    <n v="19534.89"/>
    <n v="1.416096094"/>
    <n v="13794.890108636935"/>
  </r>
  <r>
    <n v="293"/>
    <x v="295"/>
    <n v="9.5"/>
    <n v="4.8630936749579853E-4"/>
    <x v="0"/>
    <n v="49"/>
    <x v="1"/>
    <x v="5"/>
    <n v="8.5506687503805551E-2"/>
    <n v="0.10074626865671642"/>
    <x v="2"/>
    <n v="0.21473077469505394"/>
    <x v="12"/>
    <n v="2.9652330985772572E-2"/>
    <n v="19534.89"/>
    <n v="1.416096094"/>
    <n v="13794.890108636935"/>
  </r>
  <r>
    <n v="293"/>
    <x v="296"/>
    <n v="9.5"/>
    <n v="7.4629210658622418E-3"/>
    <x v="0"/>
    <n v="77"/>
    <x v="4"/>
    <x v="26"/>
    <n v="2.4253617746747584E-3"/>
    <n v="3.7313432835820895E-3"/>
    <x v="1"/>
    <n v="0.22311298735564536"/>
    <x v="3"/>
    <n v="0.16778632461285556"/>
    <n v="1272.96"/>
    <n v="1.8346819E-2"/>
    <n v="69383.144838350447"/>
  </r>
  <r>
    <n v="302"/>
    <x v="297"/>
    <n v="9.4"/>
    <n v="3.0985102099207704E-4"/>
    <x v="0"/>
    <n v="57"/>
    <x v="0"/>
    <x v="0"/>
    <n v="0.49662073024700115"/>
    <n v="0.39365671641791045"/>
    <x v="0"/>
    <n v="0.52927685656877277"/>
    <x v="3"/>
    <n v="0.16778632461285556"/>
    <n v="30337.16"/>
    <n v="0.34727580699999999"/>
    <n v="87357.539421109177"/>
  </r>
  <r>
    <n v="302"/>
    <x v="298"/>
    <n v="9.4"/>
    <n v="2.609443966354829E-2"/>
    <x v="0"/>
    <n v="69"/>
    <x v="2"/>
    <x v="21"/>
    <n v="5.2261979663493757E-3"/>
    <n v="9.3283582089552231E-3"/>
    <x v="1"/>
    <n v="0.22311298735564536"/>
    <x v="10"/>
    <n v="6.6773558482677454E-3"/>
    <n v="360.23"/>
    <n v="1.0609238999999999E-2"/>
    <n v="33954.367509300151"/>
  </r>
  <r>
    <n v="302"/>
    <x v="299"/>
    <n v="9.4"/>
    <n v="2.609443966354829E-2"/>
    <x v="0"/>
    <n v="89"/>
    <x v="3"/>
    <x v="21"/>
    <n v="5.2261979663493757E-3"/>
    <n v="9.3283582089552231E-3"/>
    <x v="1"/>
    <n v="0.22311298735564536"/>
    <x v="11"/>
    <n v="3.6492054149499728E-2"/>
    <n v="360.23"/>
    <n v="1.0609238999999999E-2"/>
    <n v="33954.367509300151"/>
  </r>
  <r>
    <n v="302"/>
    <x v="300"/>
    <n v="9.4"/>
    <n v="3.0985102099207704E-4"/>
    <x v="0"/>
    <n v="63"/>
    <x v="2"/>
    <x v="0"/>
    <n v="0.49662073024700115"/>
    <n v="0.39365671641791045"/>
    <x v="0"/>
    <n v="0.52927685656877277"/>
    <x v="2"/>
    <n v="0.14505490044853961"/>
    <n v="30337.16"/>
    <n v="0.34727580699999999"/>
    <n v="87357.539421109177"/>
  </r>
  <r>
    <n v="302"/>
    <x v="301"/>
    <n v="9.4"/>
    <n v="1.9099635075057501E-3"/>
    <x v="0"/>
    <n v="61"/>
    <x v="2"/>
    <x v="8"/>
    <n v="3.7851880416472167E-2"/>
    <n v="4.4776119402985072E-2"/>
    <x v="1"/>
    <n v="0.22311298735564536"/>
    <x v="15"/>
    <n v="2.8576647520854061E-2"/>
    <n v="4921.5600000000004"/>
    <n v="8.4075074999999999E-2"/>
    <n v="58537.681946760087"/>
  </r>
  <r>
    <n v="307"/>
    <x v="302"/>
    <n v="9.3000000000000007"/>
    <n v="3.0655473353471453E-4"/>
    <x v="0"/>
    <n v="58"/>
    <x v="0"/>
    <x v="0"/>
    <n v="0.49662073024700115"/>
    <n v="0.39365671641791045"/>
    <x v="0"/>
    <n v="0.52927685656877277"/>
    <x v="3"/>
    <n v="0.16778632461285556"/>
    <n v="30337.16"/>
    <n v="0.34727580699999999"/>
    <n v="87357.539421109177"/>
  </r>
  <r>
    <n v="307"/>
    <x v="303"/>
    <n v="9.3000000000000007"/>
    <n v="3.0655473353471453E-4"/>
    <x v="1"/>
    <n v="42"/>
    <x v="1"/>
    <x v="0"/>
    <n v="0.49662073024700115"/>
    <n v="0.39365671641791045"/>
    <x v="0"/>
    <n v="0.52927685656877277"/>
    <x v="11"/>
    <n v="3.6492054149499728E-2"/>
    <n v="30337.16"/>
    <n v="0.34727580699999999"/>
    <n v="87357.539421109177"/>
  </r>
  <r>
    <n v="307"/>
    <x v="304"/>
    <n v="9.3000000000000007"/>
    <n v="2.2034781784580394E-2"/>
    <x v="0"/>
    <n v="61"/>
    <x v="2"/>
    <x v="10"/>
    <n v="2.0742424549938101E-2"/>
    <n v="2.7985074626865673E-2"/>
    <x v="2"/>
    <n v="0.21473077469505394"/>
    <x v="0"/>
    <n v="6.0938483083355338E-2"/>
    <n v="422.06"/>
    <n v="7.3960759999999997E-3"/>
    <n v="57065.3952176803"/>
  </r>
  <r>
    <n v="311"/>
    <x v="305"/>
    <n v="9.1999999999999993"/>
    <n v="4.1899886597046056E-3"/>
    <x v="0"/>
    <n v="43"/>
    <x v="1"/>
    <x v="15"/>
    <n v="3.438127904852753E-2"/>
    <n v="4.2910447761194029E-2"/>
    <x v="1"/>
    <n v="0.22311298735564536"/>
    <x v="4"/>
    <n v="6.9970165005784374E-2"/>
    <n v="2195.71"/>
    <n v="0.143997393"/>
    <n v="15248.26216819078"/>
  </r>
  <r>
    <n v="311"/>
    <x v="306"/>
    <n v="9.1999999999999993"/>
    <n v="3.0325844607735197E-4"/>
    <x v="0"/>
    <n v="79"/>
    <x v="4"/>
    <x v="0"/>
    <n v="0.49662073024700115"/>
    <n v="0.39365671641791045"/>
    <x v="0"/>
    <n v="0.52927685656877277"/>
    <x v="3"/>
    <n v="0.16778632461285556"/>
    <n v="30337.16"/>
    <n v="0.34727580699999999"/>
    <n v="87357.539421109177"/>
  </r>
  <r>
    <n v="311"/>
    <x v="307"/>
    <n v="9.1999999999999993"/>
    <n v="3.0325844607735197E-4"/>
    <x v="0"/>
    <n v="55"/>
    <x v="0"/>
    <x v="0"/>
    <n v="0.49662073024700115"/>
    <n v="0.39365671641791045"/>
    <x v="0"/>
    <n v="0.52927685656877277"/>
    <x v="3"/>
    <n v="0.16778632461285556"/>
    <n v="30337.16"/>
    <n v="0.34727580699999999"/>
    <n v="87357.539421109177"/>
  </r>
  <r>
    <n v="311"/>
    <x v="308"/>
    <n v="9.1999999999999993"/>
    <n v="3.0325844607735197E-4"/>
    <x v="1"/>
    <n v="56"/>
    <x v="0"/>
    <x v="0"/>
    <n v="0.49662073024700115"/>
    <n v="0.39365671641791045"/>
    <x v="0"/>
    <n v="0.52927685656877277"/>
    <x v="11"/>
    <n v="3.6492054149499728E-2"/>
    <n v="30337.16"/>
    <n v="0.34727580699999999"/>
    <n v="87357.539421109177"/>
  </r>
  <r>
    <n v="311"/>
    <x v="309"/>
    <n v="9.1999999999999993"/>
    <n v="3.0325844607735197E-4"/>
    <x v="0"/>
    <n v="58"/>
    <x v="0"/>
    <x v="0"/>
    <n v="0.49662073024700115"/>
    <n v="0.39365671641791045"/>
    <x v="0"/>
    <n v="0.52927685656877277"/>
    <x v="1"/>
    <n v="0.24783341113433871"/>
    <n v="30337.16"/>
    <n v="0.34727580699999999"/>
    <n v="87357.539421109177"/>
  </r>
  <r>
    <n v="311"/>
    <x v="310"/>
    <n v="9.1999999999999993"/>
    <n v="3.7404456009107172E-3"/>
    <x v="0"/>
    <n v="69"/>
    <x v="2"/>
    <x v="11"/>
    <n v="2.097582756591098E-2"/>
    <n v="3.3582089552238806E-2"/>
    <x v="1"/>
    <n v="0.22311298735564536"/>
    <x v="0"/>
    <n v="6.0938483083355338E-2"/>
    <n v="2459.6"/>
    <n v="5.9146259999999999E-2"/>
    <n v="41585.04696662139"/>
  </r>
  <r>
    <n v="311"/>
    <x v="311"/>
    <n v="9.1999999999999993"/>
    <n v="3.0325844607735197E-4"/>
    <x v="1"/>
    <n v="49"/>
    <x v="1"/>
    <x v="0"/>
    <n v="0.49662073024700115"/>
    <n v="0.39365671641791045"/>
    <x v="0"/>
    <n v="0.52927685656877277"/>
    <x v="11"/>
    <n v="3.6492054149499728E-2"/>
    <n v="30337.16"/>
    <n v="0.34727580699999999"/>
    <n v="87357.539421109177"/>
  </r>
  <r>
    <n v="311"/>
    <x v="312"/>
    <n v="9.1999999999999993"/>
    <n v="3.0325844607735197E-4"/>
    <x v="0"/>
    <n v="67"/>
    <x v="2"/>
    <x v="0"/>
    <n v="0.49662073024700115"/>
    <n v="0.39365671641791045"/>
    <x v="0"/>
    <n v="0.52927685656877277"/>
    <x v="3"/>
    <n v="0.16778632461285556"/>
    <n v="30337.16"/>
    <n v="0.34727580699999999"/>
    <n v="87357.539421109177"/>
  </r>
  <r>
    <n v="311"/>
    <x v="313"/>
    <n v="9.1999999999999993"/>
    <n v="2.4663160208671779E-3"/>
    <x v="0"/>
    <n v="79"/>
    <x v="4"/>
    <x v="19"/>
    <n v="1.3131456637778819E-2"/>
    <n v="2.2388059701492536E-2"/>
    <x v="1"/>
    <n v="0.22311298735564536"/>
    <x v="3"/>
    <n v="0.16778632461285556"/>
    <n v="3730.26"/>
    <n v="6.9551331999999993E-2"/>
    <n v="53633.192819369739"/>
  </r>
  <r>
    <n v="311"/>
    <x v="314"/>
    <n v="9.1999999999999993"/>
    <n v="4.7095222957487854E-4"/>
    <x v="0"/>
    <n v="74"/>
    <x v="4"/>
    <x v="5"/>
    <n v="8.5506687503805551E-2"/>
    <n v="0.10074626865671642"/>
    <x v="2"/>
    <n v="0.21473077469505394"/>
    <x v="6"/>
    <n v="6.1730023746219886E-2"/>
    <n v="19534.89"/>
    <n v="1.416096094"/>
    <n v="13794.890108636935"/>
  </r>
  <r>
    <n v="311"/>
    <x v="315"/>
    <n v="9.1999999999999993"/>
    <n v="1.8693259860694574E-3"/>
    <x v="1"/>
    <n v="58"/>
    <x v="0"/>
    <x v="8"/>
    <n v="3.7851880416472167E-2"/>
    <n v="4.4776119402985072E-2"/>
    <x v="1"/>
    <n v="0.22311298735564536"/>
    <x v="3"/>
    <n v="0.16778632461285556"/>
    <n v="4921.5600000000004"/>
    <n v="8.4075074999999999E-2"/>
    <n v="58537.681946760087"/>
  </r>
  <r>
    <n v="311"/>
    <x v="316"/>
    <n v="9.1999999999999993"/>
    <n v="4.1899886597046056E-3"/>
    <x v="0"/>
    <n v="41"/>
    <x v="1"/>
    <x v="15"/>
    <n v="3.438127904852753E-2"/>
    <n v="4.2910447761194029E-2"/>
    <x v="1"/>
    <n v="0.22311298735564536"/>
    <x v="4"/>
    <n v="6.9970165005784374E-2"/>
    <n v="2195.71"/>
    <n v="0.143997393"/>
    <n v="15248.26216819078"/>
  </r>
  <r>
    <n v="323"/>
    <x v="317"/>
    <n v="9.1"/>
    <n v="2.4395082380316651E-3"/>
    <x v="0"/>
    <n v="60"/>
    <x v="2"/>
    <x v="19"/>
    <n v="1.3131456637778819E-2"/>
    <n v="2.2388059701492536E-2"/>
    <x v="1"/>
    <n v="0.22311298735564536"/>
    <x v="14"/>
    <n v="8.1995494306996031E-3"/>
    <n v="3730.26"/>
    <n v="6.9551331999999993E-2"/>
    <n v="53633.192819369739"/>
  </r>
  <r>
    <n v="323"/>
    <x v="318"/>
    <n v="9.1"/>
    <n v="2.1301897039270397E-3"/>
    <x v="0"/>
    <n v="71"/>
    <x v="4"/>
    <x v="3"/>
    <n v="4.9055225183170639E-2"/>
    <n v="4.8507462686567165E-2"/>
    <x v="2"/>
    <n v="0.21473077469505394"/>
    <x v="12"/>
    <n v="2.9652330985772572E-2"/>
    <n v="4271.92"/>
    <n v="1.4638655249999999"/>
    <n v="2918.246196145647"/>
  </r>
  <r>
    <n v="323"/>
    <x v="319"/>
    <n v="9.1"/>
    <n v="2.9996215861998946E-4"/>
    <x v="0"/>
    <n v="61"/>
    <x v="2"/>
    <x v="0"/>
    <n v="0.49662073024700115"/>
    <n v="0.39365671641791045"/>
    <x v="0"/>
    <n v="0.52927685656877277"/>
    <x v="11"/>
    <n v="3.6492054149499728E-2"/>
    <n v="30337.16"/>
    <n v="0.34727580699999999"/>
    <n v="87357.539421109177"/>
  </r>
  <r>
    <n v="323"/>
    <x v="320"/>
    <n v="9.1"/>
    <n v="4.6583318360123862E-4"/>
    <x v="0"/>
    <n v="63"/>
    <x v="2"/>
    <x v="5"/>
    <n v="8.5506687503805551E-2"/>
    <n v="0.10074626865671642"/>
    <x v="2"/>
    <n v="0.21473077469505394"/>
    <x v="2"/>
    <n v="0.14505490044853961"/>
    <n v="19534.89"/>
    <n v="1.416096094"/>
    <n v="13794.890108636935"/>
  </r>
  <r>
    <n v="323"/>
    <x v="321"/>
    <n v="9.1"/>
    <n v="2.1560915509643178E-2"/>
    <x v="0"/>
    <n v="82"/>
    <x v="3"/>
    <x v="10"/>
    <n v="2.0742424549938101E-2"/>
    <n v="2.7985074626865673E-2"/>
    <x v="2"/>
    <n v="0.21473077469505394"/>
    <x v="1"/>
    <n v="0.24783341113433871"/>
    <n v="422.06"/>
    <n v="7.3960759999999997E-3"/>
    <n v="57065.3952176803"/>
  </r>
  <r>
    <n v="323"/>
    <x v="322"/>
    <n v="9.1"/>
    <n v="2.9996215861998946E-4"/>
    <x v="0"/>
    <n v="41"/>
    <x v="1"/>
    <x v="0"/>
    <n v="0.49662073024700115"/>
    <n v="0.39365671641791045"/>
    <x v="0"/>
    <n v="0.52927685656877277"/>
    <x v="11"/>
    <n v="3.6492054149499728E-2"/>
    <n v="30337.16"/>
    <n v="0.34727580699999999"/>
    <n v="87357.539421109177"/>
  </r>
  <r>
    <n v="329"/>
    <x v="323"/>
    <n v="9"/>
    <n v="4.9509852460639667E-3"/>
    <x v="1"/>
    <n v="69"/>
    <x v="2"/>
    <x v="4"/>
    <n v="1.3101012766130181E-2"/>
    <n v="7.462686567164179E-3"/>
    <x v="0"/>
    <n v="0.52927685656877277"/>
    <x v="6"/>
    <n v="6.1730023746219886E-2"/>
    <n v="1817.82"/>
    <n v="0.13194690000000001"/>
    <n v="13776.905709796894"/>
  </r>
  <r>
    <n v="329"/>
    <x v="324"/>
    <n v="9"/>
    <n v="4.9509852460639667E-3"/>
    <x v="0"/>
    <n v="42"/>
    <x v="1"/>
    <x v="4"/>
    <n v="1.3101012766130181E-2"/>
    <n v="7.462686567164179E-3"/>
    <x v="0"/>
    <n v="0.52927685656877277"/>
    <x v="4"/>
    <n v="6.9970165005784374E-2"/>
    <n v="1817.82"/>
    <n v="0.13194690000000001"/>
    <n v="13776.905709796894"/>
  </r>
  <r>
    <n v="329"/>
    <x v="325"/>
    <n v="9"/>
    <n v="2.9666587116262695E-4"/>
    <x v="0"/>
    <n v="87"/>
    <x v="3"/>
    <x v="0"/>
    <n v="0.49662073024700115"/>
    <n v="0.39365671641791045"/>
    <x v="0"/>
    <n v="0.52927685656877277"/>
    <x v="16"/>
    <n v="7.7834831848348955E-3"/>
    <n v="30337.16"/>
    <n v="0.34727580699999999"/>
    <n v="87357.539421109177"/>
  </r>
  <r>
    <n v="329"/>
    <x v="326"/>
    <n v="9"/>
    <n v="2.9666587116262695E-4"/>
    <x v="0"/>
    <n v="78"/>
    <x v="4"/>
    <x v="0"/>
    <n v="0.49662073024700115"/>
    <n v="0.39365671641791045"/>
    <x v="0"/>
    <n v="0.52927685656877277"/>
    <x v="1"/>
    <n v="0.24783341113433871"/>
    <n v="30337.16"/>
    <n v="0.34727580699999999"/>
    <n v="87357.539421109177"/>
  </r>
  <r>
    <n v="329"/>
    <x v="327"/>
    <n v="9"/>
    <n v="2.9666587116262695E-4"/>
    <x v="0"/>
    <n v="55"/>
    <x v="0"/>
    <x v="0"/>
    <n v="0.49662073024700115"/>
    <n v="0.39365671641791045"/>
    <x v="0"/>
    <n v="0.52927685656877277"/>
    <x v="11"/>
    <n v="3.6492054149499728E-2"/>
    <n v="30337.16"/>
    <n v="0.34727580699999999"/>
    <n v="87357.539421109177"/>
  </r>
  <r>
    <n v="329"/>
    <x v="328"/>
    <n v="9"/>
    <n v="2.9666587116262695E-4"/>
    <x v="0"/>
    <n v="44"/>
    <x v="1"/>
    <x v="0"/>
    <n v="0.49662073024700115"/>
    <n v="0.39365671641791045"/>
    <x v="0"/>
    <n v="0.52927685656877277"/>
    <x v="15"/>
    <n v="2.8576647520854061E-2"/>
    <n v="30337.16"/>
    <n v="0.34727580699999999"/>
    <n v="87357.539421109177"/>
  </r>
  <r>
    <n v="329"/>
    <x v="329"/>
    <n v="9"/>
    <n v="1.3055587791574794E-2"/>
    <x v="0"/>
    <n v="57"/>
    <x v="0"/>
    <x v="37"/>
    <n v="9.133161494591142E-4"/>
    <n v="1.8656716417910447E-3"/>
    <x v="1"/>
    <n v="0.22311298735564536"/>
    <x v="3"/>
    <n v="0.16778632461285556"/>
    <n v="689.36"/>
    <n v="1.1758602999999999E-2"/>
    <n v="58626.0119505693"/>
  </r>
  <r>
    <n v="337"/>
    <x v="330"/>
    <n v="8.9"/>
    <n v="2.9336958370526444E-4"/>
    <x v="0"/>
    <n v="56"/>
    <x v="0"/>
    <x v="0"/>
    <n v="0.49662073024700115"/>
    <n v="0.39365671641791045"/>
    <x v="0"/>
    <n v="0.52927685656877277"/>
    <x v="1"/>
    <n v="0.24783341113433871"/>
    <n v="30337.16"/>
    <n v="0.34727580699999999"/>
    <n v="87357.539421109177"/>
  </r>
  <r>
    <n v="337"/>
    <x v="331"/>
    <n v="8.9"/>
    <n v="2.9336958370526444E-4"/>
    <x v="0"/>
    <n v="81"/>
    <x v="3"/>
    <x v="0"/>
    <n v="0.49662073024700115"/>
    <n v="0.39365671641791045"/>
    <x v="0"/>
    <n v="0.52927685656877277"/>
    <x v="3"/>
    <n v="0.16778632461285556"/>
    <n v="30337.16"/>
    <n v="0.34727580699999999"/>
    <n v="87357.539421109177"/>
  </r>
  <r>
    <n v="337"/>
    <x v="332"/>
    <n v="8.9"/>
    <n v="3.8192343507945296E-3"/>
    <x v="0"/>
    <n v="75"/>
    <x v="4"/>
    <x v="6"/>
    <n v="1.9555113555641254E-2"/>
    <n v="2.6119402985074626E-2"/>
    <x v="0"/>
    <n v="0.52927685656877277"/>
    <x v="1"/>
    <n v="0.24783341113433871"/>
    <n v="2330.31"/>
    <n v="4.0126723000000003E-2"/>
    <n v="58073.767947609369"/>
  </r>
  <r>
    <n v="337"/>
    <x v="333"/>
    <n v="8.9"/>
    <n v="2.1087049234705967E-2"/>
    <x v="1"/>
    <n v="82"/>
    <x v="3"/>
    <x v="10"/>
    <n v="2.0742424549938101E-2"/>
    <n v="2.7985074626865673E-2"/>
    <x v="2"/>
    <n v="0.21473077469505394"/>
    <x v="1"/>
    <n v="0.24783341113433871"/>
    <n v="422.06"/>
    <n v="7.3960759999999997E-3"/>
    <n v="57065.3952176803"/>
  </r>
  <r>
    <n v="341"/>
    <x v="334"/>
    <n v="8.8000000000000007"/>
    <n v="8.8035214085634261E-3"/>
    <x v="1"/>
    <n v="54"/>
    <x v="0"/>
    <x v="12"/>
    <n v="1.3780925899616412E-2"/>
    <n v="1.6791044776119403E-2"/>
    <x v="1"/>
    <n v="0.22311298735564536"/>
    <x v="9"/>
    <n v="3.5639625743337865E-2"/>
    <n v="999.6"/>
    <n v="8.9674070000000002E-3"/>
    <n v="111470.35034765345"/>
  </r>
  <r>
    <n v="341"/>
    <x v="335"/>
    <n v="8.8000000000000007"/>
    <n v="1.7880509431968726E-3"/>
    <x v="0"/>
    <n v="61"/>
    <x v="2"/>
    <x v="8"/>
    <n v="3.7851880416472167E-2"/>
    <n v="4.4776119402985072E-2"/>
    <x v="1"/>
    <n v="0.22311298735564536"/>
    <x v="2"/>
    <n v="0.14505490044853961"/>
    <n v="4921.5600000000004"/>
    <n v="8.4075074999999999E-2"/>
    <n v="58537.681946760087"/>
  </r>
  <r>
    <n v="343"/>
    <x v="336"/>
    <n v="8.6999999999999993"/>
    <n v="2.8677700879053936E-4"/>
    <x v="0"/>
    <n v="57"/>
    <x v="0"/>
    <x v="0"/>
    <n v="0.49662073024700115"/>
    <n v="0.39365671641791045"/>
    <x v="0"/>
    <n v="0.52927685656877277"/>
    <x v="17"/>
    <n v="8.5851718049156731E-3"/>
    <n v="30337.16"/>
    <n v="0.34727580699999999"/>
    <n v="87357.539421109177"/>
  </r>
  <r>
    <n v="343"/>
    <x v="337"/>
    <n v="8.6999999999999993"/>
    <n v="2.8677700879053936E-4"/>
    <x v="0"/>
    <n v="44"/>
    <x v="1"/>
    <x v="0"/>
    <n v="0.49662073024700115"/>
    <n v="0.39365671641791045"/>
    <x v="0"/>
    <n v="0.52927685656877277"/>
    <x v="13"/>
    <n v="1.9068011609263059E-2"/>
    <n v="30337.16"/>
    <n v="0.34727580699999999"/>
    <n v="87357.539421109177"/>
  </r>
  <r>
    <n v="343"/>
    <x v="338"/>
    <n v="8.6999999999999993"/>
    <n v="4.4535699970667866E-4"/>
    <x v="0"/>
    <n v="77"/>
    <x v="4"/>
    <x v="5"/>
    <n v="8.5506687503805551E-2"/>
    <n v="0.10074626865671642"/>
    <x v="2"/>
    <n v="0.21473077469505394"/>
    <x v="1"/>
    <n v="0.24783341113433871"/>
    <n v="19534.89"/>
    <n v="1.416096094"/>
    <n v="13794.890108636935"/>
  </r>
  <r>
    <n v="343"/>
    <x v="339"/>
    <n v="8.6999999999999993"/>
    <n v="4.4535699970667866E-4"/>
    <x v="0"/>
    <n v="80"/>
    <x v="3"/>
    <x v="5"/>
    <n v="8.5506687503805551E-2"/>
    <n v="0.10074626865671642"/>
    <x v="2"/>
    <n v="0.21473077469505394"/>
    <x v="12"/>
    <n v="2.9652330985772572E-2"/>
    <n v="19534.89"/>
    <n v="1.416096094"/>
    <n v="13794.890108636935"/>
  </r>
  <r>
    <n v="347"/>
    <x v="340"/>
    <n v="8.6"/>
    <n v="2.6192122262390246E-3"/>
    <x v="0"/>
    <n v="47"/>
    <x v="1"/>
    <x v="1"/>
    <n v="5.0597714680034947E-2"/>
    <n v="3.5447761194029849E-2"/>
    <x v="1"/>
    <n v="0.22311298735564536"/>
    <x v="6"/>
    <n v="6.1730023746219886E-2"/>
    <n v="3283.43"/>
    <n v="6.6650803999999994E-2"/>
    <n v="49263.171679069317"/>
  </r>
  <r>
    <n v="347"/>
    <x v="341"/>
    <n v="8.6"/>
    <n v="2.6192122262390246E-3"/>
    <x v="1"/>
    <n v="70"/>
    <x v="4"/>
    <x v="1"/>
    <n v="5.0597714680034947E-2"/>
    <n v="3.5447761194029849E-2"/>
    <x v="1"/>
    <n v="0.22311298735564536"/>
    <x v="6"/>
    <n v="6.1730023746219886E-2"/>
    <n v="3283.43"/>
    <n v="6.6650803999999994E-2"/>
    <n v="49263.171679069317"/>
  </r>
  <r>
    <n v="347"/>
    <x v="342"/>
    <n v="8.6"/>
    <n v="2.8348072133317685E-4"/>
    <x v="1"/>
    <n v="51"/>
    <x v="0"/>
    <x v="0"/>
    <n v="0.49662073024700115"/>
    <n v="0.39365671641791045"/>
    <x v="0"/>
    <n v="0.52927685656877277"/>
    <x v="6"/>
    <n v="6.1730023746219886E-2"/>
    <n v="30337.16"/>
    <n v="0.34727580699999999"/>
    <n v="87357.539421109177"/>
  </r>
  <r>
    <n v="347"/>
    <x v="343"/>
    <n v="8.6"/>
    <n v="2.8348072133317685E-4"/>
    <x v="0"/>
    <n v="63"/>
    <x v="2"/>
    <x v="0"/>
    <n v="0.49662073024700115"/>
    <n v="0.39365671641791045"/>
    <x v="0"/>
    <n v="0.52927685656877277"/>
    <x v="3"/>
    <n v="0.16778632461285556"/>
    <n v="30337.16"/>
    <n v="0.34727580699999999"/>
    <n v="87357.539421109177"/>
  </r>
  <r>
    <n v="347"/>
    <x v="344"/>
    <n v="8.6"/>
    <n v="1.5309846367471916E-2"/>
    <x v="0"/>
    <n v="71"/>
    <x v="4"/>
    <x v="29"/>
    <n v="6.3221773457003121E-3"/>
    <n v="1.3059701492537313E-2"/>
    <x v="2"/>
    <n v="0.21473077469505394"/>
    <x v="13"/>
    <n v="1.9068011609263059E-2"/>
    <n v="561.73"/>
    <n v="5.8707500000000001E-3"/>
    <n v="95682.834390835924"/>
  </r>
  <r>
    <n v="347"/>
    <x v="345"/>
    <n v="8.6"/>
    <n v="2.8348072133317685E-4"/>
    <x v="1"/>
    <n v="83"/>
    <x v="3"/>
    <x v="0"/>
    <n v="0.49662073024700115"/>
    <n v="0.39365671641791045"/>
    <x v="0"/>
    <n v="0.52927685656877277"/>
    <x v="12"/>
    <n v="2.9652330985772572E-2"/>
    <n v="30337.16"/>
    <n v="0.34727580699999999"/>
    <n v="87357.539421109177"/>
  </r>
  <r>
    <n v="353"/>
    <x v="346"/>
    <n v="8.5"/>
    <n v="2.8018443387581434E-4"/>
    <x v="0"/>
    <n v="72"/>
    <x v="4"/>
    <x v="0"/>
    <n v="0.49662073024700115"/>
    <n v="0.39365671641791045"/>
    <x v="0"/>
    <n v="0.52927685656877277"/>
    <x v="3"/>
    <n v="0.16778632461285556"/>
    <n v="30337.16"/>
    <n v="0.34727580699999999"/>
    <n v="87357.539421109177"/>
  </r>
  <r>
    <n v="353"/>
    <x v="347"/>
    <n v="8.5"/>
    <n v="2.8018443387581434E-4"/>
    <x v="1"/>
    <n v="71"/>
    <x v="4"/>
    <x v="0"/>
    <n v="0.49662073024700115"/>
    <n v="0.39365671641791045"/>
    <x v="0"/>
    <n v="0.52927685656877277"/>
    <x v="17"/>
    <n v="8.5851718049156731E-3"/>
    <n v="30337.16"/>
    <n v="0.34727580699999999"/>
    <n v="87357.539421109177"/>
  </r>
  <r>
    <n v="353"/>
    <x v="348"/>
    <n v="8.5"/>
    <n v="2.8018443387581434E-4"/>
    <x v="0"/>
    <n v="34"/>
    <x v="6"/>
    <x v="0"/>
    <n v="0.49662073024700115"/>
    <n v="0.39365671641791045"/>
    <x v="0"/>
    <n v="0.52927685656877277"/>
    <x v="2"/>
    <n v="0.14505490044853961"/>
    <n v="30337.16"/>
    <n v="0.34727580699999999"/>
    <n v="87357.539421109177"/>
  </r>
  <r>
    <n v="353"/>
    <x v="349"/>
    <n v="8.5"/>
    <n v="1.9897376355362461E-3"/>
    <x v="0"/>
    <n v="51"/>
    <x v="0"/>
    <x v="3"/>
    <n v="4.9055225183170639E-2"/>
    <n v="4.8507462686567165E-2"/>
    <x v="2"/>
    <n v="0.21473077469505394"/>
    <x v="0"/>
    <n v="6.0938483083355338E-2"/>
    <n v="4271.92"/>
    <n v="1.4638655249999999"/>
    <n v="2918.246196145647"/>
  </r>
  <r>
    <n v="353"/>
    <x v="350"/>
    <n v="8.5"/>
    <n v="5.694684514477898E-3"/>
    <x v="0"/>
    <n v="66"/>
    <x v="2"/>
    <x v="18"/>
    <n v="1.0827870349698608E-2"/>
    <n v="1.1194029850746268E-2"/>
    <x v="2"/>
    <n v="0.21473077469505394"/>
    <x v="9"/>
    <n v="3.5639625743337865E-2"/>
    <n v="1492.62"/>
    <n v="0.28572123599999999"/>
    <n v="5224.0429199319296"/>
  </r>
  <r>
    <n v="353"/>
    <x v="351"/>
    <n v="8.5"/>
    <n v="2.8018443387581434E-4"/>
    <x v="0"/>
    <n v="57"/>
    <x v="0"/>
    <x v="0"/>
    <n v="0.49662073024700115"/>
    <n v="0.39365671641791045"/>
    <x v="0"/>
    <n v="0.52927685656877277"/>
    <x v="17"/>
    <n v="8.5851718049156731E-3"/>
    <n v="30337.16"/>
    <n v="0.34727580699999999"/>
    <n v="87357.539421109177"/>
  </r>
  <r>
    <n v="353"/>
    <x v="352"/>
    <n v="8.5"/>
    <n v="2.8018443387581434E-4"/>
    <x v="0"/>
    <n v="43"/>
    <x v="1"/>
    <x v="0"/>
    <n v="0.49662073024700115"/>
    <n v="0.39365671641791045"/>
    <x v="0"/>
    <n v="0.52927685656877277"/>
    <x v="3"/>
    <n v="0.16778632461285556"/>
    <n v="30337.16"/>
    <n v="0.34727580699999999"/>
    <n v="87357.539421109177"/>
  </r>
  <r>
    <n v="361"/>
    <x v="353"/>
    <n v="8.4"/>
    <n v="2.7688814641845184E-4"/>
    <x v="0"/>
    <n v="82"/>
    <x v="3"/>
    <x v="0"/>
    <n v="0.49662073024700115"/>
    <n v="0.39365671641791045"/>
    <x v="0"/>
    <n v="0.52927685656877277"/>
    <x v="1"/>
    <n v="0.24783341113433871"/>
    <n v="30337.16"/>
    <n v="0.34727580699999999"/>
    <n v="87357.539421109177"/>
  </r>
  <r>
    <n v="361"/>
    <x v="354"/>
    <n v="8.4"/>
    <n v="8.4033613445378148E-3"/>
    <x v="0"/>
    <n v="72"/>
    <x v="4"/>
    <x v="12"/>
    <n v="1.3780925899616412E-2"/>
    <n v="1.6791044776119403E-2"/>
    <x v="1"/>
    <n v="0.22311298735564536"/>
    <x v="14"/>
    <n v="8.1995494306996031E-3"/>
    <n v="999.6"/>
    <n v="8.9674070000000002E-3"/>
    <n v="111470.35034765345"/>
  </r>
  <r>
    <n v="364"/>
    <x v="355"/>
    <n v="8.3000000000000007"/>
    <n v="2.7359185896108933E-4"/>
    <x v="0"/>
    <n v="74"/>
    <x v="4"/>
    <x v="0"/>
    <n v="0.49662073024700115"/>
    <n v="0.39365671641791045"/>
    <x v="0"/>
    <n v="0.52927685656877277"/>
    <x v="1"/>
    <n v="0.24783341113433871"/>
    <n v="30337.16"/>
    <n v="0.34727580699999999"/>
    <n v="87357.539421109177"/>
  </r>
  <r>
    <n v="364"/>
    <x v="356"/>
    <n v="8.3000000000000007"/>
    <n v="2.7359185896108933E-4"/>
    <x v="0"/>
    <n v="90"/>
    <x v="5"/>
    <x v="0"/>
    <n v="0.49662073024700115"/>
    <n v="0.39365671641791045"/>
    <x v="0"/>
    <n v="0.52927685656877277"/>
    <x v="3"/>
    <n v="0.16778632461285556"/>
    <n v="30337.16"/>
    <n v="0.34727580699999999"/>
    <n v="87357.539421109177"/>
  </r>
  <r>
    <n v="364"/>
    <x v="357"/>
    <n v="8.3000000000000007"/>
    <n v="2.7359185896108933E-4"/>
    <x v="0"/>
    <n v="82"/>
    <x v="3"/>
    <x v="0"/>
    <n v="0.49662073024700115"/>
    <n v="0.39365671641791045"/>
    <x v="0"/>
    <n v="0.52927685656877277"/>
    <x v="15"/>
    <n v="2.8576647520854061E-2"/>
    <n v="30337.16"/>
    <n v="0.34727580699999999"/>
    <n v="87357.539421109177"/>
  </r>
  <r>
    <n v="364"/>
    <x v="358"/>
    <n v="8.3000000000000007"/>
    <n v="1.9429202794059815E-3"/>
    <x v="0"/>
    <n v="91"/>
    <x v="5"/>
    <x v="3"/>
    <n v="4.9055225183170639E-2"/>
    <n v="4.8507462686567165E-2"/>
    <x v="2"/>
    <n v="0.21473077469505394"/>
    <x v="12"/>
    <n v="2.9652330985772572E-2"/>
    <n v="4271.92"/>
    <n v="1.4638655249999999"/>
    <n v="2918.246196145647"/>
  </r>
  <r>
    <n v="364"/>
    <x v="359"/>
    <n v="8.3000000000000007"/>
    <n v="2.7359185896108933E-4"/>
    <x v="0"/>
    <n v="89"/>
    <x v="3"/>
    <x v="0"/>
    <n v="0.49662073024700115"/>
    <n v="0.39365671641791045"/>
    <x v="0"/>
    <n v="0.52927685656877277"/>
    <x v="9"/>
    <n v="3.5639625743337865E-2"/>
    <n v="30337.16"/>
    <n v="0.34727580699999999"/>
    <n v="87357.539421109177"/>
  </r>
  <r>
    <n v="369"/>
    <x v="360"/>
    <n v="8.1999999999999993"/>
    <n v="2.7029557150372676E-4"/>
    <x v="0"/>
    <n v="70"/>
    <x v="4"/>
    <x v="0"/>
    <n v="0.49662073024700115"/>
    <n v="0.39365671641791045"/>
    <x v="0"/>
    <n v="0.52927685656877277"/>
    <x v="12"/>
    <n v="2.9652330985772572E-2"/>
    <n v="30337.16"/>
    <n v="0.34727580699999999"/>
    <n v="87357.539421109177"/>
  </r>
  <r>
    <n v="369"/>
    <x v="361"/>
    <n v="8.1999999999999993"/>
    <n v="3.3338754268986827E-3"/>
    <x v="0"/>
    <n v="64"/>
    <x v="2"/>
    <x v="11"/>
    <n v="2.097582756591098E-2"/>
    <n v="3.3582089552238806E-2"/>
    <x v="1"/>
    <n v="0.22311298735564536"/>
    <x v="14"/>
    <n v="8.1995494306996031E-3"/>
    <n v="2459.6"/>
    <n v="5.9146259999999999E-2"/>
    <n v="41585.04696662139"/>
  </r>
  <r>
    <n v="369"/>
    <x v="362"/>
    <n v="8.1999999999999993"/>
    <n v="1.9195116013408489E-3"/>
    <x v="0"/>
    <n v="56"/>
    <x v="0"/>
    <x v="3"/>
    <n v="4.9055225183170639E-2"/>
    <n v="4.8507462686567165E-2"/>
    <x v="2"/>
    <n v="0.21473077469505394"/>
    <x v="12"/>
    <n v="2.9652330985772572E-2"/>
    <n v="4271.92"/>
    <n v="1.4638655249999999"/>
    <n v="2918.246196145647"/>
  </r>
  <r>
    <n v="369"/>
    <x v="363"/>
    <n v="8.1999999999999993"/>
    <n v="2.7029557150372676E-4"/>
    <x v="0"/>
    <n v="64"/>
    <x v="2"/>
    <x v="0"/>
    <n v="0.49662073024700115"/>
    <n v="0.39365671641791045"/>
    <x v="0"/>
    <n v="0.52927685656877277"/>
    <x v="3"/>
    <n v="0.16778632461285556"/>
    <n v="30337.16"/>
    <n v="0.34727580699999999"/>
    <n v="87357.539421109177"/>
  </r>
  <r>
    <n v="369"/>
    <x v="364"/>
    <n v="8.1999999999999993"/>
    <n v="2.7029557150372676E-4"/>
    <x v="0"/>
    <n v="92"/>
    <x v="5"/>
    <x v="0"/>
    <n v="0.49662073024700115"/>
    <n v="0.39365671641791045"/>
    <x v="0"/>
    <n v="0.52927685656877277"/>
    <x v="1"/>
    <n v="0.24783341113433871"/>
    <n v="30337.16"/>
    <n v="0.34727580699999999"/>
    <n v="87357.539421109177"/>
  </r>
  <r>
    <n v="369"/>
    <x v="365"/>
    <n v="8.1999999999999993"/>
    <n v="2.7029557150372676E-4"/>
    <x v="0"/>
    <n v="60"/>
    <x v="2"/>
    <x v="0"/>
    <n v="0.49662073024700115"/>
    <n v="0.39365671641791045"/>
    <x v="0"/>
    <n v="0.52927685656877277"/>
    <x v="3"/>
    <n v="0.16778632461285556"/>
    <n v="30337.16"/>
    <n v="0.34727580699999999"/>
    <n v="87357.539421109177"/>
  </r>
  <r>
    <n v="369"/>
    <x v="366"/>
    <n v="8.1999999999999993"/>
    <n v="4.3590588685584264E-3"/>
    <x v="0"/>
    <n v="77"/>
    <x v="4"/>
    <x v="14"/>
    <n v="1.2542875119238503E-2"/>
    <n v="1.6791044776119403E-2"/>
    <x v="4"/>
    <n v="1.2542875119238503E-2"/>
    <x v="9"/>
    <n v="3.5639625743337865E-2"/>
    <n v="1881.14"/>
    <n v="2.6974026000000002E-2"/>
    <n v="69738.940712817581"/>
  </r>
  <r>
    <n v="369"/>
    <x v="367"/>
    <n v="8.1999999999999993"/>
    <n v="1.9555004411799776E-2"/>
    <x v="0"/>
    <n v="70"/>
    <x v="4"/>
    <x v="33"/>
    <n v="3.0037953359988642E-3"/>
    <n v="5.597014925373134E-3"/>
    <x v="3"/>
    <n v="1.6886200807777401E-2"/>
    <x v="3"/>
    <n v="0.16778632461285556"/>
    <n v="419.33"/>
    <n v="5.3425634999999999E-2"/>
    <n v="7848.8538320602083"/>
  </r>
  <r>
    <n v="369"/>
    <x v="368"/>
    <n v="8.1999999999999993"/>
    <n v="4.1976176983847871E-4"/>
    <x v="0"/>
    <n v="59"/>
    <x v="0"/>
    <x v="5"/>
    <n v="8.5506687503805551E-2"/>
    <n v="0.10074626865671642"/>
    <x v="2"/>
    <n v="0.21473077469505394"/>
    <x v="2"/>
    <n v="0.14505490044853961"/>
    <n v="19534.89"/>
    <n v="1.416096094"/>
    <n v="13794.890108636935"/>
  </r>
  <r>
    <n v="369"/>
    <x v="369"/>
    <n v="8.1999999999999993"/>
    <n v="1.942851727242572E-2"/>
    <x v="0"/>
    <n v="63"/>
    <x v="2"/>
    <x v="10"/>
    <n v="2.0742424549938101E-2"/>
    <n v="2.7985074626865673E-2"/>
    <x v="2"/>
    <n v="0.21473077469505394"/>
    <x v="12"/>
    <n v="2.9652330985772572E-2"/>
    <n v="422.06"/>
    <n v="7.3960759999999997E-3"/>
    <n v="57065.3952176803"/>
  </r>
  <r>
    <n v="380"/>
    <x v="370"/>
    <n v="8.1"/>
    <n v="1.9191584134957113E-2"/>
    <x v="0"/>
    <n v="73"/>
    <x v="4"/>
    <x v="10"/>
    <n v="2.0742424549938101E-2"/>
    <n v="2.7985074626865673E-2"/>
    <x v="2"/>
    <n v="0.21473077469505394"/>
    <x v="15"/>
    <n v="2.8576647520854061E-2"/>
    <n v="422.06"/>
    <n v="7.3960759999999997E-3"/>
    <n v="57065.3952176803"/>
  </r>
  <r>
    <n v="380"/>
    <x v="371"/>
    <n v="8.1"/>
    <n v="2.6699928404636425E-4"/>
    <x v="0"/>
    <n v="60"/>
    <x v="2"/>
    <x v="0"/>
    <n v="0.49662073024700115"/>
    <n v="0.39365671641791045"/>
    <x v="0"/>
    <n v="0.52927685656877277"/>
    <x v="3"/>
    <n v="0.16778632461285556"/>
    <n v="30337.16"/>
    <n v="0.34727580699999999"/>
    <n v="87357.539421109177"/>
  </r>
  <r>
    <n v="382"/>
    <x v="372"/>
    <n v="8"/>
    <n v="3.433019641163622E-3"/>
    <x v="1"/>
    <n v="65"/>
    <x v="2"/>
    <x v="6"/>
    <n v="1.9555113555641254E-2"/>
    <n v="2.6119402985074626E-2"/>
    <x v="0"/>
    <n v="0.52927685656877277"/>
    <x v="13"/>
    <n v="1.9068011609263059E-2"/>
    <n v="2330.31"/>
    <n v="4.0126723000000003E-2"/>
    <n v="58073.767947609369"/>
  </r>
  <r>
    <n v="382"/>
    <x v="373"/>
    <n v="8"/>
    <n v="4.0952367789119881E-4"/>
    <x v="0"/>
    <n v="58"/>
    <x v="0"/>
    <x v="5"/>
    <n v="8.5506687503805551E-2"/>
    <n v="0.10074626865671642"/>
    <x v="2"/>
    <n v="0.21473077469505394"/>
    <x v="12"/>
    <n v="2.9652330985772572E-2"/>
    <n v="19534.89"/>
    <n v="1.416096094"/>
    <n v="13794.890108636935"/>
  </r>
  <r>
    <n v="382"/>
    <x v="374"/>
    <n v="8"/>
    <n v="3.433019641163622E-3"/>
    <x v="1"/>
    <n v="78"/>
    <x v="4"/>
    <x v="6"/>
    <n v="1.9555113555641254E-2"/>
    <n v="2.6119402985074626E-2"/>
    <x v="0"/>
    <n v="0.52927685656877277"/>
    <x v="13"/>
    <n v="1.9068011609263059E-2"/>
    <n v="2330.31"/>
    <n v="4.0126723000000003E-2"/>
    <n v="58073.767947609369"/>
  </r>
  <r>
    <n v="382"/>
    <x v="375"/>
    <n v="8"/>
    <n v="1.3932427725531172E-2"/>
    <x v="0"/>
    <n v="54"/>
    <x v="0"/>
    <x v="38"/>
    <n v="8.118365772969904E-4"/>
    <n v="1.8656716417910447E-3"/>
    <x v="3"/>
    <n v="1.6886200807777401E-2"/>
    <x v="1"/>
    <n v="0.24783341113433871"/>
    <n v="574.20000000000005"/>
    <n v="4.5851377999999998E-2"/>
    <n v="12523.069644711661"/>
  </r>
  <r>
    <n v="382"/>
    <x v="376"/>
    <n v="8"/>
    <n v="1.5795604872944104E-2"/>
    <x v="0"/>
    <n v="70"/>
    <x v="4"/>
    <x v="34"/>
    <n v="1.8570761705668656E-3"/>
    <n v="3.7313432835820895E-3"/>
    <x v="1"/>
    <n v="0.22311298735564536"/>
    <x v="3"/>
    <n v="0.16778632461285556"/>
    <n v="506.47"/>
    <n v="5.6230710000000003E-3"/>
    <n v="90069.999116141335"/>
  </r>
  <r>
    <n v="382"/>
    <x v="377"/>
    <n v="8"/>
    <n v="1.2523873634115033E-2"/>
    <x v="0"/>
    <n v="61"/>
    <x v="2"/>
    <x v="20"/>
    <n v="1.16397069269956E-2"/>
    <n v="2.0522388059701493E-2"/>
    <x v="1"/>
    <n v="0.22311298735564536"/>
    <x v="15"/>
    <n v="2.8576647520854061E-2"/>
    <n v="638.78"/>
    <n v="1.0656633E-2"/>
    <n v="59942.009826180554"/>
  </r>
  <r>
    <n v="382"/>
    <x v="378"/>
    <n v="8"/>
    <n v="1.3623282189261447E-2"/>
    <x v="0"/>
    <n v="94"/>
    <x v="5"/>
    <x v="35"/>
    <n v="3.6025248117553949E-3"/>
    <n v="7.462686567164179E-3"/>
    <x v="1"/>
    <n v="0.22311298735564536"/>
    <x v="4"/>
    <n v="6.9970165005784374E-2"/>
    <n v="587.23"/>
    <n v="5.3080389999999996E-3"/>
    <n v="110630.30998830266"/>
  </r>
  <r>
    <n v="382"/>
    <x v="379"/>
    <n v="8"/>
    <n v="2.6370299658900174E-4"/>
    <x v="0"/>
    <n v="65"/>
    <x v="2"/>
    <x v="0"/>
    <n v="0.49662073024700115"/>
    <n v="0.39365671641791045"/>
    <x v="0"/>
    <n v="0.52927685656877277"/>
    <x v="3"/>
    <n v="0.16778632461285556"/>
    <n v="30337.16"/>
    <n v="0.34727580699999999"/>
    <n v="87357.539421109177"/>
  </r>
  <r>
    <n v="390"/>
    <x v="380"/>
    <n v="7.9"/>
    <n v="1.605182096733556E-3"/>
    <x v="0"/>
    <n v="40"/>
    <x v="1"/>
    <x v="8"/>
    <n v="3.7851880416472167E-2"/>
    <n v="4.4776119402985072E-2"/>
    <x v="1"/>
    <n v="0.22311298735564536"/>
    <x v="9"/>
    <n v="3.5639625743337865E-2"/>
    <n v="4921.5600000000004"/>
    <n v="8.4075074999999999E-2"/>
    <n v="58537.681946760087"/>
  </r>
  <r>
    <n v="390"/>
    <x v="381"/>
    <n v="7.9"/>
    <n v="4.0440463191755883E-4"/>
    <x v="0"/>
    <n v="60"/>
    <x v="2"/>
    <x v="5"/>
    <n v="8.5506687503805551E-2"/>
    <n v="0.10074626865671642"/>
    <x v="2"/>
    <n v="0.21473077469505394"/>
    <x v="2"/>
    <n v="0.14505490044853961"/>
    <n v="19534.89"/>
    <n v="1.416096094"/>
    <n v="13794.890108636935"/>
  </r>
  <r>
    <n v="390"/>
    <x v="382"/>
    <n v="7.9"/>
    <n v="2.6040670913163923E-4"/>
    <x v="0"/>
    <n v="87"/>
    <x v="3"/>
    <x v="0"/>
    <n v="0.49662073024700115"/>
    <n v="0.39365671641791045"/>
    <x v="0"/>
    <n v="0.52927685656877277"/>
    <x v="15"/>
    <n v="2.8576647520854061E-2"/>
    <n v="30337.16"/>
    <n v="0.34727580699999999"/>
    <n v="87357.539421109177"/>
  </r>
  <r>
    <n v="390"/>
    <x v="383"/>
    <n v="7.9"/>
    <n v="4.0440463191755883E-4"/>
    <x v="0"/>
    <n v="54"/>
    <x v="0"/>
    <x v="5"/>
    <n v="8.5506687503805551E-2"/>
    <n v="0.10074626865671642"/>
    <x v="2"/>
    <n v="0.21473077469505394"/>
    <x v="6"/>
    <n v="6.1730023746219886E-2"/>
    <n v="19534.89"/>
    <n v="1.416096094"/>
    <n v="13794.890108636935"/>
  </r>
  <r>
    <n v="390"/>
    <x v="384"/>
    <n v="7.9"/>
    <n v="4.1995811050745827E-3"/>
    <x v="0"/>
    <n v="42"/>
    <x v="1"/>
    <x v="14"/>
    <n v="1.2542875119238503E-2"/>
    <n v="1.6791044776119403E-2"/>
    <x v="4"/>
    <n v="1.2542875119238503E-2"/>
    <x v="3"/>
    <n v="0.16778632461285556"/>
    <n v="1881.14"/>
    <n v="2.6974026000000002E-2"/>
    <n v="69738.940712817581"/>
  </r>
  <r>
    <n v="390"/>
    <x v="385"/>
    <n v="7.9"/>
    <n v="1.8492855671454521E-3"/>
    <x v="0"/>
    <n v="81"/>
    <x v="3"/>
    <x v="3"/>
    <n v="4.9055225183170639E-2"/>
    <n v="4.8507462686567165E-2"/>
    <x v="2"/>
    <n v="0.21473077469505394"/>
    <x v="5"/>
    <n v="1.3577966755292164E-2"/>
    <n v="4271.92"/>
    <n v="1.4638655249999999"/>
    <n v="2918.246196145647"/>
  </r>
  <r>
    <n v="390"/>
    <x v="386"/>
    <n v="7.9"/>
    <n v="1.8492855671454521E-3"/>
    <x v="0"/>
    <n v="51"/>
    <x v="0"/>
    <x v="3"/>
    <n v="4.9055225183170639E-2"/>
    <n v="4.8507462686567165E-2"/>
    <x v="2"/>
    <n v="0.21473077469505394"/>
    <x v="5"/>
    <n v="1.3577966755292164E-2"/>
    <n v="4271.92"/>
    <n v="1.4638655249999999"/>
    <n v="2918.246196145647"/>
  </r>
  <r>
    <n v="390"/>
    <x v="387"/>
    <n v="7.9"/>
    <n v="2.1178148440055117E-3"/>
    <x v="0"/>
    <n v="43"/>
    <x v="1"/>
    <x v="19"/>
    <n v="1.3131456637778819E-2"/>
    <n v="2.2388059701492536E-2"/>
    <x v="1"/>
    <n v="0.22311298735564536"/>
    <x v="3"/>
    <n v="0.16778632461285556"/>
    <n v="3730.26"/>
    <n v="6.9551331999999993E-2"/>
    <n v="53633.192819369739"/>
  </r>
  <r>
    <n v="390"/>
    <x v="388"/>
    <n v="7.9"/>
    <n v="2.1930433334258669E-2"/>
    <x v="0"/>
    <n v="86"/>
    <x v="3"/>
    <x v="21"/>
    <n v="5.2261979663493757E-3"/>
    <n v="9.3283582089552231E-3"/>
    <x v="1"/>
    <n v="0.22311298735564536"/>
    <x v="8"/>
    <n v="3.5314891112419061E-2"/>
    <n v="360.23"/>
    <n v="1.0609238999999999E-2"/>
    <n v="33954.367509300151"/>
  </r>
  <r>
    <n v="390"/>
    <x v="389"/>
    <n v="7.9"/>
    <n v="2.6040670913163923E-4"/>
    <x v="0"/>
    <n v="53"/>
    <x v="0"/>
    <x v="0"/>
    <n v="0.49662073024700115"/>
    <n v="0.39365671641791045"/>
    <x v="0"/>
    <n v="0.52927685656877277"/>
    <x v="2"/>
    <n v="0.14505490044853961"/>
    <n v="30337.16"/>
    <n v="0.34727580699999999"/>
    <n v="87357.539421109177"/>
  </r>
  <r>
    <n v="401"/>
    <x v="390"/>
    <n v="7.8"/>
    <n v="3.992855859439188E-4"/>
    <x v="0"/>
    <n v="55"/>
    <x v="0"/>
    <x v="5"/>
    <n v="8.5506687503805551E-2"/>
    <n v="0.10074626865671642"/>
    <x v="2"/>
    <n v="0.21473077469505394"/>
    <x v="9"/>
    <n v="3.5639625743337865E-2"/>
    <n v="19534.89"/>
    <n v="1.416096094"/>
    <n v="13794.890108636935"/>
  </r>
  <r>
    <n v="401"/>
    <x v="391"/>
    <n v="7.8"/>
    <n v="1.2210776793262157E-2"/>
    <x v="0"/>
    <n v="57"/>
    <x v="0"/>
    <x v="20"/>
    <n v="1.16397069269956E-2"/>
    <n v="2.0522388059701493E-2"/>
    <x v="1"/>
    <n v="0.22311298735564536"/>
    <x v="1"/>
    <n v="0.24783341113433871"/>
    <n v="638.78"/>
    <n v="1.0656633E-2"/>
    <n v="59942.009826180554"/>
  </r>
  <r>
    <n v="401"/>
    <x v="392"/>
    <n v="7.8"/>
    <n v="2.5711042167427667E-4"/>
    <x v="0"/>
    <n v="74"/>
    <x v="4"/>
    <x v="0"/>
    <n v="0.49662073024700115"/>
    <n v="0.39365671641791045"/>
    <x v="0"/>
    <n v="0.52927685656877277"/>
    <x v="3"/>
    <n v="0.16778632461285556"/>
    <n v="30337.16"/>
    <n v="0.34727580699999999"/>
    <n v="87357.539421109177"/>
  </r>
  <r>
    <n v="401"/>
    <x v="393"/>
    <n v="7.8"/>
    <n v="3.992855859439188E-4"/>
    <x v="0"/>
    <n v="81"/>
    <x v="3"/>
    <x v="5"/>
    <n v="8.5506687503805551E-2"/>
    <n v="0.10074626865671642"/>
    <x v="2"/>
    <n v="0.21473077469505394"/>
    <x v="1"/>
    <n v="0.24783341113433871"/>
    <n v="19534.89"/>
    <n v="1.416096094"/>
    <n v="13794.890108636935"/>
  </r>
  <r>
    <n v="401"/>
    <x v="394"/>
    <n v="7.8"/>
    <n v="7.8031212484993995E-3"/>
    <x v="0"/>
    <n v="60"/>
    <x v="2"/>
    <x v="12"/>
    <n v="1.3780925899616412E-2"/>
    <n v="1.6791044776119403E-2"/>
    <x v="1"/>
    <n v="0.22311298735564536"/>
    <x v="3"/>
    <n v="0.16778632461285556"/>
    <n v="999.6"/>
    <n v="8.9674070000000002E-3"/>
    <n v="111470.35034765345"/>
  </r>
  <r>
    <n v="401"/>
    <x v="395"/>
    <n v="7.8"/>
    <n v="2.5711042167427667E-4"/>
    <x v="0"/>
    <n v="66"/>
    <x v="2"/>
    <x v="0"/>
    <n v="0.49662073024700115"/>
    <n v="0.39365671641791045"/>
    <x v="0"/>
    <n v="0.52927685656877277"/>
    <x v="15"/>
    <n v="2.8576647520854061E-2"/>
    <n v="30337.16"/>
    <n v="0.34727580699999999"/>
    <n v="87357.539421109177"/>
  </r>
  <r>
    <n v="401"/>
    <x v="396"/>
    <n v="7.8"/>
    <n v="2.3755645772865572E-3"/>
    <x v="0"/>
    <n v="76"/>
    <x v="4"/>
    <x v="1"/>
    <n v="5.0597714680034947E-2"/>
    <n v="3.5447761194029849E-2"/>
    <x v="1"/>
    <n v="0.22311298735564536"/>
    <x v="7"/>
    <n v="1.7119603823750287E-2"/>
    <n v="3283.43"/>
    <n v="6.6650803999999994E-2"/>
    <n v="49263.171679069317"/>
  </r>
  <r>
    <n v="401"/>
    <x v="397"/>
    <n v="7.8"/>
    <n v="2.3755645772865572E-3"/>
    <x v="0"/>
    <n v="70"/>
    <x v="4"/>
    <x v="1"/>
    <n v="5.0597714680034947E-2"/>
    <n v="3.5447761194029849E-2"/>
    <x v="1"/>
    <n v="0.22311298735564536"/>
    <x v="7"/>
    <n v="1.7119603823750287E-2"/>
    <n v="3283.43"/>
    <n v="6.6650803999999994E-2"/>
    <n v="49263.171679069317"/>
  </r>
  <r>
    <n v="401"/>
    <x v="398"/>
    <n v="7.8"/>
    <n v="2.3755645772865572E-3"/>
    <x v="1"/>
    <n v="61"/>
    <x v="2"/>
    <x v="1"/>
    <n v="5.0597714680034947E-2"/>
    <n v="3.5447761194029849E-2"/>
    <x v="1"/>
    <n v="0.22311298735564536"/>
    <x v="7"/>
    <n v="1.7119603823750287E-2"/>
    <n v="3283.43"/>
    <n v="6.6650803999999994E-2"/>
    <n v="49263.171679069317"/>
  </r>
  <r>
    <n v="401"/>
    <x v="399"/>
    <n v="7.8"/>
    <n v="2.5711042167427667E-4"/>
    <x v="0"/>
    <n v="84"/>
    <x v="3"/>
    <x v="0"/>
    <n v="0.49662073024700115"/>
    <n v="0.39365671641791045"/>
    <x v="0"/>
    <n v="0.52927685656877277"/>
    <x v="3"/>
    <n v="0.16778632461285556"/>
    <n v="30337.16"/>
    <n v="0.34727580699999999"/>
    <n v="87357.539421109177"/>
  </r>
  <r>
    <n v="411"/>
    <x v="400"/>
    <n v="7.7"/>
    <n v="2.5381413421691416E-4"/>
    <x v="1"/>
    <n v="43"/>
    <x v="1"/>
    <x v="0"/>
    <n v="0.49662073024700115"/>
    <n v="0.39365671641791045"/>
    <x v="0"/>
    <n v="0.52927685656877277"/>
    <x v="1"/>
    <n v="0.24783341113433871"/>
    <n v="30337.16"/>
    <n v="0.34727580699999999"/>
    <n v="87357.539421109177"/>
  </r>
  <r>
    <n v="411"/>
    <x v="401"/>
    <n v="7.7"/>
    <n v="2.5381413421691416E-4"/>
    <x v="0"/>
    <n v="61"/>
    <x v="2"/>
    <x v="0"/>
    <n v="0.49662073024700115"/>
    <n v="0.39365671641791045"/>
    <x v="0"/>
    <n v="0.52927685656877277"/>
    <x v="0"/>
    <n v="6.0938483083355338E-2"/>
    <n v="30337.16"/>
    <n v="0.34727580699999999"/>
    <n v="87357.539421109177"/>
  </r>
  <r>
    <n v="411"/>
    <x v="402"/>
    <n v="7.7"/>
    <n v="2.5381413421691416E-4"/>
    <x v="0"/>
    <n v="74"/>
    <x v="4"/>
    <x v="0"/>
    <n v="0.49662073024700115"/>
    <n v="0.39365671641791045"/>
    <x v="0"/>
    <n v="0.52927685656877277"/>
    <x v="11"/>
    <n v="3.6492054149499728E-2"/>
    <n v="30337.16"/>
    <n v="0.34727580699999999"/>
    <n v="87357.539421109177"/>
  </r>
  <r>
    <n v="411"/>
    <x v="403"/>
    <n v="7.7"/>
    <n v="1.8243851585082689E-2"/>
    <x v="0"/>
    <n v="77"/>
    <x v="4"/>
    <x v="10"/>
    <n v="2.0742424549938101E-2"/>
    <n v="2.7985074626865673E-2"/>
    <x v="2"/>
    <n v="0.21473077469505394"/>
    <x v="15"/>
    <n v="2.8576647520854061E-2"/>
    <n v="422.06"/>
    <n v="7.3960759999999997E-3"/>
    <n v="57065.3952176803"/>
  </r>
  <r>
    <n v="411"/>
    <x v="404"/>
    <n v="7.7"/>
    <n v="2.5381413421691416E-4"/>
    <x v="0"/>
    <n v="98"/>
    <x v="5"/>
    <x v="0"/>
    <n v="0.49662073024700115"/>
    <n v="0.39365671641791045"/>
    <x v="0"/>
    <n v="0.52927685656877277"/>
    <x v="1"/>
    <n v="0.24783341113433871"/>
    <n v="30337.16"/>
    <n v="0.34727580699999999"/>
    <n v="87357.539421109177"/>
  </r>
  <r>
    <n v="411"/>
    <x v="405"/>
    <n v="7.7"/>
    <n v="3.9416653997027882E-4"/>
    <x v="0"/>
    <n v="65"/>
    <x v="2"/>
    <x v="5"/>
    <n v="8.5506687503805551E-2"/>
    <n v="0.10074626865671642"/>
    <x v="2"/>
    <n v="0.21473077469505394"/>
    <x v="3"/>
    <n v="0.16778632461285556"/>
    <n v="19534.89"/>
    <n v="1.416096094"/>
    <n v="13794.890108636935"/>
  </r>
  <r>
    <n v="411"/>
    <x v="406"/>
    <n v="7.7"/>
    <n v="4.0932625960853524E-3"/>
    <x v="0"/>
    <n v="64"/>
    <x v="2"/>
    <x v="14"/>
    <n v="1.2542875119238503E-2"/>
    <n v="1.6791044776119403E-2"/>
    <x v="4"/>
    <n v="1.2542875119238503E-2"/>
    <x v="4"/>
    <n v="6.9970165005784374E-2"/>
    <n v="1881.14"/>
    <n v="2.6974026000000002E-2"/>
    <n v="69738.940712817581"/>
  </r>
  <r>
    <n v="418"/>
    <x v="407"/>
    <n v="7.6"/>
    <n v="3.8904749399663885E-4"/>
    <x v="0"/>
    <n v="62"/>
    <x v="2"/>
    <x v="5"/>
    <n v="8.5506687503805551E-2"/>
    <n v="0.10074626865671642"/>
    <x v="2"/>
    <n v="0.21473077469505394"/>
    <x v="2"/>
    <n v="0.14505490044853961"/>
    <n v="19534.89"/>
    <n v="1.416096094"/>
    <n v="13794.890108636935"/>
  </r>
  <r>
    <n v="418"/>
    <x v="408"/>
    <n v="7.6"/>
    <n v="2.5051784675955165E-4"/>
    <x v="0"/>
    <n v="62"/>
    <x v="2"/>
    <x v="0"/>
    <n v="0.49662073024700115"/>
    <n v="0.39365671641791045"/>
    <x v="0"/>
    <n v="0.52927685656877277"/>
    <x v="11"/>
    <n v="3.6492054149499728E-2"/>
    <n v="30337.16"/>
    <n v="0.34727580699999999"/>
    <n v="87357.539421109177"/>
  </r>
  <r>
    <n v="418"/>
    <x v="409"/>
    <n v="7.6"/>
    <n v="3.2940931708247368E-3"/>
    <x v="0"/>
    <n v="59"/>
    <x v="0"/>
    <x v="13"/>
    <n v="9.4578961255099379E-3"/>
    <n v="1.1194029850746268E-2"/>
    <x v="3"/>
    <n v="1.6886200807777401E-2"/>
    <x v="6"/>
    <n v="6.1730023746219886E-2"/>
    <n v="2307.16"/>
    <n v="0.21281240500000001"/>
    <n v="10841.285309472443"/>
  </r>
  <r>
    <n v="418"/>
    <x v="410"/>
    <n v="7.6"/>
    <n v="1.3795356773338659E-2"/>
    <x v="0"/>
    <n v="70"/>
    <x v="4"/>
    <x v="16"/>
    <n v="9.9754419435367694E-3"/>
    <n v="1.4925373134328358E-2"/>
    <x v="2"/>
    <n v="0.21473077469505394"/>
    <x v="9"/>
    <n v="3.5639625743337865E-2"/>
    <n v="550.91"/>
    <n v="9.5171809999999996E-3"/>
    <n v="57885.838253995586"/>
  </r>
  <r>
    <n v="423"/>
    <x v="411"/>
    <n v="7.5"/>
    <n v="1.7556508548849229E-3"/>
    <x v="0"/>
    <n v="93"/>
    <x v="5"/>
    <x v="3"/>
    <n v="4.9055225183170639E-2"/>
    <n v="4.8507462686567165E-2"/>
    <x v="2"/>
    <n v="0.21473077469505394"/>
    <x v="17"/>
    <n v="8.5851718049156731E-3"/>
    <n v="4271.92"/>
    <n v="1.4638655249999999"/>
    <n v="2918.246196145647"/>
  </r>
  <r>
    <n v="423"/>
    <x v="412"/>
    <n v="7.5"/>
    <n v="2.4722155930218914E-4"/>
    <x v="0"/>
    <n v="57"/>
    <x v="0"/>
    <x v="0"/>
    <n v="0.49662073024700115"/>
    <n v="0.39365671641791045"/>
    <x v="0"/>
    <n v="0.52927685656877277"/>
    <x v="16"/>
    <n v="7.7834831848348955E-3"/>
    <n v="30337.16"/>
    <n v="0.34727580699999999"/>
    <n v="87357.539421109177"/>
  </r>
  <r>
    <n v="423"/>
    <x v="413"/>
    <n v="7.5"/>
    <n v="3.4157516247591896E-3"/>
    <x v="0"/>
    <n v="65"/>
    <x v="2"/>
    <x v="15"/>
    <n v="3.438127904852753E-2"/>
    <n v="4.2910447761194029E-2"/>
    <x v="1"/>
    <n v="0.22311298735564536"/>
    <x v="12"/>
    <n v="2.9652330985772572E-2"/>
    <n v="2195.71"/>
    <n v="0.143997393"/>
    <n v="15248.26216819078"/>
  </r>
  <r>
    <n v="423"/>
    <x v="414"/>
    <n v="7.5"/>
    <n v="3.4157516247591896E-3"/>
    <x v="0"/>
    <n v="81"/>
    <x v="3"/>
    <x v="15"/>
    <n v="3.438127904852753E-2"/>
    <n v="4.2910447761194029E-2"/>
    <x v="1"/>
    <n v="0.22311298735564536"/>
    <x v="11"/>
    <n v="3.6492054149499728E-2"/>
    <n v="2195.71"/>
    <n v="0.143997393"/>
    <n v="15248.26216819078"/>
  </r>
  <r>
    <n v="423"/>
    <x v="415"/>
    <n v="7.5"/>
    <n v="2.4722155930218914E-4"/>
    <x v="0"/>
    <n v="74"/>
    <x v="4"/>
    <x v="0"/>
    <n v="0.49662073024700115"/>
    <n v="0.39365671641791045"/>
    <x v="0"/>
    <n v="0.52927685656877277"/>
    <x v="3"/>
    <n v="0.16778632461285556"/>
    <n v="30337.16"/>
    <n v="0.34727580699999999"/>
    <n v="87357.539421109177"/>
  </r>
  <r>
    <n v="423"/>
    <x v="416"/>
    <n v="7.5"/>
    <n v="2.0704505300353355E-2"/>
    <x v="0"/>
    <n v="61"/>
    <x v="2"/>
    <x v="17"/>
    <n v="3.6126727689716072E-3"/>
    <n v="3.7313432835820895E-3"/>
    <x v="3"/>
    <n v="1.6886200807777401E-2"/>
    <x v="3"/>
    <n v="0.16778632461285556"/>
    <n v="362.24"/>
    <n v="1.9859920999999999E-2"/>
    <n v="18239.750299107436"/>
  </r>
  <r>
    <n v="423"/>
    <x v="417"/>
    <n v="7.5"/>
    <n v="3.9869440870961221E-3"/>
    <x v="0"/>
    <n v="68"/>
    <x v="2"/>
    <x v="14"/>
    <n v="1.2542875119238503E-2"/>
    <n v="1.6791044776119403E-2"/>
    <x v="4"/>
    <n v="1.2542875119238503E-2"/>
    <x v="1"/>
    <n v="0.24783341113433871"/>
    <n v="1881.14"/>
    <n v="2.6974026000000002E-2"/>
    <n v="69738.940712817581"/>
  </r>
  <r>
    <n v="430"/>
    <x v="418"/>
    <n v="7.4"/>
    <n v="1.7322421768197907E-3"/>
    <x v="0"/>
    <n v="66"/>
    <x v="2"/>
    <x v="3"/>
    <n v="4.9055225183170639E-2"/>
    <n v="4.8507462686567165E-2"/>
    <x v="2"/>
    <n v="0.21473077469505394"/>
    <x v="9"/>
    <n v="3.5639625743337865E-2"/>
    <n v="4271.92"/>
    <n v="1.4638655249999999"/>
    <n v="2918.246196145647"/>
  </r>
  <r>
    <n v="430"/>
    <x v="419"/>
    <n v="7.4"/>
    <n v="7.40296118447379E-3"/>
    <x v="1"/>
    <n v="60"/>
    <x v="2"/>
    <x v="12"/>
    <n v="1.3780925899616412E-2"/>
    <n v="1.6791044776119403E-2"/>
    <x v="1"/>
    <n v="0.22311298735564536"/>
    <x v="12"/>
    <n v="2.9652330985772572E-2"/>
    <n v="999.6"/>
    <n v="8.9674070000000002E-3"/>
    <n v="111470.35034765345"/>
  </r>
  <r>
    <n v="430"/>
    <x v="420"/>
    <n v="7.4"/>
    <n v="1.5035882931428246E-3"/>
    <x v="0"/>
    <n v="63"/>
    <x v="2"/>
    <x v="8"/>
    <n v="3.7851880416472167E-2"/>
    <n v="4.4776119402985072E-2"/>
    <x v="1"/>
    <n v="0.22311298735564536"/>
    <x v="2"/>
    <n v="0.14505490044853961"/>
    <n v="4921.5600000000004"/>
    <n v="8.4075074999999999E-2"/>
    <n v="58537.681946760087"/>
  </r>
  <r>
    <n v="430"/>
    <x v="421"/>
    <n v="7.4"/>
    <n v="1.5035882931428246E-3"/>
    <x v="0"/>
    <n v="59"/>
    <x v="0"/>
    <x v="8"/>
    <n v="3.7851880416472167E-2"/>
    <n v="4.4776119402985072E-2"/>
    <x v="1"/>
    <n v="0.22311298735564536"/>
    <x v="2"/>
    <n v="0.14505490044853961"/>
    <n v="4921.5600000000004"/>
    <n v="8.4075074999999999E-2"/>
    <n v="58537.681946760087"/>
  </r>
  <r>
    <n v="430"/>
    <x v="422"/>
    <n v="7.4"/>
    <n v="1.7322421768197907E-3"/>
    <x v="1"/>
    <n v="90"/>
    <x v="5"/>
    <x v="3"/>
    <n v="4.9055225183170639E-2"/>
    <n v="4.8507462686567165E-2"/>
    <x v="2"/>
    <n v="0.21473077469505394"/>
    <x v="3"/>
    <n v="0.16778632461285556"/>
    <n v="4271.92"/>
    <n v="1.4638655249999999"/>
    <n v="2918.246196145647"/>
  </r>
  <r>
    <n v="430"/>
    <x v="423"/>
    <n v="7.4"/>
    <n v="3.7880940204935889E-4"/>
    <x v="0"/>
    <n v="57"/>
    <x v="0"/>
    <x v="5"/>
    <n v="8.5506687503805551E-2"/>
    <n v="0.10074626865671642"/>
    <x v="2"/>
    <n v="0.21473077469505394"/>
    <x v="9"/>
    <n v="3.5639625743337865E-2"/>
    <n v="19534.89"/>
    <n v="1.416096094"/>
    <n v="13794.890108636935"/>
  </r>
  <r>
    <n v="430"/>
    <x v="424"/>
    <n v="7.4"/>
    <n v="1.3173588734801418E-2"/>
    <x v="0"/>
    <n v="68"/>
    <x v="2"/>
    <x v="29"/>
    <n v="6.3221773457003121E-3"/>
    <n v="1.3059701492537313E-2"/>
    <x v="2"/>
    <n v="0.21473077469505394"/>
    <x v="15"/>
    <n v="2.8576647520854061E-2"/>
    <n v="561.73"/>
    <n v="5.8707500000000001E-3"/>
    <n v="95682.834390835924"/>
  </r>
  <r>
    <n v="430"/>
    <x v="425"/>
    <n v="7.4"/>
    <n v="2.4392527184482663E-4"/>
    <x v="0"/>
    <n v="91"/>
    <x v="5"/>
    <x v="0"/>
    <n v="0.49662073024700115"/>
    <n v="0.39365671641791045"/>
    <x v="0"/>
    <n v="0.52927685656877277"/>
    <x v="1"/>
    <n v="0.24783341113433871"/>
    <n v="30337.16"/>
    <n v="0.34727580699999999"/>
    <n v="87357.539421109177"/>
  </r>
  <r>
    <n v="430"/>
    <x v="426"/>
    <n v="7.4"/>
    <n v="2.4392527184482663E-4"/>
    <x v="0"/>
    <n v="93"/>
    <x v="5"/>
    <x v="0"/>
    <n v="0.49662073024700115"/>
    <n v="0.39365671641791045"/>
    <x v="0"/>
    <n v="0.52927685656877277"/>
    <x v="3"/>
    <n v="0.16778632461285556"/>
    <n v="30337.16"/>
    <n v="0.34727580699999999"/>
    <n v="87357.539421109177"/>
  </r>
  <r>
    <n v="430"/>
    <x v="427"/>
    <n v="7.4"/>
    <n v="2.4392527184482663E-4"/>
    <x v="0"/>
    <n v="57"/>
    <x v="0"/>
    <x v="0"/>
    <n v="0.49662073024700115"/>
    <n v="0.39365671641791045"/>
    <x v="0"/>
    <n v="0.52927685656877277"/>
    <x v="3"/>
    <n v="0.16778632461285556"/>
    <n v="30337.16"/>
    <n v="0.34727580699999999"/>
    <n v="87357.539421109177"/>
  </r>
  <r>
    <n v="430"/>
    <x v="428"/>
    <n v="7.4"/>
    <n v="3.3702082697624003E-3"/>
    <x v="0"/>
    <n v="61"/>
    <x v="2"/>
    <x v="15"/>
    <n v="3.438127904852753E-2"/>
    <n v="4.2910447761194029E-2"/>
    <x v="1"/>
    <n v="0.22311298735564536"/>
    <x v="8"/>
    <n v="3.5314891112419061E-2"/>
    <n v="2195.71"/>
    <n v="0.143997393"/>
    <n v="15248.26216819078"/>
  </r>
  <r>
    <n v="430"/>
    <x v="429"/>
    <n v="7.4"/>
    <n v="2.4392527184482663E-4"/>
    <x v="0"/>
    <n v="87"/>
    <x v="3"/>
    <x v="0"/>
    <n v="0.49662073024700115"/>
    <n v="0.39365671641791045"/>
    <x v="0"/>
    <n v="0.52927685656877277"/>
    <x v="7"/>
    <n v="1.7119603823750287E-2"/>
    <n v="30337.16"/>
    <n v="0.34727580699999999"/>
    <n v="87357.539421109177"/>
  </r>
  <r>
    <n v="443"/>
    <x v="430"/>
    <n v="7.3"/>
    <n v="1.9569681469924346E-3"/>
    <x v="1"/>
    <n v="73"/>
    <x v="4"/>
    <x v="19"/>
    <n v="1.3131456637778819E-2"/>
    <n v="2.2388059701492536E-2"/>
    <x v="1"/>
    <n v="0.22311298735564536"/>
    <x v="10"/>
    <n v="6.6773558482677454E-3"/>
    <n v="3730.26"/>
    <n v="6.9551331999999993E-2"/>
    <n v="53633.192819369739"/>
  </r>
  <r>
    <n v="443"/>
    <x v="431"/>
    <n v="7.3"/>
    <n v="1.243124499770107E-2"/>
    <x v="0"/>
    <n v="42"/>
    <x v="1"/>
    <x v="35"/>
    <n v="3.6025248117553949E-3"/>
    <n v="7.462686567164179E-3"/>
    <x v="1"/>
    <n v="0.22311298735564536"/>
    <x v="3"/>
    <n v="0.16778632461285556"/>
    <n v="587.23"/>
    <n v="5.3080389999999996E-3"/>
    <n v="110630.30998830266"/>
  </r>
  <r>
    <n v="443"/>
    <x v="432"/>
    <n v="7.3"/>
    <n v="2.4062898438746409E-4"/>
    <x v="1"/>
    <n v="64"/>
    <x v="2"/>
    <x v="0"/>
    <n v="0.49662073024700115"/>
    <n v="0.39365671641791045"/>
    <x v="0"/>
    <n v="0.52927685656877277"/>
    <x v="6"/>
    <n v="6.1730023746219886E-2"/>
    <n v="30337.16"/>
    <n v="0.34727580699999999"/>
    <n v="87357.539421109177"/>
  </r>
  <r>
    <n v="443"/>
    <x v="433"/>
    <n v="7.3"/>
    <n v="1.7296119035208262E-2"/>
    <x v="0"/>
    <n v="63"/>
    <x v="2"/>
    <x v="10"/>
    <n v="2.0742424549938101E-2"/>
    <n v="2.7985074626865673E-2"/>
    <x v="2"/>
    <n v="0.21473077469505394"/>
    <x v="0"/>
    <n v="6.0938483083355338E-2"/>
    <n v="422.06"/>
    <n v="7.3960759999999997E-3"/>
    <n v="57065.3952176803"/>
  </r>
  <r>
    <n v="443"/>
    <x v="434"/>
    <n v="7.3"/>
    <n v="3.3246649147656111E-3"/>
    <x v="0"/>
    <n v="45"/>
    <x v="1"/>
    <x v="15"/>
    <n v="3.438127904852753E-2"/>
    <n v="4.2910447761194029E-2"/>
    <x v="1"/>
    <n v="0.22311298735564536"/>
    <x v="8"/>
    <n v="3.5314891112419061E-2"/>
    <n v="2195.71"/>
    <n v="0.143997393"/>
    <n v="15248.26216819078"/>
  </r>
  <r>
    <n v="443"/>
    <x v="435"/>
    <n v="7.3"/>
    <n v="2.2232847966912649E-3"/>
    <x v="0"/>
    <n v="49"/>
    <x v="1"/>
    <x v="1"/>
    <n v="5.0597714680034947E-2"/>
    <n v="3.5447761194029849E-2"/>
    <x v="1"/>
    <n v="0.22311298735564536"/>
    <x v="12"/>
    <n v="2.9652330985772572E-2"/>
    <n v="3283.43"/>
    <n v="6.6650803999999994E-2"/>
    <n v="49263.171679069317"/>
  </r>
  <r>
    <n v="443"/>
    <x v="436"/>
    <n v="7.3"/>
    <n v="1.2995567265412207E-2"/>
    <x v="0"/>
    <n v="46"/>
    <x v="1"/>
    <x v="29"/>
    <n v="6.3221773457003121E-3"/>
    <n v="1.3059701492537313E-2"/>
    <x v="2"/>
    <n v="0.21473077469505394"/>
    <x v="15"/>
    <n v="2.8576647520854061E-2"/>
    <n v="561.73"/>
    <n v="5.8707500000000001E-3"/>
    <n v="95682.834390835924"/>
  </r>
  <r>
    <n v="443"/>
    <x v="437"/>
    <n v="7.3"/>
    <n v="2.4062898438746409E-4"/>
    <x v="1"/>
    <n v="82"/>
    <x v="3"/>
    <x v="0"/>
    <n v="0.49662073024700115"/>
    <n v="0.39365671641791045"/>
    <x v="0"/>
    <n v="0.52927685656877277"/>
    <x v="6"/>
    <n v="6.1730023746219886E-2"/>
    <n v="30337.16"/>
    <n v="0.34727580699999999"/>
    <n v="87357.539421109177"/>
  </r>
  <r>
    <n v="443"/>
    <x v="438"/>
    <n v="7.3"/>
    <n v="3.7369035607571886E-4"/>
    <x v="0"/>
    <n v="67"/>
    <x v="2"/>
    <x v="5"/>
    <n v="8.5506687503805551E-2"/>
    <n v="0.10074626865671642"/>
    <x v="2"/>
    <n v="0.21473077469505394"/>
    <x v="9"/>
    <n v="3.5639625743337865E-2"/>
    <n v="19534.89"/>
    <n v="1.416096094"/>
    <n v="13794.890108636935"/>
  </r>
  <r>
    <n v="453"/>
    <x v="439"/>
    <n v="7.2"/>
    <n v="2.3733269693010158E-4"/>
    <x v="0"/>
    <n v="76"/>
    <x v="4"/>
    <x v="0"/>
    <n v="0.49662073024700115"/>
    <n v="0.39365671641791045"/>
    <x v="0"/>
    <n v="0.52927685656877277"/>
    <x v="15"/>
    <n v="2.8576647520854061E-2"/>
    <n v="30337.16"/>
    <n v="0.34727580699999999"/>
    <n v="87357.539421109177"/>
  </r>
  <r>
    <n v="453"/>
    <x v="440"/>
    <n v="7.2"/>
    <n v="1.127148627070353E-2"/>
    <x v="0"/>
    <n v="94"/>
    <x v="5"/>
    <x v="20"/>
    <n v="1.16397069269956E-2"/>
    <n v="2.0522388059701493E-2"/>
    <x v="1"/>
    <n v="0.22311298735564536"/>
    <x v="4"/>
    <n v="6.9970165005784374E-2"/>
    <n v="638.78"/>
    <n v="1.0656633E-2"/>
    <n v="59942.009826180554"/>
  </r>
  <r>
    <n v="453"/>
    <x v="441"/>
    <n v="7.2"/>
    <n v="1.9301603641569221E-3"/>
    <x v="0"/>
    <n v="41"/>
    <x v="1"/>
    <x v="19"/>
    <n v="1.3131456637778819E-2"/>
    <n v="2.2388059701492536E-2"/>
    <x v="1"/>
    <n v="0.22311298735564536"/>
    <x v="3"/>
    <n v="0.16778632461285556"/>
    <n v="3730.26"/>
    <n v="6.9551331999999993E-2"/>
    <n v="53633.192819369739"/>
  </r>
  <r>
    <n v="453"/>
    <x v="442"/>
    <n v="7.2"/>
    <n v="1.6696426500939172E-2"/>
    <x v="1"/>
    <n v="67"/>
    <x v="2"/>
    <x v="30"/>
    <n v="4.1403665442146503E-3"/>
    <n v="9.3283582089552231E-3"/>
    <x v="1"/>
    <n v="0.22311298735564536"/>
    <x v="9"/>
    <n v="3.5639625743337865E-2"/>
    <n v="431.23"/>
    <n v="6.0025069999999998E-3"/>
    <n v="71841.64883106343"/>
  </r>
  <r>
    <n v="453"/>
    <x v="443"/>
    <n v="7.2"/>
    <n v="1.6696426500939172E-2"/>
    <x v="0"/>
    <n v="78"/>
    <x v="4"/>
    <x v="30"/>
    <n v="4.1403665442146503E-3"/>
    <n v="9.3283582089552231E-3"/>
    <x v="1"/>
    <n v="0.22311298735564536"/>
    <x v="9"/>
    <n v="3.5639625743337865E-2"/>
    <n v="431.23"/>
    <n v="6.0025069999999998E-3"/>
    <n v="71841.64883106343"/>
  </r>
  <r>
    <n v="453"/>
    <x v="444"/>
    <n v="7.2"/>
    <n v="2.9273052528866485E-3"/>
    <x v="1"/>
    <n v="37"/>
    <x v="6"/>
    <x v="11"/>
    <n v="2.097582756591098E-2"/>
    <n v="3.3582089552238806E-2"/>
    <x v="1"/>
    <n v="0.22311298735564536"/>
    <x v="12"/>
    <n v="2.9652330985772572E-2"/>
    <n v="2459.6"/>
    <n v="5.9146259999999999E-2"/>
    <n v="41585.04696662139"/>
  </r>
  <r>
    <n v="453"/>
    <x v="445"/>
    <n v="7.2"/>
    <n v="2.3733269693010158E-4"/>
    <x v="1"/>
    <n v="55"/>
    <x v="0"/>
    <x v="0"/>
    <n v="0.49662073024700115"/>
    <n v="0.39365671641791045"/>
    <x v="0"/>
    <n v="0.52927685656877277"/>
    <x v="3"/>
    <n v="0.16778632461285556"/>
    <n v="30337.16"/>
    <n v="0.34727580699999999"/>
    <n v="87357.539421109177"/>
  </r>
  <r>
    <n v="453"/>
    <x v="446"/>
    <n v="7.2"/>
    <n v="2.3733269693010158E-4"/>
    <x v="0"/>
    <n v="84"/>
    <x v="3"/>
    <x v="0"/>
    <n v="0.49662073024700115"/>
    <n v="0.39365671641791045"/>
    <x v="0"/>
    <n v="0.52927685656877277"/>
    <x v="1"/>
    <n v="0.24783341113433871"/>
    <n v="30337.16"/>
    <n v="0.34727580699999999"/>
    <n v="87357.539421109177"/>
  </r>
  <r>
    <n v="453"/>
    <x v="447"/>
    <n v="7.2"/>
    <n v="2.3733269693010158E-4"/>
    <x v="0"/>
    <n v="53"/>
    <x v="0"/>
    <x v="0"/>
    <n v="0.49662073024700115"/>
    <n v="0.39365671641791045"/>
    <x v="0"/>
    <n v="0.52927685656877277"/>
    <x v="3"/>
    <n v="0.16778632461285556"/>
    <n v="30337.16"/>
    <n v="0.34727580699999999"/>
    <n v="87357.539421109177"/>
  </r>
  <r>
    <n v="453"/>
    <x v="448"/>
    <n v="7.2"/>
    <n v="1.6696426500939172E-2"/>
    <x v="1"/>
    <n v="67"/>
    <x v="2"/>
    <x v="30"/>
    <n v="4.1403665442146503E-3"/>
    <n v="9.3283582089552231E-3"/>
    <x v="1"/>
    <n v="0.22311298735564536"/>
    <x v="9"/>
    <n v="3.5639625743337865E-2"/>
    <n v="431.23"/>
    <n v="6.0025069999999998E-3"/>
    <n v="71841.64883106343"/>
  </r>
  <r>
    <n v="453"/>
    <x v="449"/>
    <n v="7.2"/>
    <n v="3.6857131010207894E-4"/>
    <x v="0"/>
    <n v="61"/>
    <x v="2"/>
    <x v="5"/>
    <n v="8.5506687503805551E-2"/>
    <n v="0.10074626865671642"/>
    <x v="2"/>
    <n v="0.21473077469505394"/>
    <x v="9"/>
    <n v="3.5639625743337865E-2"/>
    <n v="19534.89"/>
    <n v="1.416096094"/>
    <n v="13794.890108636935"/>
  </r>
  <r>
    <n v="464"/>
    <x v="450"/>
    <n v="7.1"/>
    <n v="2.3403640947273902E-4"/>
    <x v="1"/>
    <n v="69"/>
    <x v="2"/>
    <x v="0"/>
    <n v="0.49662073024700115"/>
    <n v="0.39365671641791045"/>
    <x v="0"/>
    <n v="0.52927685656877277"/>
    <x v="16"/>
    <n v="7.7834831848348955E-3"/>
    <n v="30337.16"/>
    <n v="0.34727580699999999"/>
    <n v="87357.539421109177"/>
  </r>
  <r>
    <n v="464"/>
    <x v="451"/>
    <n v="7.1"/>
    <n v="3.634522641284389E-4"/>
    <x v="0"/>
    <n v="62"/>
    <x v="2"/>
    <x v="5"/>
    <n v="8.5506687503805551E-2"/>
    <n v="0.10074626865671642"/>
    <x v="2"/>
    <n v="0.21473077469505394"/>
    <x v="1"/>
    <n v="0.24783341113433871"/>
    <n v="19534.89"/>
    <n v="1.416096094"/>
    <n v="13794.890108636935"/>
  </r>
  <r>
    <n v="464"/>
    <x v="452"/>
    <n v="7.1"/>
    <n v="2.3154942438769852E-2"/>
    <x v="0"/>
    <n v="54"/>
    <x v="0"/>
    <x v="39"/>
    <n v="7.2050496235107888E-4"/>
    <n v="1.8656716417910447E-3"/>
    <x v="2"/>
    <n v="0.21473077469505394"/>
    <x v="3"/>
    <n v="0.16778632461285556"/>
    <n v="306.63"/>
    <n v="2.0843753999999999E-2"/>
    <n v="14710.881734643386"/>
  </r>
  <r>
    <n v="464"/>
    <x v="453"/>
    <n v="7.1"/>
    <n v="2.3403640947273902E-4"/>
    <x v="0"/>
    <n v="89"/>
    <x v="3"/>
    <x v="0"/>
    <n v="0.49662073024700115"/>
    <n v="0.39365671641791045"/>
    <x v="0"/>
    <n v="0.52927685656877277"/>
    <x v="6"/>
    <n v="6.1730023746219886E-2"/>
    <n v="30337.16"/>
    <n v="0.34727580699999999"/>
    <n v="87357.539421109177"/>
  </r>
  <r>
    <n v="464"/>
    <x v="454"/>
    <n v="7.1"/>
    <n v="1.28877675119348E-2"/>
    <x v="0"/>
    <n v="56"/>
    <x v="0"/>
    <x v="16"/>
    <n v="9.9754419435367694E-3"/>
    <n v="1.4925373134328358E-2"/>
    <x v="2"/>
    <n v="0.21473077469505394"/>
    <x v="10"/>
    <n v="6.6773558482677454E-3"/>
    <n v="550.91"/>
    <n v="9.5171809999999996E-3"/>
    <n v="57885.838253995586"/>
  </r>
  <r>
    <n v="464"/>
    <x v="455"/>
    <n v="7.1"/>
    <n v="3.634522641284389E-4"/>
    <x v="0"/>
    <n v="62"/>
    <x v="2"/>
    <x v="5"/>
    <n v="8.5506687503805551E-2"/>
    <n v="0.10074626865671642"/>
    <x v="2"/>
    <n v="0.21473077469505394"/>
    <x v="11"/>
    <n v="3.6492054149499728E-2"/>
    <n v="19534.89"/>
    <n v="1.416096094"/>
    <n v="13794.890108636935"/>
  </r>
  <r>
    <n v="464"/>
    <x v="456"/>
    <n v="7.1"/>
    <n v="2.3403640947273902E-4"/>
    <x v="0"/>
    <n v="66"/>
    <x v="2"/>
    <x v="0"/>
    <n v="0.49662073024700115"/>
    <n v="0.39365671641791045"/>
    <x v="0"/>
    <n v="0.52927685656877277"/>
    <x v="11"/>
    <n v="3.6492054149499728E-2"/>
    <n v="30337.16"/>
    <n v="0.34727580699999999"/>
    <n v="87357.539421109177"/>
  </r>
  <r>
    <n v="464"/>
    <x v="457"/>
    <n v="7.1"/>
    <n v="2.3403640947273902E-4"/>
    <x v="0"/>
    <n v="78"/>
    <x v="4"/>
    <x v="0"/>
    <n v="0.49662073024700115"/>
    <n v="0.39365671641791045"/>
    <x v="0"/>
    <n v="0.52927685656877277"/>
    <x v="1"/>
    <n v="0.24783341113433871"/>
    <n v="30337.16"/>
    <n v="0.34727580699999999"/>
    <n v="87357.539421109177"/>
  </r>
  <r>
    <n v="464"/>
    <x v="458"/>
    <n v="7.1"/>
    <n v="3.634522641284389E-4"/>
    <x v="0"/>
    <n v="91"/>
    <x v="5"/>
    <x v="5"/>
    <n v="8.5506687503805551E-2"/>
    <n v="0.10074626865671642"/>
    <x v="2"/>
    <n v="0.21473077469505394"/>
    <x v="15"/>
    <n v="2.8576647520854061E-2"/>
    <n v="19534.89"/>
    <n v="1.416096094"/>
    <n v="13794.890108636935"/>
  </r>
  <r>
    <n v="474"/>
    <x v="459"/>
    <n v="7"/>
    <n v="2.3074012201537651E-4"/>
    <x v="1"/>
    <n v="66"/>
    <x v="2"/>
    <x v="0"/>
    <n v="0.49662073024700115"/>
    <n v="0.39365671641791045"/>
    <x v="0"/>
    <n v="0.52927685656877277"/>
    <x v="4"/>
    <n v="6.9970165005784374E-2"/>
    <n v="30337.16"/>
    <n v="0.34727580699999999"/>
    <n v="87357.539421109177"/>
  </r>
  <r>
    <n v="474"/>
    <x v="460"/>
    <n v="7"/>
    <n v="1.0958389429850654E-2"/>
    <x v="0"/>
    <n v="71"/>
    <x v="4"/>
    <x v="20"/>
    <n v="1.16397069269956E-2"/>
    <n v="2.0522388059701493E-2"/>
    <x v="1"/>
    <n v="0.22311298735564536"/>
    <x v="4"/>
    <n v="6.9970165005784374E-2"/>
    <n v="638.78"/>
    <n v="1.0656633E-2"/>
    <n v="59942.009826180554"/>
  </r>
  <r>
    <n v="474"/>
    <x v="461"/>
    <n v="7"/>
    <n v="2.3074012201537651E-4"/>
    <x v="0"/>
    <n v="67"/>
    <x v="2"/>
    <x v="0"/>
    <n v="0.49662073024700115"/>
    <n v="0.39365671641791045"/>
    <x v="0"/>
    <n v="0.52927685656877277"/>
    <x v="6"/>
    <n v="6.1730023746219886E-2"/>
    <n v="30337.16"/>
    <n v="0.34727580699999999"/>
    <n v="87357.539421109177"/>
  </r>
  <r>
    <n v="474"/>
    <x v="462"/>
    <n v="7"/>
    <n v="2.3074012201537651E-4"/>
    <x v="0"/>
    <n v="36"/>
    <x v="6"/>
    <x v="0"/>
    <n v="0.49662073024700115"/>
    <n v="0.39365671641791045"/>
    <x v="0"/>
    <n v="0.52927685656877277"/>
    <x v="1"/>
    <n v="0.24783341113433871"/>
    <n v="30337.16"/>
    <n v="0.34727580699999999"/>
    <n v="87357.539421109177"/>
  </r>
  <r>
    <n v="474"/>
    <x v="463"/>
    <n v="7"/>
    <n v="2.3074012201537651E-4"/>
    <x v="1"/>
    <n v="49"/>
    <x v="1"/>
    <x v="0"/>
    <n v="0.49662073024700115"/>
    <n v="0.39365671641791045"/>
    <x v="0"/>
    <n v="0.52927685656877277"/>
    <x v="1"/>
    <n v="0.24783341113433871"/>
    <n v="30337.16"/>
    <n v="0.34727580699999999"/>
    <n v="87357.539421109177"/>
  </r>
  <r>
    <n v="474"/>
    <x v="464"/>
    <n v="7"/>
    <n v="2.3074012201537651E-4"/>
    <x v="0"/>
    <n v="41"/>
    <x v="1"/>
    <x v="0"/>
    <n v="0.49662073024700115"/>
    <n v="0.39365671641791045"/>
    <x v="0"/>
    <n v="0.52927685656877277"/>
    <x v="3"/>
    <n v="0.16778632461285556"/>
    <n v="30337.16"/>
    <n v="0.34727580699999999"/>
    <n v="87357.539421109177"/>
  </r>
  <r>
    <n v="474"/>
    <x v="465"/>
    <n v="7"/>
    <n v="1.4223132502702393E-3"/>
    <x v="0"/>
    <n v="78"/>
    <x v="4"/>
    <x v="8"/>
    <n v="3.7851880416472167E-2"/>
    <n v="4.4776119402985072E-2"/>
    <x v="1"/>
    <n v="0.22311298735564536"/>
    <x v="1"/>
    <n v="0.24783341113433871"/>
    <n v="4921.5600000000004"/>
    <n v="8.4075074999999999E-2"/>
    <n v="58537.681946760087"/>
  </r>
  <r>
    <n v="474"/>
    <x v="466"/>
    <n v="7"/>
    <n v="1.4223132502702393E-3"/>
    <x v="1"/>
    <n v="66"/>
    <x v="2"/>
    <x v="8"/>
    <n v="3.7851880416472167E-2"/>
    <n v="4.4776119402985072E-2"/>
    <x v="1"/>
    <n v="0.22311298735564536"/>
    <x v="15"/>
    <n v="2.8576647520854061E-2"/>
    <n v="4921.5600000000004"/>
    <n v="8.4075074999999999E-2"/>
    <n v="58537.681946760087"/>
  </r>
  <r>
    <n v="474"/>
    <x v="467"/>
    <n v="7"/>
    <n v="4.6897401883935633E-3"/>
    <x v="0"/>
    <n v="71"/>
    <x v="4"/>
    <x v="18"/>
    <n v="1.0827870349698608E-2"/>
    <n v="1.1194029850746268E-2"/>
    <x v="2"/>
    <n v="0.21473077469505394"/>
    <x v="1"/>
    <n v="0.24783341113433871"/>
    <n v="1492.62"/>
    <n v="0.28572123599999999"/>
    <n v="5224.0429199319296"/>
  </r>
  <r>
    <n v="474"/>
    <x v="468"/>
    <n v="7"/>
    <n v="8.5948627277638613E-3"/>
    <x v="0"/>
    <n v="56"/>
    <x v="0"/>
    <x v="32"/>
    <n v="5.4088611962411978E-3"/>
    <n v="1.1194029850746268E-2"/>
    <x v="2"/>
    <n v="0.21473077469505394"/>
    <x v="3"/>
    <n v="0.16778632461285556"/>
    <n v="814.44"/>
    <n v="2.3112793E-2"/>
    <n v="35237.627923202534"/>
  </r>
  <r>
    <n v="474"/>
    <x v="469"/>
    <n v="7"/>
    <n v="1.4223132502702393E-3"/>
    <x v="0"/>
    <n v="83"/>
    <x v="3"/>
    <x v="8"/>
    <n v="3.7851880416472167E-2"/>
    <n v="4.4776119402985072E-2"/>
    <x v="1"/>
    <n v="0.22311298735564536"/>
    <x v="9"/>
    <n v="3.5639625743337865E-2"/>
    <n v="4921.5600000000004"/>
    <n v="8.4075074999999999E-2"/>
    <n v="58537.681946760087"/>
  </r>
  <r>
    <n v="474"/>
    <x v="470"/>
    <n v="7"/>
    <n v="3.5833321815479893E-4"/>
    <x v="0"/>
    <n v="76"/>
    <x v="4"/>
    <x v="5"/>
    <n v="8.5506687503805551E-2"/>
    <n v="0.10074626865671642"/>
    <x v="2"/>
    <n v="0.21473077469505394"/>
    <x v="6"/>
    <n v="6.1730023746219886E-2"/>
    <n v="19534.89"/>
    <n v="1.416096094"/>
    <n v="13794.890108636935"/>
  </r>
  <r>
    <n v="474"/>
    <x v="471"/>
    <n v="7"/>
    <n v="3.5833321815479893E-4"/>
    <x v="0"/>
    <n v="63"/>
    <x v="2"/>
    <x v="5"/>
    <n v="8.5506687503805551E-2"/>
    <n v="0.10074626865671642"/>
    <x v="2"/>
    <n v="0.21473077469505394"/>
    <x v="6"/>
    <n v="6.1730023746219886E-2"/>
    <n v="19534.89"/>
    <n v="1.416096094"/>
    <n v="13794.890108636935"/>
  </r>
  <r>
    <n v="487"/>
    <x v="472"/>
    <n v="6.9"/>
    <n v="1.8497370156503835E-3"/>
    <x v="0"/>
    <n v="80"/>
    <x v="3"/>
    <x v="19"/>
    <n v="1.3131456637778819E-2"/>
    <n v="2.2388059701492536E-2"/>
    <x v="1"/>
    <n v="0.22311298735564536"/>
    <x v="13"/>
    <n v="1.9068011609263059E-2"/>
    <n v="3730.26"/>
    <n v="6.9551331999999993E-2"/>
    <n v="53633.192819369739"/>
  </r>
  <r>
    <n v="487"/>
    <x v="473"/>
    <n v="6.9"/>
    <n v="3.7754845205134661E-3"/>
    <x v="0"/>
    <n v="70"/>
    <x v="4"/>
    <x v="2"/>
    <n v="1.4379655375372943E-2"/>
    <n v="5.597014925373134E-3"/>
    <x v="1"/>
    <n v="0.22311298735564536"/>
    <x v="14"/>
    <n v="8.1995494306996031E-3"/>
    <n v="1827.58"/>
    <n v="4.7889958000000003E-2"/>
    <n v="38162.071472269818"/>
  </r>
  <r>
    <n v="487"/>
    <x v="474"/>
    <n v="6.9"/>
    <n v="2.27443834558014E-4"/>
    <x v="0"/>
    <n v="68"/>
    <x v="2"/>
    <x v="0"/>
    <n v="0.49662073024700115"/>
    <n v="0.39365671641791045"/>
    <x v="0"/>
    <n v="0.52927685656877277"/>
    <x v="3"/>
    <n v="0.16778632461285556"/>
    <n v="30337.16"/>
    <n v="0.34727580699999999"/>
    <n v="87357.539421109177"/>
  </r>
  <r>
    <n v="487"/>
    <x v="475"/>
    <n v="6.9"/>
    <n v="2.990689852459301E-3"/>
    <x v="0"/>
    <n v="77"/>
    <x v="4"/>
    <x v="13"/>
    <n v="9.4578961255099379E-3"/>
    <n v="1.1194029850746268E-2"/>
    <x v="3"/>
    <n v="1.6886200807777401E-2"/>
    <x v="3"/>
    <n v="0.16778632461285556"/>
    <n v="2307.16"/>
    <n v="0.21281240500000001"/>
    <n v="10841.285309472443"/>
  </r>
  <r>
    <n v="487"/>
    <x v="476"/>
    <n v="6.9"/>
    <n v="2.27443834558014E-4"/>
    <x v="0"/>
    <n v="71"/>
    <x v="4"/>
    <x v="0"/>
    <n v="0.49662073024700115"/>
    <n v="0.39365671641791045"/>
    <x v="0"/>
    <n v="0.52927685656877277"/>
    <x v="17"/>
    <n v="8.5851718049156731E-3"/>
    <n v="30337.16"/>
    <n v="0.34727580699999999"/>
    <n v="87357.539421109177"/>
  </r>
  <r>
    <n v="487"/>
    <x v="477"/>
    <n v="6.9"/>
    <n v="2.27443834558014E-4"/>
    <x v="0"/>
    <n v="49"/>
    <x v="1"/>
    <x v="0"/>
    <n v="0.49662073024700115"/>
    <n v="0.39365671641791045"/>
    <x v="0"/>
    <n v="0.52927685656877277"/>
    <x v="1"/>
    <n v="0.24783341113433871"/>
    <n v="30337.16"/>
    <n v="0.34727580699999999"/>
    <n v="87357.539421109177"/>
  </r>
  <r>
    <n v="487"/>
    <x v="478"/>
    <n v="6.9"/>
    <n v="1.2524731807373256E-2"/>
    <x v="0"/>
    <n v="81"/>
    <x v="3"/>
    <x v="16"/>
    <n v="9.9754419435367694E-3"/>
    <n v="1.4925373134328358E-2"/>
    <x v="2"/>
    <n v="0.21473077469505394"/>
    <x v="3"/>
    <n v="0.16778632461285556"/>
    <n v="550.91"/>
    <n v="9.5171809999999996E-3"/>
    <n v="57885.838253995586"/>
  </r>
  <r>
    <n v="487"/>
    <x v="479"/>
    <n v="6.9"/>
    <n v="2.27443834558014E-4"/>
    <x v="0"/>
    <n v="88"/>
    <x v="3"/>
    <x v="0"/>
    <n v="0.49662073024700115"/>
    <n v="0.39365671641791045"/>
    <x v="0"/>
    <n v="0.52927685656877277"/>
    <x v="17"/>
    <n v="8.5851718049156731E-3"/>
    <n v="30337.16"/>
    <n v="0.34727580699999999"/>
    <n v="87357.539421109177"/>
  </r>
  <r>
    <n v="487"/>
    <x v="480"/>
    <n v="6.9"/>
    <n v="2.27443834558014E-4"/>
    <x v="0"/>
    <n v="80"/>
    <x v="3"/>
    <x v="0"/>
    <n v="0.49662073024700115"/>
    <n v="0.39365671641791045"/>
    <x v="0"/>
    <n v="0.52927685656877277"/>
    <x v="12"/>
    <n v="2.9652330985772572E-2"/>
    <n v="30337.16"/>
    <n v="0.34727580699999999"/>
    <n v="87357.539421109177"/>
  </r>
  <r>
    <n v="487"/>
    <x v="481"/>
    <n v="6.9"/>
    <n v="8.4720789745100934E-3"/>
    <x v="0"/>
    <n v="68"/>
    <x v="2"/>
    <x v="32"/>
    <n v="5.4088611962411978E-3"/>
    <n v="1.1194029850746268E-2"/>
    <x v="2"/>
    <n v="0.21473077469505394"/>
    <x v="3"/>
    <n v="0.16778632461285556"/>
    <n v="814.44"/>
    <n v="2.3112793E-2"/>
    <n v="35237.627923202534"/>
  </r>
  <r>
    <n v="487"/>
    <x v="482"/>
    <n v="6.9"/>
    <n v="3.5321417218115895E-4"/>
    <x v="0"/>
    <n v="53"/>
    <x v="0"/>
    <x v="5"/>
    <n v="8.5506687503805551E-2"/>
    <n v="0.10074626865671642"/>
    <x v="2"/>
    <n v="0.21473077469505394"/>
    <x v="8"/>
    <n v="3.5314891112419061E-2"/>
    <n v="19534.89"/>
    <n v="1.416096094"/>
    <n v="13794.890108636935"/>
  </r>
  <r>
    <n v="498"/>
    <x v="483"/>
    <n v="6.8"/>
    <n v="6.8027210884353739E-3"/>
    <x v="1"/>
    <n v="58"/>
    <x v="0"/>
    <x v="12"/>
    <n v="1.3780925899616412E-2"/>
    <n v="1.6791044776119403E-2"/>
    <x v="1"/>
    <n v="0.22311298735564536"/>
    <x v="9"/>
    <n v="3.5639625743337865E-2"/>
    <n v="999.6"/>
    <n v="8.9674070000000002E-3"/>
    <n v="111470.35034765345"/>
  </r>
  <r>
    <n v="498"/>
    <x v="484"/>
    <n v="6.8"/>
    <n v="2.2414754710065146E-4"/>
    <x v="0"/>
    <n v="83"/>
    <x v="3"/>
    <x v="0"/>
    <n v="0.49662073024700115"/>
    <n v="0.39365671641791045"/>
    <x v="0"/>
    <n v="0.52927685656877277"/>
    <x v="11"/>
    <n v="3.6492054149499728E-2"/>
    <n v="30337.16"/>
    <n v="0.34727580699999999"/>
    <n v="87357.539421109177"/>
  </r>
  <r>
    <n v="498"/>
    <x v="485"/>
    <n v="6.8"/>
    <n v="1.8229292328148707E-3"/>
    <x v="0"/>
    <n v="43"/>
    <x v="1"/>
    <x v="19"/>
    <n v="1.3131456637778819E-2"/>
    <n v="2.2388059701492536E-2"/>
    <x v="1"/>
    <n v="0.22311298735564536"/>
    <x v="3"/>
    <n v="0.16778632461285556"/>
    <n v="3730.26"/>
    <n v="6.9551331999999993E-2"/>
    <n v="53633.192819369739"/>
  </r>
  <r>
    <n v="498"/>
    <x v="486"/>
    <n v="6.8"/>
    <n v="2.2414754710065146E-4"/>
    <x v="0"/>
    <n v="74"/>
    <x v="4"/>
    <x v="0"/>
    <n v="0.49662073024700115"/>
    <n v="0.39365671641791045"/>
    <x v="0"/>
    <n v="0.52927685656877277"/>
    <x v="15"/>
    <n v="2.8576647520854061E-2"/>
    <n v="30337.16"/>
    <n v="0.34727580699999999"/>
    <n v="87357.539421109177"/>
  </r>
  <r>
    <n v="498"/>
    <x v="487"/>
    <n v="6.8"/>
    <n v="2.9180666949890788E-3"/>
    <x v="0"/>
    <n v="61"/>
    <x v="2"/>
    <x v="6"/>
    <n v="1.9555113555641254E-2"/>
    <n v="2.6119402985074626E-2"/>
    <x v="0"/>
    <n v="0.52927685656877277"/>
    <x v="2"/>
    <n v="0.14505490044853961"/>
    <n v="2330.31"/>
    <n v="4.0126723000000003E-2"/>
    <n v="58073.767947609369"/>
  </r>
  <r>
    <n v="498"/>
    <x v="488"/>
    <n v="6.8"/>
    <n v="2.2414754710065146E-4"/>
    <x v="0"/>
    <n v="74"/>
    <x v="4"/>
    <x v="0"/>
    <n v="0.49662073024700115"/>
    <n v="0.39365671641791045"/>
    <x v="0"/>
    <n v="0.52927685656877277"/>
    <x v="3"/>
    <n v="0.16778632461285556"/>
    <n v="30337.16"/>
    <n v="0.34727580699999999"/>
    <n v="87357.539421109177"/>
  </r>
  <r>
    <n v="498"/>
    <x v="489"/>
    <n v="6.8"/>
    <n v="2.2414754710065146E-4"/>
    <x v="0"/>
    <n v="80"/>
    <x v="3"/>
    <x v="0"/>
    <n v="0.49662073024700115"/>
    <n v="0.39365671641791045"/>
    <x v="0"/>
    <n v="0.52927685656877277"/>
    <x v="3"/>
    <n v="0.16778632461285556"/>
    <n v="30337.16"/>
    <n v="0.34727580699999999"/>
    <n v="87357.539421109177"/>
  </r>
  <r>
    <n v="498"/>
    <x v="490"/>
    <n v="6.8"/>
    <n v="2.2414754710065146E-4"/>
    <x v="0"/>
    <n v="72"/>
    <x v="4"/>
    <x v="0"/>
    <n v="0.49662073024700115"/>
    <n v="0.39365671641791045"/>
    <x v="0"/>
    <n v="0.52927685656877277"/>
    <x v="3"/>
    <n v="0.16778632461285556"/>
    <n v="30337.16"/>
    <n v="0.34727580699999999"/>
    <n v="87357.539421109177"/>
  </r>
  <r>
    <n v="507"/>
    <x v="491"/>
    <n v="6.7"/>
    <n v="1.5874520210396627E-2"/>
    <x v="0"/>
    <n v="68"/>
    <x v="2"/>
    <x v="10"/>
    <n v="2.0742424549938101E-2"/>
    <n v="2.7985074626865673E-2"/>
    <x v="2"/>
    <n v="0.21473077469505394"/>
    <x v="11"/>
    <n v="3.6492054149499728E-2"/>
    <n v="422.06"/>
    <n v="7.3960759999999997E-3"/>
    <n v="57065.3952176803"/>
  </r>
  <r>
    <n v="507"/>
    <x v="492"/>
    <n v="6.7"/>
    <n v="3.4297608023387899E-4"/>
    <x v="0"/>
    <n v="43"/>
    <x v="1"/>
    <x v="5"/>
    <n v="8.5506687503805551E-2"/>
    <n v="0.10074626865671642"/>
    <x v="2"/>
    <n v="0.21473077469505394"/>
    <x v="0"/>
    <n v="6.0938483083355338E-2"/>
    <n v="19534.89"/>
    <n v="1.416096094"/>
    <n v="13794.890108636935"/>
  </r>
  <r>
    <n v="507"/>
    <x v="493"/>
    <n v="6.7"/>
    <n v="2.2085125964328896E-4"/>
    <x v="1"/>
    <n v="29"/>
    <x v="8"/>
    <x v="0"/>
    <n v="0.49662073024700115"/>
    <n v="0.39365671641791045"/>
    <x v="0"/>
    <n v="0.52927685656877277"/>
    <x v="13"/>
    <n v="1.9068011609263059E-2"/>
    <n v="30337.16"/>
    <n v="0.34727580699999999"/>
    <n v="87357.539421109177"/>
  </r>
  <r>
    <n v="507"/>
    <x v="494"/>
    <n v="6.7"/>
    <n v="3.4297608023387899E-4"/>
    <x v="1"/>
    <n v="23"/>
    <x v="8"/>
    <x v="5"/>
    <n v="8.5506687503805551E-2"/>
    <n v="0.10074626865671642"/>
    <x v="2"/>
    <n v="0.21473077469505394"/>
    <x v="15"/>
    <n v="2.8576647520854061E-2"/>
    <n v="19534.89"/>
    <n v="1.416096094"/>
    <n v="13794.890108636935"/>
  </r>
  <r>
    <n v="507"/>
    <x v="495"/>
    <n v="6.7"/>
    <n v="2.2085125964328896E-4"/>
    <x v="1"/>
    <n v="66"/>
    <x v="2"/>
    <x v="0"/>
    <n v="0.49662073024700115"/>
    <n v="0.39365671641791045"/>
    <x v="0"/>
    <n v="0.52927685656877277"/>
    <x v="16"/>
    <n v="7.7834831848348955E-3"/>
    <n v="30337.16"/>
    <n v="0.34727580699999999"/>
    <n v="87357.539421109177"/>
  </r>
  <r>
    <n v="512"/>
    <x v="496"/>
    <n v="6.6"/>
    <n v="1.174941697968775E-2"/>
    <x v="0"/>
    <n v="63"/>
    <x v="2"/>
    <x v="29"/>
    <n v="6.3221773457003121E-3"/>
    <n v="1.3059701492537313E-2"/>
    <x v="2"/>
    <n v="0.21473077469505394"/>
    <x v="1"/>
    <n v="0.24783341113433871"/>
    <n v="561.73"/>
    <n v="5.8707500000000001E-3"/>
    <n v="95682.834390835924"/>
  </r>
  <r>
    <n v="512"/>
    <x v="497"/>
    <n v="6.6"/>
    <n v="2.1755497218592642E-4"/>
    <x v="0"/>
    <n v="77"/>
    <x v="4"/>
    <x v="0"/>
    <n v="0.49662073024700115"/>
    <n v="0.39365671641791045"/>
    <x v="0"/>
    <n v="0.52927685656877277"/>
    <x v="1"/>
    <n v="0.24783341113433871"/>
    <n v="30337.16"/>
    <n v="0.34727580699999999"/>
    <n v="87357.539421109177"/>
  </r>
  <r>
    <n v="512"/>
    <x v="498"/>
    <n v="6.6"/>
    <n v="2.6833631484794273E-3"/>
    <x v="0"/>
    <n v="61"/>
    <x v="2"/>
    <x v="11"/>
    <n v="2.097582756591098E-2"/>
    <n v="3.3582089552238806E-2"/>
    <x v="1"/>
    <n v="0.22311298735564536"/>
    <x v="2"/>
    <n v="0.14505490044853961"/>
    <n v="2459.6"/>
    <n v="5.9146259999999999E-2"/>
    <n v="41585.04696662139"/>
  </r>
  <r>
    <n v="512"/>
    <x v="499"/>
    <n v="6.6"/>
    <n v="2.6833631484794273E-3"/>
    <x v="0"/>
    <n v="61"/>
    <x v="2"/>
    <x v="11"/>
    <n v="2.097582756591098E-2"/>
    <n v="3.3582089552238806E-2"/>
    <x v="1"/>
    <n v="0.22311298735564536"/>
    <x v="2"/>
    <n v="0.14505490044853961"/>
    <n v="2459.6"/>
    <n v="5.9146259999999999E-2"/>
    <n v="41585.04696662139"/>
  </r>
  <r>
    <n v="512"/>
    <x v="500"/>
    <n v="6.6"/>
    <n v="2.6833631484794273E-3"/>
    <x v="0"/>
    <n v="70"/>
    <x v="4"/>
    <x v="11"/>
    <n v="2.097582756591098E-2"/>
    <n v="3.3582089552238806E-2"/>
    <x v="1"/>
    <n v="0.22311298735564536"/>
    <x v="2"/>
    <n v="0.14505490044853961"/>
    <n v="2459.6"/>
    <n v="5.9146259999999999E-2"/>
    <n v="41585.04696662139"/>
  </r>
  <r>
    <n v="512"/>
    <x v="501"/>
    <n v="6.6"/>
    <n v="2.6833631484794273E-3"/>
    <x v="0"/>
    <n v="71"/>
    <x v="4"/>
    <x v="11"/>
    <n v="2.097582756591098E-2"/>
    <n v="3.3582089552238806E-2"/>
    <x v="1"/>
    <n v="0.22311298735564536"/>
    <x v="2"/>
    <n v="0.14505490044853961"/>
    <n v="2459.6"/>
    <n v="5.9146259999999999E-2"/>
    <n v="41585.04696662139"/>
  </r>
  <r>
    <n v="512"/>
    <x v="502"/>
    <n v="6.6"/>
    <n v="2.6833631484794273E-3"/>
    <x v="1"/>
    <n v="73"/>
    <x v="4"/>
    <x v="11"/>
    <n v="2.097582756591098E-2"/>
    <n v="3.3582089552238806E-2"/>
    <x v="1"/>
    <n v="0.22311298735564536"/>
    <x v="2"/>
    <n v="0.14505490044853961"/>
    <n v="2459.6"/>
    <n v="5.9146259999999999E-2"/>
    <n v="41585.04696662139"/>
  </r>
  <r>
    <n v="512"/>
    <x v="503"/>
    <n v="6.6"/>
    <n v="2.6833631484794273E-3"/>
    <x v="1"/>
    <n v="67"/>
    <x v="2"/>
    <x v="11"/>
    <n v="2.097582756591098E-2"/>
    <n v="3.3582089552238806E-2"/>
    <x v="1"/>
    <n v="0.22311298735564536"/>
    <x v="2"/>
    <n v="0.14505490044853961"/>
    <n v="2459.6"/>
    <n v="5.9146259999999999E-2"/>
    <n v="41585.04696662139"/>
  </r>
  <r>
    <n v="512"/>
    <x v="504"/>
    <n v="6.6"/>
    <n v="2.1755497218592642E-4"/>
    <x v="0"/>
    <n v="75"/>
    <x v="4"/>
    <x v="0"/>
    <n v="0.49662073024700115"/>
    <n v="0.39365671641791045"/>
    <x v="0"/>
    <n v="0.52927685656877277"/>
    <x v="13"/>
    <n v="1.9068011609263059E-2"/>
    <n v="30337.16"/>
    <n v="0.34727580699999999"/>
    <n v="87357.539421109177"/>
  </r>
  <r>
    <n v="512"/>
    <x v="505"/>
    <n v="6.6"/>
    <n v="3.3785703426023896E-4"/>
    <x v="0"/>
    <n v="68"/>
    <x v="2"/>
    <x v="5"/>
    <n v="8.5506687503805551E-2"/>
    <n v="0.10074626865671642"/>
    <x v="2"/>
    <n v="0.21473077469505394"/>
    <x v="2"/>
    <n v="0.14505490044853961"/>
    <n v="19534.89"/>
    <n v="1.416096094"/>
    <n v="13794.890108636935"/>
  </r>
  <r>
    <n v="512"/>
    <x v="506"/>
    <n v="6.6"/>
    <n v="1.5449727522987321E-3"/>
    <x v="0"/>
    <n v="54"/>
    <x v="0"/>
    <x v="3"/>
    <n v="4.9055225183170639E-2"/>
    <n v="4.8507462686567165E-2"/>
    <x v="2"/>
    <n v="0.21473077469505394"/>
    <x v="12"/>
    <n v="2.9652330985772572E-2"/>
    <n v="4271.92"/>
    <n v="1.4638655249999999"/>
    <n v="2918.246196145647"/>
  </r>
  <r>
    <n v="512"/>
    <x v="507"/>
    <n v="6.6"/>
    <n v="1.5449727522987321E-3"/>
    <x v="0"/>
    <n v="67"/>
    <x v="2"/>
    <x v="3"/>
    <n v="4.9055225183170639E-2"/>
    <n v="4.8507462686567165E-2"/>
    <x v="2"/>
    <n v="0.21473077469505394"/>
    <x v="12"/>
    <n v="2.9652330985772572E-2"/>
    <n v="4271.92"/>
    <n v="1.4638655249999999"/>
    <n v="2918.246196145647"/>
  </r>
  <r>
    <n v="512"/>
    <x v="508"/>
    <n v="6.6"/>
    <n v="2.1755497218592642E-4"/>
    <x v="0"/>
    <n v="54"/>
    <x v="0"/>
    <x v="0"/>
    <n v="0.49662073024700115"/>
    <n v="0.39365671641791045"/>
    <x v="0"/>
    <n v="0.52927685656877277"/>
    <x v="2"/>
    <n v="0.14505490044853961"/>
    <n v="30337.16"/>
    <n v="0.34727580699999999"/>
    <n v="87357.539421109177"/>
  </r>
  <r>
    <n v="512"/>
    <x v="509"/>
    <n v="6.6"/>
    <n v="2.1755497218592642E-4"/>
    <x v="0"/>
    <n v="35"/>
    <x v="6"/>
    <x v="0"/>
    <n v="0.49662073024700115"/>
    <n v="0.39365671641791045"/>
    <x v="0"/>
    <n v="0.52927685656877277"/>
    <x v="2"/>
    <n v="0.14505490044853961"/>
    <n v="30337.16"/>
    <n v="0.34727580699999999"/>
    <n v="87357.539421109177"/>
  </r>
  <r>
    <n v="512"/>
    <x v="510"/>
    <n v="6.6"/>
    <n v="2.1755497218592642E-4"/>
    <x v="0"/>
    <n v="79"/>
    <x v="4"/>
    <x v="0"/>
    <n v="0.49662073024700115"/>
    <n v="0.39365671641791045"/>
    <x v="0"/>
    <n v="0.52927685656877277"/>
    <x v="2"/>
    <n v="0.14505490044853961"/>
    <n v="30337.16"/>
    <n v="0.34727580699999999"/>
    <n v="87357.539421109177"/>
  </r>
  <r>
    <n v="512"/>
    <x v="511"/>
    <n v="6.6"/>
    <n v="2.6833631484794273E-3"/>
    <x v="1"/>
    <n v="76"/>
    <x v="4"/>
    <x v="11"/>
    <n v="2.097582756591098E-2"/>
    <n v="3.3582089552238806E-2"/>
    <x v="1"/>
    <n v="0.22311298735564536"/>
    <x v="2"/>
    <n v="0.14505490044853961"/>
    <n v="2459.6"/>
    <n v="5.9146259999999999E-2"/>
    <n v="41585.04696662139"/>
  </r>
  <r>
    <n v="512"/>
    <x v="512"/>
    <n v="6.6"/>
    <n v="8.1037277147487843E-3"/>
    <x v="0"/>
    <n v="81"/>
    <x v="3"/>
    <x v="32"/>
    <n v="5.4088611962411978E-3"/>
    <n v="1.1194029850746268E-2"/>
    <x v="2"/>
    <n v="0.21473077469505394"/>
    <x v="6"/>
    <n v="6.1730023746219886E-2"/>
    <n v="814.44"/>
    <n v="2.3112793E-2"/>
    <n v="35237.627923202534"/>
  </r>
  <r>
    <n v="512"/>
    <x v="513"/>
    <n v="6.6"/>
    <n v="1.8321627848874329E-2"/>
    <x v="0"/>
    <n v="52"/>
    <x v="0"/>
    <x v="21"/>
    <n v="5.2261979663493757E-3"/>
    <n v="9.3283582089552231E-3"/>
    <x v="1"/>
    <n v="0.22311298735564536"/>
    <x v="15"/>
    <n v="2.8576647520854061E-2"/>
    <n v="360.23"/>
    <n v="1.0609238999999999E-2"/>
    <n v="33954.367509300151"/>
  </r>
  <r>
    <n v="512"/>
    <x v="514"/>
    <n v="6.6"/>
    <n v="2.6833631484794273E-3"/>
    <x v="1"/>
    <n v="57"/>
    <x v="0"/>
    <x v="11"/>
    <n v="2.097582756591098E-2"/>
    <n v="3.3582089552238806E-2"/>
    <x v="1"/>
    <n v="0.22311298735564536"/>
    <x v="2"/>
    <n v="0.14505490044853961"/>
    <n v="2459.6"/>
    <n v="5.9146259999999999E-2"/>
    <n v="41585.04696662139"/>
  </r>
  <r>
    <n v="512"/>
    <x v="515"/>
    <n v="6.6"/>
    <n v="1.174941697968775E-2"/>
    <x v="0"/>
    <n v="78"/>
    <x v="4"/>
    <x v="29"/>
    <n v="6.3221773457003121E-3"/>
    <n v="1.3059701492537313E-2"/>
    <x v="2"/>
    <n v="0.21473077469505394"/>
    <x v="6"/>
    <n v="6.1730023746219886E-2"/>
    <n v="561.73"/>
    <n v="5.8707500000000001E-3"/>
    <n v="95682.834390835924"/>
  </r>
  <r>
    <n v="512"/>
    <x v="516"/>
    <n v="6.6"/>
    <n v="2.6833631484794273E-3"/>
    <x v="0"/>
    <n v="56"/>
    <x v="0"/>
    <x v="11"/>
    <n v="2.097582756591098E-2"/>
    <n v="3.3582089552238806E-2"/>
    <x v="1"/>
    <n v="0.22311298735564536"/>
    <x v="2"/>
    <n v="0.14505490044853961"/>
    <n v="2459.6"/>
    <n v="5.9146259999999999E-2"/>
    <n v="41585.04696662139"/>
  </r>
  <r>
    <n v="512"/>
    <x v="517"/>
    <n v="6.6"/>
    <n v="2.6833631484794273E-3"/>
    <x v="0"/>
    <n v="75"/>
    <x v="4"/>
    <x v="11"/>
    <n v="2.097582756591098E-2"/>
    <n v="3.3582089552238806E-2"/>
    <x v="1"/>
    <n v="0.22311298735564536"/>
    <x v="2"/>
    <n v="0.14505490044853961"/>
    <n v="2459.6"/>
    <n v="5.9146259999999999E-2"/>
    <n v="41585.04696662139"/>
  </r>
  <r>
    <n v="512"/>
    <x v="518"/>
    <n v="6.6"/>
    <n v="2.8322412039599879E-3"/>
    <x v="0"/>
    <n v="81"/>
    <x v="3"/>
    <x v="6"/>
    <n v="1.9555113555641254E-2"/>
    <n v="2.6119402985074626E-2"/>
    <x v="0"/>
    <n v="0.52927685656877277"/>
    <x v="2"/>
    <n v="0.14505490044853961"/>
    <n v="2330.31"/>
    <n v="4.0126723000000003E-2"/>
    <n v="58073.767947609369"/>
  </r>
  <r>
    <n v="535"/>
    <x v="519"/>
    <n v="6.5"/>
    <n v="2.1425868472856391E-4"/>
    <x v="0"/>
    <n v="74"/>
    <x v="4"/>
    <x v="0"/>
    <n v="0.49662073024700115"/>
    <n v="0.39365671641791045"/>
    <x v="0"/>
    <n v="0.52927685656877277"/>
    <x v="3"/>
    <n v="0.16778632461285556"/>
    <n v="30337.16"/>
    <n v="0.34727580699999999"/>
    <n v="87357.539421109177"/>
  </r>
  <r>
    <n v="535"/>
    <x v="520"/>
    <n v="6.5"/>
    <n v="7.1003331694794907E-3"/>
    <x v="0"/>
    <n v="90"/>
    <x v="5"/>
    <x v="28"/>
    <n v="1.9889996143776264E-3"/>
    <n v="3.7313432835820895E-3"/>
    <x v="1"/>
    <n v="0.22311298735564536"/>
    <x v="2"/>
    <n v="0.14505490044853961"/>
    <n v="915.45"/>
    <n v="3.814091E-2"/>
    <n v="24001.787057519079"/>
  </r>
  <r>
    <n v="535"/>
    <x v="521"/>
    <n v="6.5"/>
    <n v="2.1425868472856391E-4"/>
    <x v="0"/>
    <n v="77"/>
    <x v="4"/>
    <x v="0"/>
    <n v="0.49662073024700115"/>
    <n v="0.39365671641791045"/>
    <x v="0"/>
    <n v="0.52927685656877277"/>
    <x v="3"/>
    <n v="0.16778632461285556"/>
    <n v="30337.16"/>
    <n v="0.34727580699999999"/>
    <n v="87357.539421109177"/>
  </r>
  <r>
    <n v="535"/>
    <x v="522"/>
    <n v="6.5"/>
    <n v="2.8173165276790513E-3"/>
    <x v="0"/>
    <n v="63"/>
    <x v="2"/>
    <x v="13"/>
    <n v="9.4578961255099379E-3"/>
    <n v="1.1194029850746268E-2"/>
    <x v="3"/>
    <n v="1.6886200807777401E-2"/>
    <x v="4"/>
    <n v="6.9970165005784374E-2"/>
    <n v="2307.16"/>
    <n v="0.21281240500000001"/>
    <n v="10841.285309472443"/>
  </r>
  <r>
    <n v="535"/>
    <x v="523"/>
    <n v="6.5"/>
    <n v="1.2834942637679442E-2"/>
    <x v="0"/>
    <n v="74"/>
    <x v="4"/>
    <x v="40"/>
    <n v="6.5961721905380465E-4"/>
    <n v="1.8656716417910447E-3"/>
    <x v="2"/>
    <n v="0.21473077469505394"/>
    <x v="4"/>
    <n v="6.9970165005784374E-2"/>
    <n v="506.43"/>
    <n v="0.10159852699999999"/>
    <n v="4984.6195112651585"/>
  </r>
  <r>
    <n v="540"/>
    <x v="524"/>
    <n v="6.4"/>
    <n v="2.109623972712014E-4"/>
    <x v="0"/>
    <n v="58"/>
    <x v="0"/>
    <x v="0"/>
    <n v="0.49662073024700115"/>
    <n v="0.39365671641791045"/>
    <x v="0"/>
    <n v="0.52927685656877277"/>
    <x v="5"/>
    <n v="1.3577966755292164E-2"/>
    <n v="30337.16"/>
    <n v="0.34727580699999999"/>
    <n v="87357.539421109177"/>
  </r>
  <r>
    <n v="540"/>
    <x v="525"/>
    <n v="6.4"/>
    <n v="2.109623972712014E-4"/>
    <x v="0"/>
    <n v="60"/>
    <x v="2"/>
    <x v="0"/>
    <n v="0.49662073024700115"/>
    <n v="0.39365671641791045"/>
    <x v="0"/>
    <n v="0.52927685656877277"/>
    <x v="9"/>
    <n v="3.5639625743337865E-2"/>
    <n v="30337.16"/>
    <n v="0.34727580699999999"/>
    <n v="87357.539421109177"/>
  </r>
  <r>
    <n v="540"/>
    <x v="526"/>
    <n v="6.4"/>
    <n v="2.7464157129308978E-3"/>
    <x v="0"/>
    <n v="56"/>
    <x v="0"/>
    <x v="6"/>
    <n v="1.9555113555641254E-2"/>
    <n v="2.6119402985074626E-2"/>
    <x v="0"/>
    <n v="0.52927685656877277"/>
    <x v="14"/>
    <n v="8.1995494306996031E-3"/>
    <n v="2330.31"/>
    <n v="4.0126723000000003E-2"/>
    <n v="58073.767947609369"/>
  </r>
  <r>
    <n v="540"/>
    <x v="527"/>
    <n v="6.4"/>
    <n v="1.1735797850882019E-2"/>
    <x v="0"/>
    <n v="67"/>
    <x v="2"/>
    <x v="25"/>
    <n v="4.6883562338901185E-3"/>
    <n v="7.462686567164179E-3"/>
    <x v="2"/>
    <n v="0.21473077469505394"/>
    <x v="4"/>
    <n v="6.9970165005784374E-2"/>
    <n v="545.34"/>
    <n v="7.1619863000000006E-2"/>
    <n v="7614.3680978557577"/>
  </r>
  <r>
    <n v="540"/>
    <x v="528"/>
    <n v="6.4"/>
    <n v="1.4841268000834821E-2"/>
    <x v="0"/>
    <n v="77"/>
    <x v="4"/>
    <x v="30"/>
    <n v="4.1403665442146503E-3"/>
    <n v="9.3283582089552231E-3"/>
    <x v="1"/>
    <n v="0.22311298735564536"/>
    <x v="9"/>
    <n v="3.5639625743337865E-2"/>
    <n v="431.23"/>
    <n v="6.0025069999999998E-3"/>
    <n v="71841.64883106343"/>
  </r>
  <r>
    <n v="540"/>
    <x v="529"/>
    <n v="6.4"/>
    <n v="2.109623972712014E-4"/>
    <x v="0"/>
    <n v="63"/>
    <x v="2"/>
    <x v="0"/>
    <n v="0.49662073024700115"/>
    <n v="0.39365671641791045"/>
    <x v="0"/>
    <n v="0.52927685656877277"/>
    <x v="3"/>
    <n v="0.16778632461285556"/>
    <n v="30337.16"/>
    <n v="0.34727580699999999"/>
    <n v="87357.539421109177"/>
  </r>
  <r>
    <n v="540"/>
    <x v="530"/>
    <n v="6.4"/>
    <n v="2.109623972712014E-4"/>
    <x v="0"/>
    <n v="74"/>
    <x v="4"/>
    <x v="0"/>
    <n v="0.49662073024700115"/>
    <n v="0.39365671641791045"/>
    <x v="0"/>
    <n v="0.52927685656877277"/>
    <x v="3"/>
    <n v="0.16778632461285556"/>
    <n v="30337.16"/>
    <n v="0.34727580699999999"/>
    <n v="87357.539421109177"/>
  </r>
  <r>
    <n v="540"/>
    <x v="531"/>
    <n v="6.4"/>
    <n v="2.9147747197945085E-3"/>
    <x v="0"/>
    <n v="58"/>
    <x v="0"/>
    <x v="15"/>
    <n v="3.438127904852753E-2"/>
    <n v="4.2910447761194029E-2"/>
    <x v="1"/>
    <n v="0.22311298735564536"/>
    <x v="9"/>
    <n v="3.5639625743337865E-2"/>
    <n v="2195.71"/>
    <n v="0.143997393"/>
    <n v="15248.26216819078"/>
  </r>
  <r>
    <n v="540"/>
    <x v="532"/>
    <n v="6.4"/>
    <n v="1.4580813017020821E-3"/>
    <x v="0"/>
    <n v="60"/>
    <x v="2"/>
    <x v="7"/>
    <n v="1.018854904507723E-2"/>
    <n v="7.462686567164179E-3"/>
    <x v="2"/>
    <n v="0.21473077469505394"/>
    <x v="5"/>
    <n v="1.3577966755292164E-2"/>
    <n v="4389.33"/>
    <n v="0.123103479"/>
    <n v="35655.612949817609"/>
  </r>
  <r>
    <n v="540"/>
    <x v="533"/>
    <n v="6.4"/>
    <n v="1.1617142545969397E-2"/>
    <x v="0"/>
    <n v="56"/>
    <x v="0"/>
    <x v="16"/>
    <n v="9.9754419435367694E-3"/>
    <n v="1.4925373134328358E-2"/>
    <x v="2"/>
    <n v="0.21473077469505394"/>
    <x v="1"/>
    <n v="0.24783341113433871"/>
    <n v="550.91"/>
    <n v="9.5171809999999996E-3"/>
    <n v="57885.838253995586"/>
  </r>
  <r>
    <n v="540"/>
    <x v="534"/>
    <n v="6.4"/>
    <n v="2.109623972712014E-4"/>
    <x v="0"/>
    <n v="67"/>
    <x v="2"/>
    <x v="0"/>
    <n v="0.49662073024700115"/>
    <n v="0.39365671641791045"/>
    <x v="0"/>
    <n v="0.52927685656877277"/>
    <x v="3"/>
    <n v="0.16778632461285556"/>
    <n v="30337.16"/>
    <n v="0.34727580699999999"/>
    <n v="87357.5394211091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273406-998E-42AA-855F-7B445A913D9A}" name="PivotTable1"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rowHeaderCaption="Country/Territory">
  <location ref="BD9:BE50" firstHeaderRow="1" firstDataRow="1" firstDataCol="1"/>
  <pivotFields count="18">
    <pivotField showAll="0"/>
    <pivotField showAll="0"/>
    <pivotField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axis="axisRow" showAll="0" sortType="descending">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autoSortScope>
        <pivotArea dataOnly="0" outline="0" fieldPosition="0">
          <references count="1">
            <reference field="4294967294" count="1" selected="0">
              <x v="0"/>
            </reference>
          </references>
        </pivotArea>
      </autoSortScope>
    </pivotField>
    <pivotField dataField="1" numFmtId="10" showAll="0"/>
    <pivotField numFmtId="10" showAll="0"/>
    <pivotField showAll="0">
      <items count="7">
        <item x="5"/>
        <item x="2"/>
        <item x="1"/>
        <item x="0"/>
        <item x="4"/>
        <item x="3"/>
        <item t="default"/>
      </items>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Fields count="1">
    <field x="7"/>
  </rowFields>
  <rowItems count="41">
    <i>
      <x v="39"/>
    </i>
    <i>
      <x v="7"/>
    </i>
    <i>
      <x v="12"/>
    </i>
    <i>
      <x v="15"/>
    </i>
    <i>
      <x v="13"/>
    </i>
    <i>
      <x v="28"/>
    </i>
    <i>
      <x v="19"/>
    </i>
    <i>
      <x v="14"/>
    </i>
    <i>
      <x v="5"/>
    </i>
    <i>
      <x v="32"/>
    </i>
    <i>
      <x v="34"/>
    </i>
    <i>
      <x v="38"/>
    </i>
    <i>
      <x v="23"/>
    </i>
    <i>
      <x v="1"/>
    </i>
    <i>
      <x v="33"/>
    </i>
    <i>
      <x v="16"/>
    </i>
    <i>
      <x v="20"/>
    </i>
    <i>
      <x v="18"/>
    </i>
    <i>
      <x v="4"/>
    </i>
    <i>
      <x v="30"/>
    </i>
    <i>
      <x v="2"/>
    </i>
    <i>
      <x v="35"/>
    </i>
    <i>
      <x v="9"/>
    </i>
    <i>
      <x v="36"/>
    </i>
    <i>
      <x v="10"/>
    </i>
    <i>
      <x v="6"/>
    </i>
    <i>
      <x v="17"/>
    </i>
    <i>
      <x v="8"/>
    </i>
    <i>
      <x v="26"/>
    </i>
    <i>
      <x v="29"/>
    </i>
    <i>
      <x v="37"/>
    </i>
    <i>
      <x v="31"/>
    </i>
    <i>
      <x v="24"/>
    </i>
    <i>
      <x v="22"/>
    </i>
    <i>
      <x v="27"/>
    </i>
    <i>
      <x v="25"/>
    </i>
    <i>
      <x v="11"/>
    </i>
    <i>
      <x v="3"/>
    </i>
    <i>
      <x/>
    </i>
    <i>
      <x v="21"/>
    </i>
    <i>
      <x v="40"/>
    </i>
  </rowItems>
  <colItems count="1">
    <i/>
  </colItems>
  <dataFields count="1">
    <dataField name="Max of Country's Net worth as a % of global GDP" fld="8" subtotal="max" baseField="7" baseItem="0" numFmtId="1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3F5E44-E049-4070-9AA6-BF507E5C7468}" name="AvgWealth"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A28" firstHeaderRow="1" firstDataRow="1" firstDataCol="0"/>
  <pivotFields count="18">
    <pivotField showAll="0"/>
    <pivotField showAll="0"/>
    <pivotField dataField="1" numFmtId="2"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items count="7">
        <item x="5"/>
        <item x="2"/>
        <item x="1"/>
        <item x="0"/>
        <item x="4"/>
        <item x="3"/>
        <item t="default"/>
      </items>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Items count="1">
    <i/>
  </rowItems>
  <colItems count="1">
    <i/>
  </colItems>
  <dataFields count="1">
    <dataField name="Average of Net Wealth (In Billions of $)" fld="2" subtotal="average" baseField="0" baseItem="1" numFmtId="166"/>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624EF4-43BB-4213-A172-F786DEEB4EF4}" name="PCIcountryWise"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A25" firstHeaderRow="1" firstDataRow="1" firstDataCol="0"/>
  <pivotFields count="18">
    <pivotField showAll="0"/>
    <pivotField showAll="0"/>
    <pivotField numFmtId="2" showAll="0"/>
    <pivotField numFmtId="10" showAll="0"/>
    <pivotField showAll="0">
      <items count="3">
        <item x="1"/>
        <item x="0"/>
        <item t="default"/>
      </items>
    </pivotField>
    <pivotField showAll="0"/>
    <pivotField showAll="0"/>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dataField="1" showAll="0"/>
    <pivotField dragToRow="0" dragToCol="0" dragToPage="0" showAll="0" defaultSubtotal="0"/>
  </pivotFields>
  <rowItems count="1">
    <i/>
  </rowItems>
  <colItems count="1">
    <i/>
  </colItems>
  <dataFields count="1">
    <dataField name="Max of Per Capita Income In $" fld="16" subtotal="max" baseField="0" baseItem="9"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F1014B8-9F59-489E-9518-E15F3D06EBE6}" name="country%wealth"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rowHeaderCaption="Country/Territory">
  <location ref="O1:P42" firstHeaderRow="1" firstDataRow="1" firstDataCol="1"/>
  <pivotFields count="18">
    <pivotField showAll="0"/>
    <pivotField showAll="0"/>
    <pivotField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axis="axisRow" showAll="0" sortType="descending">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autoSortScope>
        <pivotArea dataOnly="0" outline="0" fieldPosition="0">
          <references count="1">
            <reference field="4294967294" count="1" selected="0">
              <x v="0"/>
            </reference>
          </references>
        </pivotArea>
      </autoSortScope>
    </pivotField>
    <pivotField dataField="1" numFmtId="10" showAll="0"/>
    <pivotField numFmtId="10" showAll="0"/>
    <pivotField showAll="0">
      <items count="7">
        <item x="5"/>
        <item x="2"/>
        <item x="1"/>
        <item x="0"/>
        <item x="4"/>
        <item x="3"/>
        <item t="default"/>
      </items>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Fields count="1">
    <field x="7"/>
  </rowFields>
  <rowItems count="41">
    <i>
      <x v="39"/>
    </i>
    <i>
      <x v="7"/>
    </i>
    <i>
      <x v="12"/>
    </i>
    <i>
      <x v="15"/>
    </i>
    <i>
      <x v="13"/>
    </i>
    <i>
      <x v="28"/>
    </i>
    <i>
      <x v="19"/>
    </i>
    <i>
      <x v="14"/>
    </i>
    <i>
      <x v="5"/>
    </i>
    <i>
      <x v="32"/>
    </i>
    <i>
      <x v="34"/>
    </i>
    <i>
      <x v="38"/>
    </i>
    <i>
      <x v="23"/>
    </i>
    <i>
      <x v="1"/>
    </i>
    <i>
      <x v="33"/>
    </i>
    <i>
      <x v="16"/>
    </i>
    <i>
      <x v="20"/>
    </i>
    <i>
      <x v="18"/>
    </i>
    <i>
      <x v="4"/>
    </i>
    <i>
      <x v="30"/>
    </i>
    <i>
      <x v="2"/>
    </i>
    <i>
      <x v="35"/>
    </i>
    <i>
      <x v="9"/>
    </i>
    <i>
      <x v="36"/>
    </i>
    <i>
      <x v="10"/>
    </i>
    <i>
      <x v="6"/>
    </i>
    <i>
      <x v="17"/>
    </i>
    <i>
      <x v="8"/>
    </i>
    <i>
      <x v="26"/>
    </i>
    <i>
      <x v="29"/>
    </i>
    <i>
      <x v="37"/>
    </i>
    <i>
      <x v="31"/>
    </i>
    <i>
      <x v="24"/>
    </i>
    <i>
      <x v="22"/>
    </i>
    <i>
      <x v="27"/>
    </i>
    <i>
      <x v="25"/>
    </i>
    <i>
      <x v="11"/>
    </i>
    <i>
      <x v="3"/>
    </i>
    <i>
      <x/>
    </i>
    <i>
      <x v="21"/>
    </i>
    <i>
      <x v="40"/>
    </i>
  </rowItems>
  <colItems count="1">
    <i/>
  </colItems>
  <dataFields count="1">
    <dataField name="Billionaire wealth as a % of Total Wealth" fld="8" subtotal="max" baseField="7" baseItem="39" numFmtId="1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D19695-DDA0-455D-9919-0B28993D416B}" name="INDUSTRYBILLCOUNT"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8" rowHeaderCaption="Industry">
  <location ref="K13:L31" firstHeaderRow="1" firstDataRow="1" firstDataCol="1"/>
  <pivotFields count="18">
    <pivotField showAll="0"/>
    <pivotField dataField="1" showAll="0"/>
    <pivotField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items count="7">
        <item x="5"/>
        <item x="2"/>
        <item x="1"/>
        <item x="0"/>
        <item x="4"/>
        <item x="3"/>
        <item t="default"/>
      </items>
    </pivotField>
    <pivotField numFmtId="10" showAll="0"/>
    <pivotField axis="axisRow" showAll="0" sortType="ascending">
      <items count="19">
        <item x="0"/>
        <item x="14"/>
        <item x="4"/>
        <item x="11"/>
        <item x="2"/>
        <item x="3"/>
        <item x="6"/>
        <item x="10"/>
        <item x="12"/>
        <item x="7"/>
        <item x="9"/>
        <item x="13"/>
        <item x="8"/>
        <item x="15"/>
        <item x="17"/>
        <item x="16"/>
        <item x="1"/>
        <item x="5"/>
        <item t="default"/>
      </items>
      <autoSortScope>
        <pivotArea dataOnly="0" outline="0" fieldPosition="0">
          <references count="1">
            <reference field="4294967294" count="1" selected="0">
              <x v="0"/>
            </reference>
          </references>
        </pivotArea>
      </autoSortScope>
    </pivotField>
    <pivotField numFmtId="10" showAll="0"/>
    <pivotField showAll="0"/>
    <pivotField showAll="0"/>
    <pivotField showAll="0"/>
    <pivotField dragToRow="0" dragToCol="0" dragToPage="0" showAll="0" defaultSubtotal="0"/>
  </pivotFields>
  <rowFields count="1">
    <field x="12"/>
  </rowFields>
  <rowItems count="18">
    <i>
      <x v="7"/>
    </i>
    <i>
      <x v="15"/>
    </i>
    <i>
      <x v="17"/>
    </i>
    <i>
      <x v="1"/>
    </i>
    <i>
      <x v="9"/>
    </i>
    <i>
      <x v="14"/>
    </i>
    <i>
      <x/>
    </i>
    <i>
      <x v="11"/>
    </i>
    <i>
      <x v="12"/>
    </i>
    <i>
      <x v="8"/>
    </i>
    <i>
      <x v="13"/>
    </i>
    <i>
      <x v="3"/>
    </i>
    <i>
      <x v="10"/>
    </i>
    <i>
      <x v="2"/>
    </i>
    <i>
      <x v="6"/>
    </i>
    <i>
      <x v="4"/>
    </i>
    <i>
      <x v="16"/>
    </i>
    <i>
      <x v="5"/>
    </i>
  </rowItems>
  <colItems count="1">
    <i/>
  </colItems>
  <dataFields count="1">
    <dataField name="Billionaire Count" fld="1" subtotal="count" baseField="12" baseItem="7"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D34BA69-4A7A-4EF1-B43B-7FA2E1A2864F}" name="IndustryWise%NW"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2" rowHeaderCaption="Industry">
  <location ref="D1:E19" firstHeaderRow="1" firstDataRow="1" firstDataCol="1"/>
  <pivotFields count="18">
    <pivotField showAll="0"/>
    <pivotField showAll="0"/>
    <pivotField dataField="1"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items count="7">
        <item x="5"/>
        <item x="2"/>
        <item x="1"/>
        <item x="0"/>
        <item x="4"/>
        <item x="3"/>
        <item t="default"/>
      </items>
    </pivotField>
    <pivotField numFmtId="10" showAll="0"/>
    <pivotField axis="axisRow" showAll="0" sortType="ascending">
      <items count="19">
        <item x="0"/>
        <item x="14"/>
        <item x="4"/>
        <item x="11"/>
        <item x="2"/>
        <item x="3"/>
        <item x="6"/>
        <item x="10"/>
        <item x="12"/>
        <item x="7"/>
        <item x="9"/>
        <item x="13"/>
        <item x="8"/>
        <item x="15"/>
        <item x="17"/>
        <item x="16"/>
        <item x="1"/>
        <item x="5"/>
        <item t="default"/>
      </items>
      <autoSortScope>
        <pivotArea dataOnly="0" outline="0" fieldPosition="0">
          <references count="1">
            <reference field="4294967294" count="1" selected="0">
              <x v="0"/>
            </reference>
          </references>
        </pivotArea>
      </autoSortScope>
    </pivotField>
    <pivotField numFmtId="10" showAll="0"/>
    <pivotField showAll="0"/>
    <pivotField showAll="0"/>
    <pivotField showAll="0"/>
    <pivotField dragToRow="0" dragToCol="0" dragToPage="0" showAll="0" defaultSubtotal="0"/>
  </pivotFields>
  <rowFields count="1">
    <field x="12"/>
  </rowFields>
  <rowItems count="18">
    <i>
      <x v="7"/>
    </i>
    <i>
      <x v="15"/>
    </i>
    <i>
      <x v="1"/>
    </i>
    <i>
      <x v="14"/>
    </i>
    <i>
      <x v="17"/>
    </i>
    <i>
      <x v="9"/>
    </i>
    <i>
      <x v="11"/>
    </i>
    <i>
      <x v="13"/>
    </i>
    <i>
      <x v="8"/>
    </i>
    <i>
      <x v="12"/>
    </i>
    <i>
      <x v="10"/>
    </i>
    <i>
      <x v="3"/>
    </i>
    <i>
      <x/>
    </i>
    <i>
      <x v="6"/>
    </i>
    <i>
      <x v="2"/>
    </i>
    <i>
      <x v="4"/>
    </i>
    <i>
      <x v="5"/>
    </i>
    <i>
      <x v="16"/>
    </i>
  </rowItems>
  <colItems count="1">
    <i/>
  </colItems>
  <dataFields count="1">
    <dataField name="Sum of Net Worth (In Billions of $)" fld="2" showDataAs="percentOfTotal" baseField="0" baseItem="0" numFmtId="10"/>
  </dataFields>
  <formats count="2">
    <format dxfId="3">
      <pivotArea outline="0" collapsedLevelsAreSubtotals="1" fieldPosition="0"/>
    </format>
    <format dxfId="4">
      <pivotArea outline="0" fieldPosition="0">
        <references count="1">
          <reference field="4294967294" count="1">
            <x v="0"/>
          </reference>
        </references>
      </pivotArea>
    </format>
  </formats>
  <chartFormats count="20">
    <chartFormat chart="5" format="25"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12" count="1" selected="0">
            <x v="16"/>
          </reference>
        </references>
      </pivotArea>
    </chartFormat>
    <chartFormat chart="5" format="27">
      <pivotArea type="data" outline="0" fieldPosition="0">
        <references count="2">
          <reference field="4294967294" count="1" selected="0">
            <x v="0"/>
          </reference>
          <reference field="12" count="1" selected="0">
            <x v="4"/>
          </reference>
        </references>
      </pivotArea>
    </chartFormat>
    <chartFormat chart="5" format="27">
      <pivotArea type="data" outline="0" fieldPosition="0">
        <references count="2">
          <reference field="4294967294" count="1" selected="0">
            <x v="0"/>
          </reference>
          <reference field="12" count="1" selected="0">
            <x v="5"/>
          </reference>
        </references>
      </pivotArea>
    </chartFormat>
    <chartFormat chart="5" format="28">
      <pivotArea type="data" outline="0" fieldPosition="0">
        <references count="2">
          <reference field="4294967294" count="1" selected="0">
            <x v="0"/>
          </reference>
          <reference field="12" count="1" selected="0">
            <x v="2"/>
          </reference>
        </references>
      </pivotArea>
    </chartFormat>
    <chartFormat chart="5" format="29">
      <pivotArea type="data" outline="0" fieldPosition="0">
        <references count="2">
          <reference field="4294967294" count="1" selected="0">
            <x v="0"/>
          </reference>
          <reference field="12" count="1" selected="0">
            <x v="6"/>
          </reference>
        </references>
      </pivotArea>
    </chartFormat>
    <chartFormat chart="5" format="30">
      <pivotArea type="data" outline="0" fieldPosition="0">
        <references count="2">
          <reference field="4294967294" count="1" selected="0">
            <x v="0"/>
          </reference>
          <reference field="12" count="1" selected="0">
            <x v="0"/>
          </reference>
        </references>
      </pivotArea>
    </chartFormat>
    <chartFormat chart="5" format="31">
      <pivotArea type="data" outline="0" fieldPosition="0">
        <references count="2">
          <reference field="4294967294" count="1" selected="0">
            <x v="0"/>
          </reference>
          <reference field="12" count="1" selected="0">
            <x v="3"/>
          </reference>
        </references>
      </pivotArea>
    </chartFormat>
    <chartFormat chart="5" format="32">
      <pivotArea type="data" outline="0" fieldPosition="0">
        <references count="2">
          <reference field="4294967294" count="1" selected="0">
            <x v="0"/>
          </reference>
          <reference field="12" count="1" selected="0">
            <x v="10"/>
          </reference>
        </references>
      </pivotArea>
    </chartFormat>
    <chartFormat chart="5" format="33">
      <pivotArea type="data" outline="0" fieldPosition="0">
        <references count="2">
          <reference field="4294967294" count="1" selected="0">
            <x v="0"/>
          </reference>
          <reference field="12" count="1" selected="0">
            <x v="12"/>
          </reference>
        </references>
      </pivotArea>
    </chartFormat>
    <chartFormat chart="5" format="34">
      <pivotArea type="data" outline="0" fieldPosition="0">
        <references count="2">
          <reference field="4294967294" count="1" selected="0">
            <x v="0"/>
          </reference>
          <reference field="12" count="1" selected="0">
            <x v="8"/>
          </reference>
        </references>
      </pivotArea>
    </chartFormat>
    <chartFormat chart="5" format="35">
      <pivotArea type="data" outline="0" fieldPosition="0">
        <references count="2">
          <reference field="4294967294" count="1" selected="0">
            <x v="0"/>
          </reference>
          <reference field="12" count="1" selected="0">
            <x v="13"/>
          </reference>
        </references>
      </pivotArea>
    </chartFormat>
    <chartFormat chart="5" format="36">
      <pivotArea type="data" outline="0" fieldPosition="0">
        <references count="2">
          <reference field="4294967294" count="1" selected="0">
            <x v="0"/>
          </reference>
          <reference field="12" count="1" selected="0">
            <x v="11"/>
          </reference>
        </references>
      </pivotArea>
    </chartFormat>
    <chartFormat chart="5" format="37">
      <pivotArea type="data" outline="0" fieldPosition="0">
        <references count="2">
          <reference field="4294967294" count="1" selected="0">
            <x v="0"/>
          </reference>
          <reference field="12" count="1" selected="0">
            <x v="9"/>
          </reference>
        </references>
      </pivotArea>
    </chartFormat>
    <chartFormat chart="5" format="38">
      <pivotArea type="data" outline="0" fieldPosition="0">
        <references count="2">
          <reference field="4294967294" count="1" selected="0">
            <x v="0"/>
          </reference>
          <reference field="12" count="1" selected="0">
            <x v="17"/>
          </reference>
        </references>
      </pivotArea>
    </chartFormat>
    <chartFormat chart="5" format="39">
      <pivotArea type="data" outline="0" fieldPosition="0">
        <references count="2">
          <reference field="4294967294" count="1" selected="0">
            <x v="0"/>
          </reference>
          <reference field="12" count="1" selected="0">
            <x v="14"/>
          </reference>
        </references>
      </pivotArea>
    </chartFormat>
    <chartFormat chart="5" format="40">
      <pivotArea type="data" outline="0" fieldPosition="0">
        <references count="2">
          <reference field="4294967294" count="1" selected="0">
            <x v="0"/>
          </reference>
          <reference field="12" count="1" selected="0">
            <x v="1"/>
          </reference>
        </references>
      </pivotArea>
    </chartFormat>
    <chartFormat chart="5" format="41">
      <pivotArea type="data" outline="0" fieldPosition="0">
        <references count="2">
          <reference field="4294967294" count="1" selected="0">
            <x v="0"/>
          </reference>
          <reference field="12" count="1" selected="0">
            <x v="15"/>
          </reference>
        </references>
      </pivotArea>
    </chartFormat>
    <chartFormat chart="5" format="42">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17A8FF7-63E8-4A69-B630-5ADA5A42F319}" name="AgeWiseCount"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rowHeaderCaption="Age Group">
  <location ref="H13:I22" firstHeaderRow="1" firstDataRow="1" firstDataCol="1"/>
  <pivotFields count="18">
    <pivotField showAll="0"/>
    <pivotField dataField="1" showAll="0"/>
    <pivotField numFmtId="2" showAll="0"/>
    <pivotField numFmtId="10" showAll="0"/>
    <pivotField showAll="0">
      <items count="3">
        <item x="1"/>
        <item x="0"/>
        <item t="default"/>
      </items>
    </pivotField>
    <pivotField showAll="0"/>
    <pivotField axis="axisRow"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items count="7">
        <item x="5"/>
        <item x="2"/>
        <item x="1"/>
        <item x="0"/>
        <item x="4"/>
        <item x="3"/>
        <item t="default"/>
      </items>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Fields count="1">
    <field x="6"/>
  </rowFields>
  <rowItems count="9">
    <i>
      <x/>
    </i>
    <i>
      <x v="1"/>
    </i>
    <i>
      <x v="2"/>
    </i>
    <i>
      <x v="3"/>
    </i>
    <i>
      <x v="4"/>
    </i>
    <i>
      <x v="5"/>
    </i>
    <i>
      <x v="6"/>
    </i>
    <i>
      <x v="7"/>
    </i>
    <i>
      <x v="8"/>
    </i>
  </rowItems>
  <colItems count="1">
    <i/>
  </colItems>
  <dataFields count="1">
    <dataField name="Billionaire Count" fld="1" subtotal="count" baseField="6" baseItem="0"/>
  </dataFields>
  <formats count="2">
    <format dxfId="19">
      <pivotArea outline="0" collapsedLevelsAreSubtotals="1" fieldPosition="0"/>
    </format>
    <format dxfId="20">
      <pivotArea outline="0" collapsedLevelsAreSubtotals="1" fieldPosition="0"/>
    </format>
  </formats>
  <chartFormats count="2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4"/>
          </reference>
        </references>
      </pivotArea>
    </chartFormat>
    <chartFormat chart="1" format="2">
      <pivotArea type="data" outline="0" fieldPosition="0">
        <references count="2">
          <reference field="4294967294" count="1" selected="0">
            <x v="0"/>
          </reference>
          <reference field="6" count="1" selected="0">
            <x v="5"/>
          </reference>
        </references>
      </pivotArea>
    </chartFormat>
    <chartFormat chart="1" format="3">
      <pivotArea type="data" outline="0" fieldPosition="0">
        <references count="2">
          <reference field="4294967294" count="1" selected="0">
            <x v="0"/>
          </reference>
          <reference field="6" count="1" selected="0">
            <x v="3"/>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6"/>
          </reference>
        </references>
      </pivotArea>
    </chartFormat>
    <chartFormat chart="1" format="6">
      <pivotArea type="data" outline="0" fieldPosition="0">
        <references count="2">
          <reference field="4294967294" count="1" selected="0">
            <x v="0"/>
          </reference>
          <reference field="6" count="1" selected="0">
            <x v="1"/>
          </reference>
        </references>
      </pivotArea>
    </chartFormat>
    <chartFormat chart="1" format="7">
      <pivotArea type="data" outline="0" fieldPosition="0">
        <references count="2">
          <reference field="4294967294" count="1" selected="0">
            <x v="0"/>
          </reference>
          <reference field="6" count="1" selected="0">
            <x v="7"/>
          </reference>
        </references>
      </pivotArea>
    </chartFormat>
    <chartFormat chart="1" format="8">
      <pivotArea type="data" outline="0" fieldPosition="0">
        <references count="2">
          <reference field="4294967294" count="1" selected="0">
            <x v="0"/>
          </reference>
          <reference field="6" count="1" selected="0">
            <x v="0"/>
          </reference>
        </references>
      </pivotArea>
    </chartFormat>
    <chartFormat chart="1" format="9">
      <pivotArea type="data" outline="0" fieldPosition="0">
        <references count="2">
          <reference field="4294967294" count="1" selected="0">
            <x v="0"/>
          </reference>
          <reference field="6" count="1" selected="0">
            <x v="8"/>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6" count="1" selected="0">
            <x v="0"/>
          </reference>
        </references>
      </pivotArea>
    </chartFormat>
    <chartFormat chart="6" format="22">
      <pivotArea type="data" outline="0" fieldPosition="0">
        <references count="2">
          <reference field="4294967294" count="1" selected="0">
            <x v="0"/>
          </reference>
          <reference field="6" count="1" selected="0">
            <x v="1"/>
          </reference>
        </references>
      </pivotArea>
    </chartFormat>
    <chartFormat chart="6" format="23">
      <pivotArea type="data" outline="0" fieldPosition="0">
        <references count="2">
          <reference field="4294967294" count="1" selected="0">
            <x v="0"/>
          </reference>
          <reference field="6" count="1" selected="0">
            <x v="2"/>
          </reference>
        </references>
      </pivotArea>
    </chartFormat>
    <chartFormat chart="6" format="24">
      <pivotArea type="data" outline="0" fieldPosition="0">
        <references count="2">
          <reference field="4294967294" count="1" selected="0">
            <x v="0"/>
          </reference>
          <reference field="6" count="1" selected="0">
            <x v="3"/>
          </reference>
        </references>
      </pivotArea>
    </chartFormat>
    <chartFormat chart="6" format="25">
      <pivotArea type="data" outline="0" fieldPosition="0">
        <references count="2">
          <reference field="4294967294" count="1" selected="0">
            <x v="0"/>
          </reference>
          <reference field="6" count="1" selected="0">
            <x v="4"/>
          </reference>
        </references>
      </pivotArea>
    </chartFormat>
    <chartFormat chart="6" format="26">
      <pivotArea type="data" outline="0" fieldPosition="0">
        <references count="2">
          <reference field="4294967294" count="1" selected="0">
            <x v="0"/>
          </reference>
          <reference field="6" count="1" selected="0">
            <x v="5"/>
          </reference>
        </references>
      </pivotArea>
    </chartFormat>
    <chartFormat chart="6" format="27">
      <pivotArea type="data" outline="0" fieldPosition="0">
        <references count="2">
          <reference field="4294967294" count="1" selected="0">
            <x v="0"/>
          </reference>
          <reference field="6" count="1" selected="0">
            <x v="6"/>
          </reference>
        </references>
      </pivotArea>
    </chartFormat>
    <chartFormat chart="6" format="28">
      <pivotArea type="data" outline="0" fieldPosition="0">
        <references count="2">
          <reference field="4294967294" count="1" selected="0">
            <x v="0"/>
          </reference>
          <reference field="6" count="1" selected="0">
            <x v="7"/>
          </reference>
        </references>
      </pivotArea>
    </chartFormat>
    <chartFormat chart="6" format="29">
      <pivotArea type="data" outline="0" fieldPosition="0">
        <references count="2">
          <reference field="4294967294" count="1" selected="0">
            <x v="0"/>
          </reference>
          <reference field="6" count="1" selected="0">
            <x v="8"/>
          </reference>
        </references>
      </pivotArea>
    </chartFormat>
    <chartFormat chart="6" format="3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333D854-7302-4608-BABB-01026BF81242}" name="Total No. of Billionaires"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1:A22" firstHeaderRow="1" firstDataRow="1" firstDataCol="0"/>
  <pivotFields count="18">
    <pivotField showAll="0"/>
    <pivotField dataField="1" showAll="0"/>
    <pivotField numFmtId="2"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items count="7">
        <item x="5"/>
        <item x="2"/>
        <item x="1"/>
        <item x="0"/>
        <item x="4"/>
        <item x="3"/>
        <item t="default"/>
      </items>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Items count="1">
    <i/>
  </rowItems>
  <colItems count="1">
    <i/>
  </colItems>
  <dataFields count="1">
    <dataField name="Total No. of Billionaires" fld="1" subtotal="count" baseField="0" baseItem="0" numFmtId="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48C91B-2573-4895-A83F-1407A438E29C}" name="PivotTable4"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rowHeaderCaption="Billionaire">
  <location ref="BN10:BO545" firstHeaderRow="1" firstDataRow="1" firstDataCol="1"/>
  <pivotFields count="18">
    <pivotField showAll="0"/>
    <pivotField axis="axisRow" showAll="0" sortType="descending">
      <items count="536">
        <item x="54"/>
        <item x="274"/>
        <item x="448"/>
        <item x="518"/>
        <item x="435"/>
        <item x="45"/>
        <item x="324"/>
        <item x="441"/>
        <item x="353"/>
        <item x="301"/>
        <item x="466"/>
        <item x="414"/>
        <item x="63"/>
        <item x="14"/>
        <item x="123"/>
        <item x="8"/>
        <item x="182"/>
        <item x="475"/>
        <item x="52"/>
        <item x="376"/>
        <item x="218"/>
        <item x="112"/>
        <item x="290"/>
        <item x="428"/>
        <item x="196"/>
        <item x="157"/>
        <item x="114"/>
        <item x="185"/>
        <item x="317"/>
        <item x="366"/>
        <item x="195"/>
        <item x="214"/>
        <item x="325"/>
        <item x="149"/>
        <item x="200"/>
        <item x="206"/>
        <item x="142"/>
        <item x="418"/>
        <item x="4"/>
        <item x="12"/>
        <item x="493"/>
        <item x="322"/>
        <item x="199"/>
        <item x="307"/>
        <item x="309"/>
        <item x="343"/>
        <item x="209"/>
        <item x="451"/>
        <item x="244"/>
        <item x="245"/>
        <item x="440"/>
        <item x="409"/>
        <item x="18"/>
        <item x="285"/>
        <item x="23"/>
        <item x="156"/>
        <item x="226"/>
        <item x="21"/>
        <item x="229"/>
        <item x="446"/>
        <item x="207"/>
        <item x="373"/>
        <item x="390"/>
        <item x="187"/>
        <item x="487"/>
        <item x="365"/>
        <item x="313"/>
        <item x="108"/>
        <item x="498"/>
        <item x="499"/>
        <item x="472"/>
        <item x="35"/>
        <item x="84"/>
        <item x="210"/>
        <item x="401"/>
        <item x="154"/>
        <item x="391"/>
        <item x="70"/>
        <item x="299"/>
        <item x="481"/>
        <item x="488"/>
        <item x="308"/>
        <item x="159"/>
        <item x="166"/>
        <item x="337"/>
        <item x="183"/>
        <item x="399"/>
        <item x="427"/>
        <item x="215"/>
        <item x="164"/>
        <item x="94"/>
        <item x="262"/>
        <item x="242"/>
        <item x="430"/>
        <item x="495"/>
        <item x="429"/>
        <item x="138"/>
        <item x="90"/>
        <item x="36"/>
        <item x="78"/>
        <item x="407"/>
        <item x="381"/>
        <item x="489"/>
        <item x="277"/>
        <item x="531"/>
        <item x="392"/>
        <item x="419"/>
        <item x="103"/>
        <item x="158"/>
        <item x="508"/>
        <item x="356"/>
        <item x="118"/>
        <item x="51"/>
        <item x="174"/>
        <item x="395"/>
        <item x="459"/>
        <item x="66"/>
        <item x="342"/>
        <item x="221"/>
        <item x="0"/>
        <item x="79"/>
        <item x="225"/>
        <item x="460"/>
        <item x="105"/>
        <item x="81"/>
        <item x="134"/>
        <item x="329"/>
        <item x="146"/>
        <item x="208"/>
        <item x="67"/>
        <item x="522"/>
        <item x="239"/>
        <item x="344"/>
        <item x="361"/>
        <item x="273"/>
        <item x="370"/>
        <item x="91"/>
        <item x="19"/>
        <item x="384"/>
        <item x="377"/>
        <item x="179"/>
        <item x="293"/>
        <item x="479"/>
        <item x="27"/>
        <item x="374"/>
        <item x="450"/>
        <item x="83"/>
        <item x="465"/>
        <item x="231"/>
        <item x="136"/>
        <item x="148"/>
        <item x="447"/>
        <item x="46"/>
        <item x="284"/>
        <item x="64"/>
        <item x="88"/>
        <item x="43"/>
        <item x="533"/>
        <item x="60"/>
        <item x="204"/>
        <item x="40"/>
        <item x="178"/>
        <item x="257"/>
        <item x="394"/>
        <item x="509"/>
        <item x="107"/>
        <item x="261"/>
        <item x="102"/>
        <item x="362"/>
        <item x="139"/>
        <item x="73"/>
        <item x="172"/>
        <item x="129"/>
        <item x="99"/>
        <item x="113"/>
        <item x="260"/>
        <item x="87"/>
        <item x="278"/>
        <item x="357"/>
        <item x="69"/>
        <item x="434"/>
        <item x="160"/>
        <item x="282"/>
        <item x="201"/>
        <item x="330"/>
        <item x="62"/>
        <item x="32"/>
        <item x="396"/>
        <item x="232"/>
        <item x="150"/>
        <item x="269"/>
        <item x="131"/>
        <item x="126"/>
        <item x="496"/>
        <item x="203"/>
        <item x="416"/>
        <item x="296"/>
        <item x="340"/>
        <item x="2"/>
        <item x="382"/>
        <item x="24"/>
        <item x="402"/>
        <item x="15"/>
        <item x="124"/>
        <item x="525"/>
        <item x="462"/>
        <item x="504"/>
        <item x="213"/>
        <item x="11"/>
        <item x="348"/>
        <item x="355"/>
        <item x="485"/>
        <item x="270"/>
        <item x="163"/>
        <item x="360"/>
        <item x="266"/>
        <item x="167"/>
        <item x="431"/>
        <item x="227"/>
        <item x="33"/>
        <item x="86"/>
        <item x="300"/>
        <item x="426"/>
        <item x="165"/>
        <item x="331"/>
        <item x="117"/>
        <item x="240"/>
        <item x="169"/>
        <item x="193"/>
        <item x="271"/>
        <item x="202"/>
        <item x="400"/>
        <item x="175"/>
        <item x="380"/>
        <item x="20"/>
        <item x="298"/>
        <item x="445"/>
        <item x="141"/>
        <item x="456"/>
        <item x="220"/>
        <item x="34"/>
        <item x="302"/>
        <item x="457"/>
        <item x="406"/>
        <item x="241"/>
        <item x="528"/>
        <item x="38"/>
        <item x="95"/>
        <item x="155"/>
        <item x="186"/>
        <item x="101"/>
        <item x="3"/>
        <item x="6"/>
        <item x="133"/>
        <item x="246"/>
        <item x="403"/>
        <item x="31"/>
        <item x="58"/>
        <item x="404"/>
        <item x="143"/>
        <item x="268"/>
        <item x="328"/>
        <item x="500"/>
        <item x="253"/>
        <item x="65"/>
        <item x="389"/>
        <item x="39"/>
        <item x="433"/>
        <item x="283"/>
        <item x="492"/>
        <item x="181"/>
        <item x="423"/>
        <item x="120"/>
        <item x="405"/>
        <item x="217"/>
        <item x="372"/>
        <item x="383"/>
        <item x="222"/>
        <item x="71"/>
        <item x="97"/>
        <item x="501"/>
        <item x="170"/>
        <item x="367"/>
        <item x="41"/>
        <item x="76"/>
        <item x="437"/>
        <item x="28"/>
        <item x="505"/>
        <item x="68"/>
        <item x="334"/>
        <item x="292"/>
        <item x="115"/>
        <item x="275"/>
        <item x="415"/>
        <item x="375"/>
        <item x="323"/>
        <item x="341"/>
        <item x="248"/>
        <item x="234"/>
        <item x="56"/>
        <item x="502"/>
        <item x="37"/>
        <item x="510"/>
        <item x="379"/>
        <item x="1"/>
        <item x="212"/>
        <item x="59"/>
        <item x="444"/>
        <item x="279"/>
        <item x="469"/>
        <item x="57"/>
        <item x="13"/>
        <item x="16"/>
        <item x="352"/>
        <item x="92"/>
        <item x="420"/>
        <item x="491"/>
        <item x="280"/>
        <item x="464"/>
        <item x="335"/>
        <item x="104"/>
        <item x="251"/>
        <item x="425"/>
        <item x="177"/>
        <item x="336"/>
        <item x="144"/>
        <item x="319"/>
        <item x="145"/>
        <item x="238"/>
        <item x="311"/>
        <item x="477"/>
        <item x="55"/>
        <item x="511"/>
        <item x="17"/>
        <item x="318"/>
        <item x="315"/>
        <item x="147"/>
        <item x="287"/>
        <item x="326"/>
        <item x="439"/>
        <item x="254"/>
        <item x="514"/>
        <item x="387"/>
        <item x="276"/>
        <item x="467"/>
        <item x="235"/>
        <item x="314"/>
        <item x="358"/>
        <item x="503"/>
        <item x="288"/>
        <item x="267"/>
        <item x="176"/>
        <item x="517"/>
        <item x="371"/>
        <item x="432"/>
        <item x="116"/>
        <item x="388"/>
        <item x="294"/>
        <item x="526"/>
        <item x="128"/>
        <item x="263"/>
        <item x="188"/>
        <item x="523"/>
        <item x="48"/>
        <item x="119"/>
        <item x="424"/>
        <item x="521"/>
        <item x="310"/>
        <item x="259"/>
        <item x="98"/>
        <item x="125"/>
        <item x="189"/>
        <item x="152"/>
        <item x="272"/>
        <item x="89"/>
        <item x="135"/>
        <item x="513"/>
        <item x="473"/>
        <item x="44"/>
        <item x="483"/>
        <item x="411"/>
        <item x="385"/>
        <item x="386"/>
        <item x="233"/>
        <item x="312"/>
        <item x="303"/>
        <item x="168"/>
        <item x="161"/>
        <item x="484"/>
        <item x="480"/>
        <item x="49"/>
        <item x="422"/>
        <item x="110"/>
        <item x="249"/>
        <item x="393"/>
        <item x="468"/>
        <item x="417"/>
        <item x="197"/>
        <item x="255"/>
        <item x="10"/>
        <item x="198"/>
        <item x="230"/>
        <item x="205"/>
        <item x="191"/>
        <item x="436"/>
        <item x="132"/>
        <item x="453"/>
        <item x="351"/>
        <item x="490"/>
        <item x="42"/>
        <item x="516"/>
        <item x="524"/>
        <item x="397"/>
        <item x="305"/>
        <item x="519"/>
        <item x="345"/>
        <item x="85"/>
        <item x="529"/>
        <item x="506"/>
        <item x="228"/>
        <item x="180"/>
        <item x="47"/>
        <item x="497"/>
        <item x="327"/>
        <item x="151"/>
        <item x="7"/>
        <item x="171"/>
        <item x="378"/>
        <item x="122"/>
        <item x="50"/>
        <item x="184"/>
        <item x="320"/>
        <item x="442"/>
        <item x="350"/>
        <item x="474"/>
        <item x="111"/>
        <item x="410"/>
        <item x="106"/>
        <item x="82"/>
        <item x="412"/>
        <item x="109"/>
        <item x="30"/>
        <item x="9"/>
        <item x="93"/>
        <item x="359"/>
        <item x="507"/>
        <item x="223"/>
        <item x="127"/>
        <item x="527"/>
        <item x="295"/>
        <item x="192"/>
        <item x="77"/>
        <item x="29"/>
        <item x="100"/>
        <item x="347"/>
        <item x="398"/>
        <item x="264"/>
        <item x="454"/>
        <item x="408"/>
        <item x="224"/>
        <item x="463"/>
        <item x="140"/>
        <item x="247"/>
        <item x="72"/>
        <item x="363"/>
        <item x="443"/>
        <item x="26"/>
        <item x="530"/>
        <item x="354"/>
        <item x="219"/>
        <item x="216"/>
        <item x="332"/>
        <item x="346"/>
        <item x="289"/>
        <item x="476"/>
        <item x="297"/>
        <item x="520"/>
        <item x="534"/>
        <item x="258"/>
        <item x="211"/>
        <item x="512"/>
        <item x="486"/>
        <item x="162"/>
        <item x="61"/>
        <item x="236"/>
        <item x="291"/>
        <item x="96"/>
        <item x="237"/>
        <item x="349"/>
        <item x="413"/>
        <item x="286"/>
        <item x="316"/>
        <item x="256"/>
        <item x="364"/>
        <item x="74"/>
        <item x="80"/>
        <item x="452"/>
        <item x="75"/>
        <item x="333"/>
        <item x="321"/>
        <item x="190"/>
        <item x="281"/>
        <item x="130"/>
        <item x="153"/>
        <item x="455"/>
        <item x="5"/>
        <item x="194"/>
        <item x="306"/>
        <item x="53"/>
        <item x="461"/>
        <item x="421"/>
        <item x="304"/>
        <item x="494"/>
        <item x="250"/>
        <item x="368"/>
        <item x="369"/>
        <item x="532"/>
        <item x="338"/>
        <item x="449"/>
        <item x="243"/>
        <item x="478"/>
        <item x="265"/>
        <item x="470"/>
        <item x="471"/>
        <item x="482"/>
        <item x="22"/>
        <item x="515"/>
        <item x="121"/>
        <item x="137"/>
        <item x="252"/>
        <item x="25"/>
        <item x="438"/>
        <item x="173"/>
        <item x="458"/>
        <item x="339"/>
        <item t="default"/>
      </items>
      <autoSortScope>
        <pivotArea dataOnly="0" outline="0" fieldPosition="0">
          <references count="1">
            <reference field="4294967294" count="1" selected="0">
              <x v="0"/>
            </reference>
          </references>
        </pivotArea>
      </autoSortScope>
    </pivotField>
    <pivotField dataField="1"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sortType="descending">
      <items count="7">
        <item x="5"/>
        <item x="2"/>
        <item x="1"/>
        <item x="0"/>
        <item x="4"/>
        <item x="3"/>
        <item t="default"/>
      </items>
      <autoSortScope>
        <pivotArea dataOnly="0" outline="0" fieldPosition="0">
          <references count="1">
            <reference field="4294967294" count="1" selected="0">
              <x v="0"/>
            </reference>
          </references>
        </pivotArea>
      </autoSortScope>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Fields count="1">
    <field x="1"/>
  </rowFields>
  <rowItems count="535">
    <i>
      <x v="119"/>
    </i>
    <i>
      <x v="304"/>
    </i>
    <i>
      <x v="198"/>
    </i>
    <i>
      <x v="251"/>
    </i>
    <i>
      <x v="38"/>
    </i>
    <i>
      <x v="505"/>
    </i>
    <i>
      <x v="252"/>
    </i>
    <i>
      <x v="425"/>
    </i>
    <i>
      <x v="15"/>
    </i>
    <i>
      <x v="442"/>
    </i>
    <i>
      <x v="399"/>
    </i>
    <i>
      <x v="208"/>
    </i>
    <i>
      <x v="39"/>
    </i>
    <i>
      <x v="311"/>
    </i>
    <i>
      <x v="13"/>
    </i>
    <i>
      <x v="202"/>
    </i>
    <i>
      <x v="312"/>
    </i>
    <i>
      <x v="333"/>
    </i>
    <i>
      <x v="52"/>
    </i>
    <i>
      <x v="137"/>
    </i>
    <i>
      <x v="234"/>
    </i>
    <i>
      <x v="57"/>
    </i>
    <i>
      <x v="525"/>
    </i>
    <i>
      <x v="54"/>
    </i>
    <i>
      <x v="200"/>
    </i>
    <i>
      <x v="530"/>
    </i>
    <i>
      <x v="466"/>
    </i>
    <i>
      <x v="143"/>
    </i>
    <i>
      <x v="286"/>
    </i>
    <i>
      <x v="452"/>
    </i>
    <i>
      <x v="441"/>
    </i>
    <i>
      <x v="256"/>
    </i>
    <i>
      <x v="219"/>
    </i>
    <i>
      <x v="186"/>
    </i>
    <i>
      <x v="240"/>
    </i>
    <i>
      <x v="71"/>
    </i>
    <i>
      <x v="98"/>
    </i>
    <i>
      <x v="301"/>
    </i>
    <i>
      <x v="246"/>
    </i>
    <i>
      <x v="266"/>
    </i>
    <i>
      <x v="160"/>
    </i>
    <i>
      <x v="283"/>
    </i>
    <i>
      <x v="409"/>
    </i>
    <i>
      <x v="378"/>
    </i>
    <i>
      <x v="156"/>
    </i>
    <i>
      <x v="5"/>
    </i>
    <i>
      <x v="152"/>
    </i>
    <i>
      <x v="421"/>
    </i>
    <i>
      <x v="363"/>
    </i>
    <i>
      <x v="390"/>
    </i>
    <i>
      <x v="429"/>
    </i>
    <i>
      <x v="112"/>
    </i>
    <i>
      <x v="18"/>
    </i>
    <i>
      <x v="508"/>
    </i>
    <i>
      <x/>
    </i>
    <i>
      <x v="331"/>
    </i>
    <i>
      <x v="299"/>
    </i>
    <i>
      <x v="310"/>
    </i>
    <i>
      <x v="257"/>
    </i>
    <i>
      <x v="306"/>
    </i>
    <i>
      <x v="158"/>
    </i>
    <i>
      <x v="483"/>
    </i>
    <i>
      <x v="185"/>
    </i>
    <i>
      <x v="12"/>
    </i>
    <i>
      <x v="154"/>
    </i>
    <i>
      <x v="264"/>
    </i>
    <i>
      <x v="116"/>
    </i>
    <i>
      <x v="288"/>
    </i>
    <i>
      <x v="129"/>
    </i>
    <i>
      <x v="179"/>
    </i>
    <i>
      <x v="77"/>
    </i>
    <i>
      <x v="278"/>
    </i>
    <i>
      <x v="463"/>
    </i>
    <i>
      <x v="170"/>
    </i>
    <i>
      <x v="494"/>
    </i>
    <i>
      <x v="497"/>
    </i>
    <i>
      <x v="284"/>
    </i>
    <i>
      <x v="451"/>
    </i>
    <i>
      <x v="99"/>
    </i>
    <i>
      <x v="120"/>
    </i>
    <i>
      <x v="495"/>
    </i>
    <i>
      <x v="124"/>
    </i>
    <i>
      <x v="438"/>
    </i>
    <i>
      <x v="146"/>
    </i>
    <i>
      <x v="72"/>
    </i>
    <i>
      <x v="416"/>
    </i>
    <i>
      <x v="220"/>
    </i>
    <i>
      <x v="176"/>
    </i>
    <i>
      <x v="374"/>
    </i>
    <i>
      <x v="155"/>
    </i>
    <i>
      <x v="97"/>
    </i>
    <i>
      <x v="136"/>
    </i>
    <i>
      <x v="314"/>
    </i>
    <i>
      <x v="443"/>
    </i>
    <i>
      <x v="90"/>
    </i>
    <i>
      <x v="254"/>
    </i>
    <i>
      <x v="247"/>
    </i>
    <i>
      <x v="486"/>
    </i>
    <i>
      <x v="369"/>
    </i>
    <i>
      <x v="279"/>
    </i>
    <i>
      <x v="173"/>
    </i>
    <i>
      <x v="453"/>
    </i>
    <i>
      <x v="250"/>
    </i>
    <i>
      <x v="167"/>
    </i>
    <i>
      <x v="107"/>
    </i>
    <i>
      <x v="320"/>
    </i>
    <i>
      <x v="123"/>
    </i>
    <i>
      <x v="437"/>
    </i>
    <i>
      <x v="165"/>
    </i>
    <i>
      <x v="67"/>
    </i>
    <i>
      <x v="440"/>
    </i>
    <i>
      <x v="392"/>
    </i>
    <i>
      <x v="435"/>
    </i>
    <i>
      <x v="21"/>
    </i>
    <i>
      <x v="174"/>
    </i>
    <i>
      <x v="26"/>
    </i>
    <i>
      <x v="291"/>
    </i>
    <i>
      <x v="355"/>
    </i>
    <i>
      <x v="111"/>
    </i>
    <i>
      <x v="225"/>
    </i>
    <i>
      <x v="527"/>
    </i>
    <i>
      <x v="364"/>
    </i>
    <i>
      <x v="272"/>
    </i>
    <i>
      <x v="428"/>
    </i>
    <i>
      <x v="14"/>
    </i>
    <i>
      <x v="203"/>
    </i>
    <i>
      <x v="370"/>
    </i>
    <i>
      <x v="192"/>
    </i>
    <i>
      <x v="447"/>
    </i>
    <i>
      <x v="359"/>
    </i>
    <i>
      <x v="502"/>
    </i>
    <i>
      <x v="172"/>
    </i>
    <i>
      <x v="191"/>
    </i>
    <i>
      <x v="405"/>
    </i>
    <i>
      <x v="125"/>
    </i>
    <i>
      <x v="253"/>
    </i>
    <i>
      <x v="528"/>
    </i>
    <i>
      <x v="375"/>
    </i>
    <i>
      <x v="149"/>
    </i>
    <i>
      <x v="96"/>
    </i>
    <i>
      <x v="169"/>
    </i>
    <i>
      <x v="461"/>
    </i>
    <i>
      <x v="237"/>
    </i>
    <i>
      <x v="36"/>
    </i>
    <i>
      <x v="325"/>
    </i>
    <i>
      <x v="327"/>
    </i>
    <i>
      <x v="127"/>
    </i>
    <i>
      <x v="259"/>
    </i>
    <i>
      <x v="336"/>
    </i>
    <i>
      <x v="150"/>
    </i>
    <i>
      <x v="372"/>
    </i>
    <i>
      <x v="503"/>
    </i>
    <i>
      <x v="424"/>
    </i>
    <i>
      <x v="33"/>
    </i>
    <i>
      <x v="189"/>
    </i>
    <i>
      <x v="75"/>
    </i>
    <i>
      <x v="248"/>
    </i>
    <i>
      <x v="108"/>
    </i>
    <i>
      <x v="55"/>
    </i>
    <i>
      <x v="25"/>
    </i>
    <i>
      <x v="82"/>
    </i>
    <i>
      <x v="181"/>
    </i>
    <i>
      <x v="387"/>
    </i>
    <i>
      <x v="482"/>
    </i>
    <i>
      <x v="89"/>
    </i>
    <i>
      <x v="223"/>
    </i>
    <i>
      <x v="213"/>
    </i>
    <i>
      <x v="83"/>
    </i>
    <i>
      <x v="216"/>
    </i>
    <i>
      <x v="386"/>
    </i>
    <i>
      <x v="281"/>
    </i>
    <i>
      <x v="227"/>
    </i>
    <i>
      <x v="426"/>
    </i>
    <i>
      <x v="532"/>
    </i>
    <i>
      <x v="171"/>
    </i>
    <i>
      <x v="351"/>
    </i>
    <i>
      <x v="323"/>
    </i>
    <i>
      <x v="232"/>
    </i>
    <i>
      <x v="113"/>
    </i>
    <i>
      <x v="161"/>
    </i>
    <i>
      <x v="140"/>
    </i>
    <i>
      <x v="420"/>
    </i>
    <i>
      <x v="430"/>
    </i>
    <i>
      <x v="270"/>
    </i>
    <i>
      <x v="16"/>
    </i>
    <i>
      <x v="85"/>
    </i>
    <i>
      <x v="249"/>
    </i>
    <i>
      <x v="27"/>
    </i>
    <i>
      <x v="361"/>
    </i>
    <i>
      <x v="63"/>
    </i>
    <i>
      <x v="500"/>
    </i>
    <i>
      <x v="371"/>
    </i>
    <i>
      <x v="403"/>
    </i>
    <i>
      <x v="450"/>
    </i>
    <i>
      <x v="506"/>
    </i>
    <i>
      <x v="228"/>
    </i>
    <i>
      <x v="400"/>
    </i>
    <i>
      <x v="397"/>
    </i>
    <i>
      <x v="30"/>
    </i>
    <i>
      <x v="42"/>
    </i>
    <i>
      <x v="230"/>
    </i>
    <i>
      <x v="24"/>
    </i>
    <i>
      <x v="34"/>
    </i>
    <i>
      <x v="183"/>
    </i>
    <i>
      <x v="194"/>
    </i>
    <i>
      <x v="402"/>
    </i>
    <i>
      <x v="159"/>
    </i>
    <i>
      <x v="35"/>
    </i>
    <i>
      <x v="60"/>
    </i>
    <i>
      <x v="128"/>
    </i>
    <i>
      <x v="479"/>
    </i>
    <i>
      <x v="305"/>
    </i>
    <i>
      <x v="73"/>
    </i>
    <i>
      <x v="46"/>
    </i>
    <i>
      <x v="31"/>
    </i>
    <i>
      <x v="207"/>
    </i>
    <i>
      <x v="88"/>
    </i>
    <i>
      <x v="274"/>
    </i>
    <i>
      <x v="470"/>
    </i>
    <i>
      <x v="469"/>
    </i>
    <i>
      <x v="20"/>
    </i>
    <i>
      <x v="239"/>
    </i>
    <i>
      <x v="277"/>
    </i>
    <i>
      <x v="118"/>
    </i>
    <i>
      <x v="446"/>
    </i>
    <i>
      <x v="459"/>
    </i>
    <i>
      <x v="121"/>
    </i>
    <i>
      <x v="419"/>
    </i>
    <i>
      <x v="401"/>
    </i>
    <i>
      <x v="58"/>
    </i>
    <i>
      <x v="56"/>
    </i>
    <i>
      <x v="218"/>
    </i>
    <i>
      <x v="148"/>
    </i>
    <i>
      <x v="484"/>
    </i>
    <i>
      <x v="298"/>
    </i>
    <i>
      <x v="487"/>
    </i>
    <i>
      <x v="383"/>
    </i>
    <i>
      <x v="519"/>
    </i>
    <i>
      <x v="328"/>
    </i>
    <i>
      <x v="345"/>
    </i>
    <i>
      <x v="188"/>
    </i>
    <i>
      <x v="244"/>
    </i>
    <i>
      <x v="92"/>
    </i>
    <i>
      <x v="131"/>
    </i>
    <i>
      <x v="226"/>
    </i>
    <i>
      <x v="297"/>
    </i>
    <i>
      <x v="513"/>
    </i>
    <i>
      <x v="393"/>
    </i>
    <i>
      <x v="321"/>
    </i>
    <i>
      <x v="462"/>
    </i>
    <i>
      <x v="49"/>
    </i>
    <i>
      <x v="48"/>
    </i>
    <i>
      <x v="529"/>
    </i>
    <i>
      <x v="340"/>
    </i>
    <i>
      <x v="263"/>
    </i>
    <i>
      <x v="398"/>
    </i>
    <i>
      <x v="492"/>
    </i>
    <i>
      <x v="478"/>
    </i>
    <i>
      <x v="162"/>
    </i>
    <i>
      <x v="456"/>
    </i>
    <i>
      <x v="360"/>
    </i>
    <i>
      <x v="368"/>
    </i>
    <i>
      <x v="521"/>
    </i>
    <i>
      <x v="166"/>
    </i>
    <i>
      <x v="175"/>
    </i>
    <i>
      <x v="91"/>
    </i>
    <i>
      <x v="350"/>
    </i>
    <i>
      <x v="215"/>
    </i>
    <i>
      <x v="260"/>
    </i>
    <i>
      <x v="373"/>
    </i>
    <i>
      <x v="1"/>
    </i>
    <i>
      <x v="190"/>
    </i>
    <i>
      <x v="134"/>
    </i>
    <i>
      <x v="229"/>
    </i>
    <i>
      <x v="212"/>
    </i>
    <i>
      <x v="317"/>
    </i>
    <i>
      <x v="292"/>
    </i>
    <i>
      <x v="308"/>
    </i>
    <i>
      <x v="343"/>
    </i>
    <i>
      <x v="501"/>
    </i>
    <i>
      <x v="103"/>
    </i>
    <i>
      <x v="177"/>
    </i>
    <i>
      <x v="268"/>
    </i>
    <i>
      <x v="182"/>
    </i>
    <i>
      <x v="337"/>
    </i>
    <i>
      <x v="490"/>
    </i>
    <i>
      <x v="53"/>
    </i>
    <i>
      <x v="153"/>
    </i>
    <i>
      <x v="357"/>
    </i>
    <i>
      <x v="473"/>
    </i>
    <i>
      <x v="349"/>
    </i>
    <i>
      <x v="485"/>
    </i>
    <i>
      <x v="290"/>
    </i>
    <i>
      <x v="449"/>
    </i>
    <i>
      <x v="141"/>
    </i>
    <i>
      <x v="22"/>
    </i>
    <i>
      <x v="196"/>
    </i>
    <i>
      <x v="475"/>
    </i>
    <i>
      <x v="9"/>
    </i>
    <i>
      <x v="221"/>
    </i>
    <i>
      <x v="235"/>
    </i>
    <i>
      <x v="78"/>
    </i>
    <i>
      <x v="385"/>
    </i>
    <i>
      <x v="511"/>
    </i>
    <i>
      <x v="241"/>
    </i>
    <i>
      <x v="491"/>
    </i>
    <i>
      <x v="413"/>
    </i>
    <i>
      <x v="384"/>
    </i>
    <i>
      <x v="329"/>
    </i>
    <i>
      <x v="346"/>
    </i>
    <i>
      <x v="335"/>
    </i>
    <i>
      <x v="507"/>
    </i>
    <i>
      <x v="367"/>
    </i>
    <i>
      <x v="66"/>
    </i>
    <i>
      <x v="81"/>
    </i>
    <i>
      <x v="44"/>
    </i>
    <i>
      <x v="43"/>
    </i>
    <i>
      <x v="431"/>
    </i>
    <i>
      <x v="499"/>
    </i>
    <i>
      <x v="334"/>
    </i>
    <i>
      <x v="326"/>
    </i>
    <i>
      <x v="41"/>
    </i>
    <i>
      <x v="28"/>
    </i>
    <i>
      <x v="295"/>
    </i>
    <i>
      <x v="338"/>
    </i>
    <i>
      <x v="423"/>
    </i>
    <i>
      <x v="261"/>
    </i>
    <i>
      <x v="126"/>
    </i>
    <i>
      <x v="6"/>
    </i>
    <i>
      <x v="32"/>
    </i>
    <i>
      <x v="498"/>
    </i>
    <i>
      <x v="471"/>
    </i>
    <i>
      <x v="224"/>
    </i>
    <i>
      <x v="184"/>
    </i>
    <i>
      <x v="289"/>
    </i>
    <i>
      <x v="319"/>
    </i>
    <i>
      <x v="324"/>
    </i>
    <i>
      <x v="517"/>
    </i>
    <i>
      <x v="534"/>
    </i>
    <i>
      <x v="84"/>
    </i>
    <i>
      <x v="415"/>
    </i>
    <i>
      <x v="296"/>
    </i>
    <i>
      <x v="117"/>
    </i>
    <i>
      <x v="132"/>
    </i>
    <i>
      <x v="197"/>
    </i>
    <i>
      <x v="45"/>
    </i>
    <i>
      <x v="407"/>
    </i>
    <i>
      <x v="433"/>
    </i>
    <i>
      <x v="313"/>
    </i>
    <i>
      <x v="488"/>
    </i>
    <i>
      <x v="472"/>
    </i>
    <i>
      <x v="454"/>
    </i>
    <i>
      <x v="209"/>
    </i>
    <i>
      <x v="468"/>
    </i>
    <i>
      <x v="8"/>
    </i>
    <i>
      <x v="444"/>
    </i>
    <i>
      <x v="347"/>
    </i>
    <i>
      <x v="178"/>
    </i>
    <i>
      <x v="110"/>
    </i>
    <i>
      <x v="210"/>
    </i>
    <i>
      <x v="493"/>
    </i>
    <i>
      <x v="515"/>
    </i>
    <i>
      <x v="514"/>
    </i>
    <i>
      <x v="464"/>
    </i>
    <i>
      <x v="282"/>
    </i>
    <i>
      <x v="168"/>
    </i>
    <i>
      <x v="65"/>
    </i>
    <i>
      <x v="29"/>
    </i>
    <i>
      <x v="214"/>
    </i>
    <i>
      <x v="133"/>
    </i>
    <i>
      <x v="353"/>
    </i>
    <i>
      <x v="135"/>
    </i>
    <i>
      <x v="427"/>
    </i>
    <i>
      <x v="275"/>
    </i>
    <i>
      <x v="303"/>
    </i>
    <i>
      <x v="294"/>
    </i>
    <i>
      <x v="61"/>
    </i>
    <i>
      <x v="19"/>
    </i>
    <i>
      <x v="139"/>
    </i>
    <i>
      <x v="144"/>
    </i>
    <i>
      <x v="276"/>
    </i>
    <i>
      <x v="381"/>
    </i>
    <i>
      <x v="382"/>
    </i>
    <i>
      <x v="342"/>
    </i>
    <i>
      <x v="356"/>
    </i>
    <i>
      <x v="233"/>
    </i>
    <i>
      <x v="138"/>
    </i>
    <i>
      <x v="199"/>
    </i>
    <i>
      <x v="101"/>
    </i>
    <i>
      <x v="265"/>
    </i>
    <i>
      <x v="412"/>
    </i>
    <i>
      <x v="455"/>
    </i>
    <i>
      <x v="394"/>
    </i>
    <i>
      <x v="62"/>
    </i>
    <i>
      <x v="105"/>
    </i>
    <i>
      <x v="187"/>
    </i>
    <i>
      <x v="86"/>
    </i>
    <i>
      <x v="114"/>
    </i>
    <i>
      <x v="163"/>
    </i>
    <i>
      <x v="76"/>
    </i>
    <i>
      <x v="273"/>
    </i>
    <i>
      <x v="231"/>
    </i>
    <i>
      <x v="255"/>
    </i>
    <i>
      <x v="243"/>
    </i>
    <i>
      <x v="74"/>
    </i>
    <i>
      <x v="258"/>
    </i>
    <i>
      <x v="201"/>
    </i>
    <i>
      <x v="458"/>
    </i>
    <i>
      <x v="436"/>
    </i>
    <i>
      <x v="100"/>
    </i>
    <i>
      <x v="51"/>
    </i>
    <i>
      <x v="293"/>
    </i>
    <i>
      <x v="439"/>
    </i>
    <i>
      <x v="489"/>
    </i>
    <i>
      <x v="396"/>
    </i>
    <i>
      <x v="380"/>
    </i>
    <i>
      <x v="11"/>
    </i>
    <i>
      <x v="195"/>
    </i>
    <i>
      <x v="510"/>
    </i>
    <i>
      <x v="365"/>
    </i>
    <i>
      <x v="322"/>
    </i>
    <i>
      <x v="271"/>
    </i>
    <i>
      <x v="391"/>
    </i>
    <i>
      <x v="315"/>
    </i>
    <i>
      <x v="87"/>
    </i>
    <i>
      <x v="37"/>
    </i>
    <i>
      <x v="222"/>
    </i>
    <i>
      <x v="106"/>
    </i>
    <i>
      <x v="95"/>
    </i>
    <i>
      <x v="23"/>
    </i>
    <i>
      <x v="354"/>
    </i>
    <i>
      <x v="404"/>
    </i>
    <i>
      <x v="285"/>
    </i>
    <i>
      <x v="531"/>
    </i>
    <i>
      <x v="180"/>
    </i>
    <i>
      <x v="93"/>
    </i>
    <i>
      <x v="267"/>
    </i>
    <i>
      <x v="217"/>
    </i>
    <i>
      <x v="4"/>
    </i>
    <i>
      <x v="432"/>
    </i>
    <i>
      <x v="518"/>
    </i>
    <i>
      <x v="307"/>
    </i>
    <i>
      <x v="465"/>
    </i>
    <i>
      <x v="339"/>
    </i>
    <i>
      <x v="50"/>
    </i>
    <i>
      <x v="151"/>
    </i>
    <i>
      <x v="7"/>
    </i>
    <i>
      <x v="2"/>
    </i>
    <i>
      <x v="59"/>
    </i>
    <i>
      <x v="236"/>
    </i>
    <i>
      <x v="533"/>
    </i>
    <i>
      <x v="504"/>
    </i>
    <i>
      <x v="406"/>
    </i>
    <i>
      <x v="496"/>
    </i>
    <i>
      <x v="457"/>
    </i>
    <i>
      <x v="47"/>
    </i>
    <i>
      <x v="145"/>
    </i>
    <i>
      <x v="242"/>
    </i>
    <i>
      <x v="238"/>
    </i>
    <i>
      <x v="523"/>
    </i>
    <i>
      <x v="318"/>
    </i>
    <i>
      <x v="309"/>
    </i>
    <i>
      <x v="395"/>
    </i>
    <i>
      <x v="522"/>
    </i>
    <i>
      <x v="509"/>
    </i>
    <i>
      <x v="344"/>
    </i>
    <i>
      <x v="460"/>
    </i>
    <i>
      <x v="115"/>
    </i>
    <i>
      <x v="10"/>
    </i>
    <i>
      <x v="147"/>
    </i>
    <i>
      <x v="122"/>
    </i>
    <i>
      <x v="205"/>
    </i>
    <i>
      <x v="377"/>
    </i>
    <i>
      <x v="524"/>
    </i>
    <i>
      <x v="389"/>
    </i>
    <i>
      <x v="520"/>
    </i>
    <i>
      <x v="474"/>
    </i>
    <i>
      <x v="434"/>
    </i>
    <i>
      <x v="330"/>
    </i>
    <i>
      <x v="142"/>
    </i>
    <i>
      <x v="79"/>
    </i>
    <i>
      <x v="70"/>
    </i>
    <i>
      <x v="17"/>
    </i>
    <i>
      <x v="408"/>
    </i>
    <i>
      <x v="388"/>
    </i>
    <i>
      <x v="481"/>
    </i>
    <i>
      <x v="379"/>
    </i>
    <i>
      <x v="80"/>
    </i>
    <i>
      <x v="64"/>
    </i>
    <i>
      <x v="102"/>
    </i>
    <i>
      <x v="211"/>
    </i>
    <i>
      <x v="269"/>
    </i>
    <i>
      <x v="512"/>
    </i>
    <i>
      <x v="316"/>
    </i>
    <i>
      <x v="94"/>
    </i>
    <i>
      <x v="40"/>
    </i>
    <i>
      <x v="526"/>
    </i>
    <i>
      <x v="418"/>
    </i>
    <i>
      <x v="480"/>
    </i>
    <i>
      <x v="332"/>
    </i>
    <i>
      <x v="287"/>
    </i>
    <i>
      <x v="445"/>
    </i>
    <i>
      <x v="302"/>
    </i>
    <i>
      <x v="348"/>
    </i>
    <i>
      <x v="300"/>
    </i>
    <i>
      <x v="376"/>
    </i>
    <i>
      <x v="280"/>
    </i>
    <i>
      <x v="352"/>
    </i>
    <i>
      <x v="422"/>
    </i>
    <i>
      <x v="410"/>
    </i>
    <i>
      <x v="341"/>
    </i>
    <i>
      <x v="193"/>
    </i>
    <i>
      <x v="262"/>
    </i>
    <i>
      <x v="69"/>
    </i>
    <i>
      <x v="164"/>
    </i>
    <i>
      <x v="3"/>
    </i>
    <i>
      <x v="109"/>
    </i>
    <i>
      <x v="68"/>
    </i>
    <i>
      <x v="206"/>
    </i>
    <i>
      <x v="366"/>
    </i>
    <i>
      <x v="476"/>
    </i>
    <i>
      <x v="414"/>
    </i>
    <i>
      <x v="362"/>
    </i>
    <i>
      <x v="130"/>
    </i>
    <i>
      <x v="417"/>
    </i>
    <i>
      <x v="448"/>
    </i>
    <i>
      <x v="358"/>
    </i>
    <i>
      <x v="516"/>
    </i>
    <i>
      <x v="411"/>
    </i>
    <i>
      <x v="477"/>
    </i>
    <i>
      <x v="467"/>
    </i>
    <i>
      <x v="204"/>
    </i>
    <i>
      <x v="157"/>
    </i>
    <i>
      <x v="245"/>
    </i>
    <i>
      <x v="104"/>
    </i>
  </rowItems>
  <colItems count="1">
    <i/>
  </colItems>
  <dataFields count="1">
    <dataField name="Sum of Net Worth (In Billions of $)" fld="2" baseField="0" baseItem="0" numFmtId="165"/>
  </dataFields>
  <formats count="2">
    <format dxfId="17">
      <pivotArea outline="0" collapsedLevelsAreSubtotals="1" fieldPosition="0">
        <references count="1">
          <reference field="4294967294" count="1" selected="0">
            <x v="0"/>
          </reference>
        </references>
      </pivotArea>
    </format>
    <format dxfId="18">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AED263-BD8C-4DD4-BDF6-00C9FD49BB4F}" name="PivotTable1"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rowHeaderCaption="Country/Territory">
  <location ref="R1:S42" firstHeaderRow="1" firstDataRow="1" firstDataCol="1"/>
  <pivotFields count="18">
    <pivotField showAll="0"/>
    <pivotField dataField="1" showAll="0"/>
    <pivotField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axis="axisRow" showAll="0" sortType="descending">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autoSortScope>
        <pivotArea dataOnly="0" outline="0" fieldPosition="0">
          <references count="1">
            <reference field="4294967294" count="1" selected="0">
              <x v="0"/>
            </reference>
          </references>
        </pivotArea>
      </autoSortScope>
    </pivotField>
    <pivotField numFmtId="10" showAll="0"/>
    <pivotField numFmtId="10" showAll="0"/>
    <pivotField showAll="0">
      <items count="7">
        <item x="5"/>
        <item x="2"/>
        <item x="1"/>
        <item x="0"/>
        <item x="4"/>
        <item x="3"/>
        <item t="default"/>
      </items>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Fields count="1">
    <field x="7"/>
  </rowFields>
  <rowItems count="41">
    <i>
      <x v="39"/>
    </i>
    <i>
      <x v="7"/>
    </i>
    <i>
      <x v="15"/>
    </i>
    <i>
      <x v="13"/>
    </i>
    <i>
      <x v="28"/>
    </i>
    <i>
      <x v="12"/>
    </i>
    <i>
      <x v="19"/>
    </i>
    <i>
      <x v="14"/>
    </i>
    <i>
      <x v="5"/>
    </i>
    <i>
      <x v="38"/>
    </i>
    <i>
      <x v="33"/>
    </i>
    <i>
      <x v="34"/>
    </i>
    <i>
      <x v="1"/>
    </i>
    <i>
      <x v="18"/>
    </i>
    <i>
      <x v="30"/>
    </i>
    <i>
      <x v="35"/>
    </i>
    <i>
      <x v="4"/>
    </i>
    <i>
      <x v="16"/>
    </i>
    <i>
      <x v="9"/>
    </i>
    <i>
      <x v="10"/>
    </i>
    <i>
      <x v="36"/>
    </i>
    <i>
      <x v="23"/>
    </i>
    <i>
      <x v="17"/>
    </i>
    <i>
      <x v="20"/>
    </i>
    <i>
      <x v="2"/>
    </i>
    <i>
      <x v="8"/>
    </i>
    <i>
      <x v="32"/>
    </i>
    <i>
      <x v="22"/>
    </i>
    <i>
      <x v="27"/>
    </i>
    <i>
      <x v="24"/>
    </i>
    <i>
      <x v="29"/>
    </i>
    <i>
      <x v="37"/>
    </i>
    <i>
      <x v="25"/>
    </i>
    <i>
      <x v="6"/>
    </i>
    <i>
      <x v="31"/>
    </i>
    <i>
      <x v="26"/>
    </i>
    <i>
      <x/>
    </i>
    <i>
      <x v="21"/>
    </i>
    <i>
      <x v="40"/>
    </i>
    <i>
      <x v="11"/>
    </i>
    <i>
      <x v="3"/>
    </i>
  </rowItems>
  <colItems count="1">
    <i/>
  </colItems>
  <dataFields count="1">
    <dataField name="Number of Billionaires" fld="1" subtotal="count" baseField="7" baseItem="3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FAC00A-243F-4820-8657-FEDE0F8EEB2A}" name="avg age"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18">
    <pivotField showAll="0"/>
    <pivotField showAll="0"/>
    <pivotField numFmtId="2" showAll="0"/>
    <pivotField numFmtId="10" showAll="0"/>
    <pivotField showAll="0">
      <items count="3">
        <item x="1"/>
        <item x="0"/>
        <item t="default"/>
      </items>
    </pivotField>
    <pivotField dataField="1" showAll="0"/>
    <pivotField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items count="7">
        <item x="5"/>
        <item x="2"/>
        <item x="1"/>
        <item x="0"/>
        <item x="4"/>
        <item x="3"/>
        <item t="default"/>
      </items>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Items count="1">
    <i/>
  </rowItems>
  <colItems count="1">
    <i/>
  </colItems>
  <dataFields count="1">
    <dataField name="Average of Age" fld="5" subtotal="average" baseField="0" baseItem="1" numFmtId="167"/>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94821A-75DC-420C-A4DD-858EDD0A763C}" name="%Count&amp;%NWCountryWise"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Country/Territory">
  <location ref="K1:M11" firstHeaderRow="0" firstDataRow="1" firstDataCol="1"/>
  <pivotFields count="18">
    <pivotField showAll="0"/>
    <pivotField showAll="0"/>
    <pivotField numFmtId="2" showAll="0"/>
    <pivotField numFmtId="10" showAll="0"/>
    <pivotField showAll="0"/>
    <pivotField showAll="0"/>
    <pivotField showAll="0"/>
    <pivotField axis="axisRow" showAll="0" measureFilter="1" sortType="descending">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autoSortScope>
        <pivotArea dataOnly="0" outline="0" fieldPosition="0">
          <references count="1">
            <reference field="4294967294" count="1" selected="0">
              <x v="0"/>
            </reference>
          </references>
        </pivotArea>
      </autoSortScope>
    </pivotField>
    <pivotField dataField="1" numFmtId="10" showAll="0"/>
    <pivotField dataField="1" numFmtId="10" showAll="0"/>
    <pivotField showAll="0"/>
    <pivotField numFmtId="10" showAll="0"/>
    <pivotField showAll="0"/>
    <pivotField numFmtId="10" showAll="0"/>
    <pivotField showAll="0"/>
    <pivotField showAll="0"/>
    <pivotField showAll="0"/>
    <pivotField dragToRow="0" dragToCol="0" dragToPage="0" showAll="0" defaultSubtotal="0"/>
  </pivotFields>
  <rowFields count="1">
    <field x="7"/>
  </rowFields>
  <rowItems count="10">
    <i>
      <x v="39"/>
    </i>
    <i>
      <x v="7"/>
    </i>
    <i>
      <x v="12"/>
    </i>
    <i>
      <x v="15"/>
    </i>
    <i>
      <x v="13"/>
    </i>
    <i>
      <x v="28"/>
    </i>
    <i>
      <x v="19"/>
    </i>
    <i>
      <x v="14"/>
    </i>
    <i>
      <x v="5"/>
    </i>
    <i>
      <x v="32"/>
    </i>
  </rowItems>
  <colFields count="1">
    <field x="-2"/>
  </colFields>
  <colItems count="2">
    <i>
      <x/>
    </i>
    <i i="1">
      <x v="1"/>
    </i>
  </colItems>
  <dataFields count="2">
    <dataField name="Country's Share of Global Wealth (%)" fld="8" subtotal="max" baseField="7" baseItem="0"/>
    <dataField name="Country's Share of Billionaires (%)" fld="9" subtotal="max" baseField="7" baseItem="13"/>
  </dataFields>
  <formats count="1">
    <format dxfId="29">
      <pivotArea outline="0" collapsedLevelsAreSubtotals="1"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39DFA4-C9BA-4139-94D1-CFF81FDE98B9}" name="TotalWealth(B$)"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A13" firstHeaderRow="1" firstDataRow="1" firstDataCol="0"/>
  <pivotFields count="18">
    <pivotField showAll="0"/>
    <pivotField showAll="0"/>
    <pivotField dataField="1" numFmtId="2"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items count="7">
        <item x="5"/>
        <item x="2"/>
        <item x="1"/>
        <item x="0"/>
        <item x="4"/>
        <item x="3"/>
        <item t="default"/>
      </items>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Items count="1">
    <i/>
  </rowItems>
  <colItems count="1">
    <i/>
  </colItems>
  <dataFields count="1">
    <dataField name="Sum of Net Worth (In Billions of $)" fld="2" baseField="0" baseItem="0" numFmtId="166"/>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C02F1C-DE85-4A20-9DF9-039DAA4C0E23}" name="ContinentWiseNW"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 rowHeaderCaption="Continent">
  <location ref="A1:B7" firstHeaderRow="1" firstDataRow="1" firstDataCol="1"/>
  <pivotFields count="18">
    <pivotField showAll="0"/>
    <pivotField showAll="0"/>
    <pivotField showAll="0"/>
    <pivotField numFmtId="10" showAll="0"/>
    <pivotField showAll="0">
      <items count="3">
        <item x="1"/>
        <item x="0"/>
        <item t="default"/>
      </items>
    </pivotField>
    <pivotField showAll="0"/>
    <pivotField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axis="axisRow" showAll="0" sortType="descending">
      <items count="7">
        <item x="5"/>
        <item x="2"/>
        <item x="1"/>
        <item x="0"/>
        <item x="4"/>
        <item x="3"/>
        <item t="default"/>
      </items>
      <autoSortScope>
        <pivotArea dataOnly="0" outline="0" fieldPosition="0">
          <references count="1">
            <reference field="4294967294" count="1" selected="0">
              <x v="0"/>
            </reference>
          </references>
        </pivotArea>
      </autoSortScope>
    </pivotField>
    <pivotField dataField="1"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Fields count="1">
    <field x="10"/>
  </rowFields>
  <rowItems count="6">
    <i>
      <x v="3"/>
    </i>
    <i>
      <x v="2"/>
    </i>
    <i>
      <x v="1"/>
    </i>
    <i>
      <x v="5"/>
    </i>
    <i>
      <x v="4"/>
    </i>
    <i>
      <x/>
    </i>
  </rowItems>
  <colItems count="1">
    <i/>
  </colItems>
  <dataFields count="1">
    <dataField name="Max of PERCENTAGE SHARE OF CONTINENTS" fld="11" subtotal="max" baseField="10" baseItem="2" numFmtId="10"/>
  </dataFields>
  <formats count="2">
    <format dxfId="7">
      <pivotArea collapsedLevelsAreSubtotals="1" fieldPosition="0">
        <references count="1">
          <reference field="10" count="1">
            <x v="3"/>
          </reference>
        </references>
      </pivotArea>
    </format>
    <format dxfId="8">
      <pivotArea outline="0" collapsedLevelsAreSubtotals="1" fieldPosition="0"/>
    </format>
  </formats>
  <chartFormats count="8">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0" count="1" selected="0">
            <x v="3"/>
          </reference>
        </references>
      </pivotArea>
    </chartFormat>
    <chartFormat chart="3" format="20">
      <pivotArea type="data" outline="0" fieldPosition="0">
        <references count="2">
          <reference field="4294967294" count="1" selected="0">
            <x v="0"/>
          </reference>
          <reference field="10" count="1" selected="0">
            <x v="2"/>
          </reference>
        </references>
      </pivotArea>
    </chartFormat>
    <chartFormat chart="3" format="21">
      <pivotArea type="data" outline="0" fieldPosition="0">
        <references count="2">
          <reference field="4294967294" count="1" selected="0">
            <x v="0"/>
          </reference>
          <reference field="10" count="1" selected="0">
            <x v="1"/>
          </reference>
        </references>
      </pivotArea>
    </chartFormat>
    <chartFormat chart="3" format="22">
      <pivotArea type="data" outline="0" fieldPosition="0">
        <references count="2">
          <reference field="4294967294" count="1" selected="0">
            <x v="0"/>
          </reference>
          <reference field="10" count="1" selected="0">
            <x v="5"/>
          </reference>
        </references>
      </pivotArea>
    </chartFormat>
    <chartFormat chart="3" format="23">
      <pivotArea type="data" outline="0" fieldPosition="0">
        <references count="2">
          <reference field="4294967294" count="1" selected="0">
            <x v="0"/>
          </reference>
          <reference field="10" count="1" selected="0">
            <x v="4"/>
          </reference>
        </references>
      </pivotArea>
    </chartFormat>
    <chartFormat chart="3" format="24">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B43496-6546-4050-93E9-C17DD40C84A2}" name="Top10BillsWithGDP%OwnCountry"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rowHeaderCaption="Billionaire">
  <location ref="H1:I11" firstHeaderRow="1" firstDataRow="1" firstDataCol="1"/>
  <pivotFields count="18">
    <pivotField showAll="0"/>
    <pivotField axis="axisRow" showAll="0" measureFilter="1" sortType="descending">
      <items count="536">
        <item x="54"/>
        <item x="274"/>
        <item x="448"/>
        <item x="518"/>
        <item x="435"/>
        <item x="45"/>
        <item x="324"/>
        <item x="441"/>
        <item x="353"/>
        <item x="301"/>
        <item x="466"/>
        <item x="414"/>
        <item x="63"/>
        <item x="14"/>
        <item x="123"/>
        <item x="8"/>
        <item x="182"/>
        <item x="475"/>
        <item x="52"/>
        <item x="376"/>
        <item x="218"/>
        <item x="112"/>
        <item x="290"/>
        <item x="428"/>
        <item x="196"/>
        <item x="157"/>
        <item x="114"/>
        <item x="185"/>
        <item x="317"/>
        <item x="366"/>
        <item x="195"/>
        <item x="214"/>
        <item x="325"/>
        <item x="149"/>
        <item x="200"/>
        <item x="206"/>
        <item x="142"/>
        <item x="418"/>
        <item x="4"/>
        <item x="12"/>
        <item x="493"/>
        <item x="322"/>
        <item x="199"/>
        <item x="307"/>
        <item x="309"/>
        <item x="343"/>
        <item x="209"/>
        <item x="451"/>
        <item x="244"/>
        <item x="245"/>
        <item x="440"/>
        <item x="409"/>
        <item x="18"/>
        <item x="285"/>
        <item x="23"/>
        <item x="156"/>
        <item x="226"/>
        <item x="21"/>
        <item x="229"/>
        <item x="446"/>
        <item x="207"/>
        <item x="373"/>
        <item x="390"/>
        <item x="187"/>
        <item x="487"/>
        <item x="365"/>
        <item x="313"/>
        <item x="108"/>
        <item x="498"/>
        <item x="499"/>
        <item x="472"/>
        <item x="35"/>
        <item x="84"/>
        <item x="210"/>
        <item x="401"/>
        <item x="154"/>
        <item x="391"/>
        <item x="70"/>
        <item x="299"/>
        <item x="481"/>
        <item x="488"/>
        <item x="308"/>
        <item x="159"/>
        <item x="166"/>
        <item x="337"/>
        <item x="183"/>
        <item x="399"/>
        <item x="427"/>
        <item x="215"/>
        <item x="164"/>
        <item x="94"/>
        <item x="262"/>
        <item x="242"/>
        <item x="430"/>
        <item x="495"/>
        <item x="429"/>
        <item x="138"/>
        <item x="90"/>
        <item x="36"/>
        <item x="78"/>
        <item x="407"/>
        <item x="381"/>
        <item x="489"/>
        <item x="277"/>
        <item x="531"/>
        <item x="392"/>
        <item x="419"/>
        <item x="103"/>
        <item x="158"/>
        <item x="508"/>
        <item x="356"/>
        <item x="118"/>
        <item x="51"/>
        <item x="174"/>
        <item x="395"/>
        <item x="459"/>
        <item x="66"/>
        <item x="342"/>
        <item x="221"/>
        <item x="0"/>
        <item x="79"/>
        <item x="225"/>
        <item x="460"/>
        <item x="105"/>
        <item x="81"/>
        <item x="134"/>
        <item x="329"/>
        <item x="146"/>
        <item x="208"/>
        <item x="67"/>
        <item x="522"/>
        <item x="239"/>
        <item x="344"/>
        <item x="361"/>
        <item x="273"/>
        <item x="370"/>
        <item x="91"/>
        <item x="19"/>
        <item x="384"/>
        <item x="377"/>
        <item x="179"/>
        <item x="293"/>
        <item x="479"/>
        <item x="27"/>
        <item x="374"/>
        <item x="450"/>
        <item x="83"/>
        <item x="465"/>
        <item x="231"/>
        <item x="136"/>
        <item x="148"/>
        <item x="447"/>
        <item x="46"/>
        <item x="284"/>
        <item x="64"/>
        <item x="88"/>
        <item x="43"/>
        <item x="533"/>
        <item x="60"/>
        <item x="204"/>
        <item x="40"/>
        <item x="178"/>
        <item x="257"/>
        <item x="394"/>
        <item x="509"/>
        <item x="107"/>
        <item x="261"/>
        <item x="102"/>
        <item x="362"/>
        <item x="139"/>
        <item x="73"/>
        <item x="172"/>
        <item x="129"/>
        <item x="99"/>
        <item x="113"/>
        <item x="260"/>
        <item x="87"/>
        <item x="278"/>
        <item x="357"/>
        <item x="69"/>
        <item x="434"/>
        <item x="160"/>
        <item x="282"/>
        <item x="201"/>
        <item x="330"/>
        <item x="62"/>
        <item x="32"/>
        <item x="396"/>
        <item x="232"/>
        <item x="150"/>
        <item x="269"/>
        <item x="131"/>
        <item x="126"/>
        <item x="496"/>
        <item x="203"/>
        <item x="416"/>
        <item x="296"/>
        <item x="340"/>
        <item x="2"/>
        <item x="382"/>
        <item x="24"/>
        <item x="402"/>
        <item x="15"/>
        <item x="124"/>
        <item x="525"/>
        <item x="462"/>
        <item x="504"/>
        <item x="213"/>
        <item x="11"/>
        <item x="348"/>
        <item x="355"/>
        <item x="485"/>
        <item x="270"/>
        <item x="163"/>
        <item x="360"/>
        <item x="266"/>
        <item x="167"/>
        <item x="431"/>
        <item x="227"/>
        <item x="33"/>
        <item x="86"/>
        <item x="300"/>
        <item x="426"/>
        <item x="165"/>
        <item x="331"/>
        <item x="117"/>
        <item x="240"/>
        <item x="169"/>
        <item x="193"/>
        <item x="271"/>
        <item x="202"/>
        <item x="400"/>
        <item x="175"/>
        <item x="380"/>
        <item x="20"/>
        <item x="298"/>
        <item x="445"/>
        <item x="141"/>
        <item x="456"/>
        <item x="220"/>
        <item x="34"/>
        <item x="302"/>
        <item x="457"/>
        <item x="406"/>
        <item x="241"/>
        <item x="528"/>
        <item x="38"/>
        <item x="95"/>
        <item x="155"/>
        <item x="186"/>
        <item x="101"/>
        <item x="3"/>
        <item x="6"/>
        <item x="133"/>
        <item x="246"/>
        <item x="403"/>
        <item x="31"/>
        <item x="58"/>
        <item x="404"/>
        <item x="143"/>
        <item x="268"/>
        <item x="328"/>
        <item x="500"/>
        <item x="253"/>
        <item x="65"/>
        <item x="389"/>
        <item x="39"/>
        <item x="433"/>
        <item x="283"/>
        <item x="492"/>
        <item x="181"/>
        <item x="423"/>
        <item x="120"/>
        <item x="405"/>
        <item x="217"/>
        <item x="372"/>
        <item x="383"/>
        <item x="222"/>
        <item x="71"/>
        <item x="97"/>
        <item x="501"/>
        <item x="170"/>
        <item x="367"/>
        <item x="41"/>
        <item x="76"/>
        <item x="437"/>
        <item x="28"/>
        <item x="505"/>
        <item x="68"/>
        <item x="334"/>
        <item x="292"/>
        <item x="115"/>
        <item x="275"/>
        <item x="415"/>
        <item x="375"/>
        <item x="323"/>
        <item x="341"/>
        <item x="248"/>
        <item x="234"/>
        <item x="56"/>
        <item x="502"/>
        <item x="37"/>
        <item x="510"/>
        <item x="379"/>
        <item x="1"/>
        <item x="212"/>
        <item x="59"/>
        <item x="444"/>
        <item x="279"/>
        <item x="469"/>
        <item x="57"/>
        <item x="13"/>
        <item x="16"/>
        <item x="352"/>
        <item x="92"/>
        <item x="420"/>
        <item x="491"/>
        <item x="280"/>
        <item x="464"/>
        <item x="335"/>
        <item x="104"/>
        <item x="251"/>
        <item x="425"/>
        <item x="177"/>
        <item x="336"/>
        <item x="144"/>
        <item x="319"/>
        <item x="145"/>
        <item x="238"/>
        <item x="311"/>
        <item x="477"/>
        <item x="55"/>
        <item x="511"/>
        <item x="17"/>
        <item x="318"/>
        <item x="315"/>
        <item x="147"/>
        <item x="287"/>
        <item x="326"/>
        <item x="439"/>
        <item x="254"/>
        <item x="514"/>
        <item x="387"/>
        <item x="276"/>
        <item x="467"/>
        <item x="235"/>
        <item x="314"/>
        <item x="358"/>
        <item x="503"/>
        <item x="288"/>
        <item x="267"/>
        <item x="176"/>
        <item x="517"/>
        <item x="371"/>
        <item x="432"/>
        <item x="116"/>
        <item x="388"/>
        <item x="294"/>
        <item x="526"/>
        <item x="128"/>
        <item x="263"/>
        <item x="188"/>
        <item x="523"/>
        <item x="48"/>
        <item x="119"/>
        <item x="424"/>
        <item x="521"/>
        <item x="310"/>
        <item x="259"/>
        <item x="98"/>
        <item x="125"/>
        <item x="189"/>
        <item x="152"/>
        <item x="272"/>
        <item x="89"/>
        <item x="135"/>
        <item x="513"/>
        <item x="473"/>
        <item x="44"/>
        <item x="483"/>
        <item x="411"/>
        <item x="385"/>
        <item x="386"/>
        <item x="233"/>
        <item x="312"/>
        <item x="303"/>
        <item x="168"/>
        <item x="161"/>
        <item x="484"/>
        <item x="480"/>
        <item x="49"/>
        <item x="422"/>
        <item x="110"/>
        <item x="249"/>
        <item x="393"/>
        <item x="468"/>
        <item x="417"/>
        <item x="197"/>
        <item x="255"/>
        <item x="10"/>
        <item x="198"/>
        <item x="230"/>
        <item x="205"/>
        <item x="191"/>
        <item x="436"/>
        <item x="132"/>
        <item x="453"/>
        <item x="351"/>
        <item x="490"/>
        <item x="42"/>
        <item x="516"/>
        <item x="524"/>
        <item x="397"/>
        <item x="305"/>
        <item x="519"/>
        <item x="345"/>
        <item x="85"/>
        <item x="529"/>
        <item x="506"/>
        <item x="228"/>
        <item x="180"/>
        <item x="47"/>
        <item x="497"/>
        <item x="327"/>
        <item x="151"/>
        <item x="7"/>
        <item x="171"/>
        <item x="378"/>
        <item x="122"/>
        <item x="50"/>
        <item x="184"/>
        <item x="320"/>
        <item x="442"/>
        <item x="350"/>
        <item x="474"/>
        <item x="111"/>
        <item x="410"/>
        <item x="106"/>
        <item x="82"/>
        <item x="412"/>
        <item x="109"/>
        <item x="30"/>
        <item x="9"/>
        <item x="93"/>
        <item x="359"/>
        <item x="507"/>
        <item x="223"/>
        <item x="127"/>
        <item x="527"/>
        <item x="295"/>
        <item x="192"/>
        <item x="77"/>
        <item x="29"/>
        <item x="100"/>
        <item x="347"/>
        <item x="398"/>
        <item x="264"/>
        <item x="454"/>
        <item x="408"/>
        <item x="224"/>
        <item x="463"/>
        <item x="140"/>
        <item x="247"/>
        <item x="72"/>
        <item x="363"/>
        <item x="443"/>
        <item x="26"/>
        <item x="530"/>
        <item x="354"/>
        <item x="219"/>
        <item x="216"/>
        <item x="332"/>
        <item x="346"/>
        <item x="289"/>
        <item x="476"/>
        <item x="297"/>
        <item x="520"/>
        <item x="534"/>
        <item x="258"/>
        <item x="211"/>
        <item x="512"/>
        <item x="486"/>
        <item x="162"/>
        <item x="61"/>
        <item x="236"/>
        <item x="291"/>
        <item x="96"/>
        <item x="237"/>
        <item x="349"/>
        <item x="413"/>
        <item x="286"/>
        <item x="316"/>
        <item x="256"/>
        <item x="364"/>
        <item x="74"/>
        <item x="80"/>
        <item x="452"/>
        <item x="75"/>
        <item x="333"/>
        <item x="321"/>
        <item x="190"/>
        <item x="281"/>
        <item x="130"/>
        <item x="153"/>
        <item x="455"/>
        <item x="5"/>
        <item x="194"/>
        <item x="306"/>
        <item x="53"/>
        <item x="461"/>
        <item x="421"/>
        <item x="304"/>
        <item x="494"/>
        <item x="250"/>
        <item x="368"/>
        <item x="369"/>
        <item x="532"/>
        <item x="338"/>
        <item x="449"/>
        <item x="243"/>
        <item x="478"/>
        <item x="265"/>
        <item x="470"/>
        <item x="471"/>
        <item x="482"/>
        <item x="22"/>
        <item x="515"/>
        <item x="121"/>
        <item x="137"/>
        <item x="252"/>
        <item x="25"/>
        <item x="438"/>
        <item x="173"/>
        <item x="458"/>
        <item x="339"/>
        <item t="default"/>
      </items>
      <autoSortScope>
        <pivotArea dataOnly="0" outline="0" fieldPosition="0">
          <references count="1">
            <reference field="4294967294" count="1" selected="0">
              <x v="0"/>
            </reference>
          </references>
        </pivotArea>
      </autoSortScope>
    </pivotField>
    <pivotField dataField="1" showAll="0"/>
    <pivotField numFmtId="10" showAll="0"/>
    <pivotField showAll="0"/>
    <pivotField showAll="0"/>
    <pivotField showAll="0"/>
    <pivotField showAll="0"/>
    <pivotField numFmtId="10" showAll="0"/>
    <pivotField numFmtId="10" showAll="0"/>
    <pivotField showAll="0" sortType="descending">
      <autoSortScope>
        <pivotArea dataOnly="0" outline="0" fieldPosition="0">
          <references count="1">
            <reference field="4294967294" count="1" selected="0">
              <x v="0"/>
            </reference>
          </references>
        </pivotArea>
      </autoSortScope>
    </pivotField>
    <pivotField numFmtId="10" showAll="0"/>
    <pivotField showAll="0"/>
    <pivotField numFmtId="10" showAll="0"/>
    <pivotField showAll="0"/>
    <pivotField showAll="0"/>
    <pivotField showAll="0"/>
    <pivotField dragToRow="0" dragToCol="0" dragToPage="0" showAll="0" defaultSubtotal="0"/>
  </pivotFields>
  <rowFields count="1">
    <field x="1"/>
  </rowFields>
  <rowItems count="10">
    <i>
      <x v="119"/>
    </i>
    <i>
      <x v="304"/>
    </i>
    <i>
      <x v="198"/>
    </i>
    <i>
      <x v="251"/>
    </i>
    <i>
      <x v="38"/>
    </i>
    <i>
      <x v="505"/>
    </i>
    <i>
      <x v="252"/>
    </i>
    <i>
      <x v="425"/>
    </i>
    <i>
      <x v="15"/>
    </i>
    <i>
      <x v="442"/>
    </i>
  </rowItems>
  <colItems count="1">
    <i/>
  </colItems>
  <dataFields count="1">
    <dataField name="Net Worth in B$" fld="2" baseField="1" baseItem="119" numFmtId="165"/>
  </dataFields>
  <formats count="3">
    <format dxfId="31">
      <pivotArea outline="0" collapsedLevelsAreSubtotals="1" fieldPosition="0">
        <references count="1">
          <reference field="4294967294" count="1" selected="0">
            <x v="0"/>
          </reference>
        </references>
      </pivotArea>
    </format>
    <format dxfId="30">
      <pivotArea outline="0" fieldPosition="0">
        <references count="1">
          <reference field="4294967294" count="1">
            <x v="0"/>
          </reference>
        </references>
      </pivotArea>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F56CB2-08A4-4E42-A0EA-59AADF2A2DB4}" name="GenderWise%Count"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Gender">
  <location ref="A36:B38" firstHeaderRow="1" firstDataRow="1" firstDataCol="1"/>
  <pivotFields count="18">
    <pivotField showAll="0"/>
    <pivotField dataField="1" showAll="0"/>
    <pivotField numFmtId="2" showAll="0"/>
    <pivotField numFmtId="10"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items count="10">
        <item x="8"/>
        <item x="6"/>
        <item x="1"/>
        <item x="0"/>
        <item x="2"/>
        <item x="4"/>
        <item x="3"/>
        <item x="5"/>
        <item x="7"/>
        <item t="default"/>
      </items>
    </pivotField>
    <pivotField showAll="0">
      <items count="42">
        <item x="38"/>
        <item x="14"/>
        <item x="9"/>
        <item x="37"/>
        <item x="13"/>
        <item x="6"/>
        <item x="17"/>
        <item x="5"/>
        <item x="33"/>
        <item x="21"/>
        <item x="30"/>
        <item x="36"/>
        <item x="1"/>
        <item x="8"/>
        <item x="10"/>
        <item x="3"/>
        <item x="18"/>
        <item x="35"/>
        <item x="16"/>
        <item x="11"/>
        <item x="7"/>
        <item x="39"/>
        <item x="31"/>
        <item x="4"/>
        <item x="26"/>
        <item x="34"/>
        <item x="22"/>
        <item x="28"/>
        <item x="15"/>
        <item x="24"/>
        <item x="29"/>
        <item x="27"/>
        <item x="2"/>
        <item x="20"/>
        <item x="12"/>
        <item x="32"/>
        <item x="25"/>
        <item x="23"/>
        <item x="19"/>
        <item x="0"/>
        <item x="40"/>
        <item t="default"/>
      </items>
    </pivotField>
    <pivotField numFmtId="10" showAll="0"/>
    <pivotField numFmtId="10" showAll="0"/>
    <pivotField showAll="0">
      <items count="7">
        <item x="5"/>
        <item x="2"/>
        <item x="1"/>
        <item x="0"/>
        <item x="4"/>
        <item x="3"/>
        <item t="default"/>
      </items>
    </pivotField>
    <pivotField numFmtId="10" showAll="0"/>
    <pivotField showAll="0">
      <items count="19">
        <item x="0"/>
        <item x="14"/>
        <item x="4"/>
        <item x="11"/>
        <item x="2"/>
        <item x="3"/>
        <item x="6"/>
        <item x="10"/>
        <item x="12"/>
        <item x="7"/>
        <item x="9"/>
        <item x="13"/>
        <item x="8"/>
        <item x="15"/>
        <item x="17"/>
        <item x="16"/>
        <item x="1"/>
        <item x="5"/>
        <item t="default"/>
      </items>
    </pivotField>
    <pivotField numFmtId="10" showAll="0"/>
    <pivotField showAll="0"/>
    <pivotField showAll="0"/>
    <pivotField showAll="0"/>
    <pivotField dragToRow="0" dragToCol="0" dragToPage="0" showAll="0" defaultSubtotal="0"/>
  </pivotFields>
  <rowFields count="1">
    <field x="4"/>
  </rowFields>
  <rowItems count="2">
    <i>
      <x v="1"/>
    </i>
    <i>
      <x/>
    </i>
  </rowItems>
  <colItems count="1">
    <i/>
  </colItems>
  <dataFields count="1">
    <dataField name="Count of Name" fld="1" subtotal="count" baseField="0" baseItem="0"/>
  </dataFields>
  <formats count="4">
    <format dxfId="10">
      <pivotArea collapsedLevelsAreSubtotals="1" fieldPosition="0">
        <references count="1">
          <reference field="4" count="1">
            <x v="1"/>
          </reference>
        </references>
      </pivotArea>
    </format>
    <format dxfId="11">
      <pivotArea collapsedLevelsAreSubtotals="1" fieldPosition="0">
        <references count="1">
          <reference field="4" count="1">
            <x v="0"/>
          </reference>
        </references>
      </pivotArea>
    </format>
    <format dxfId="12">
      <pivotArea outline="0" collapsedLevelsAreSubtotals="1" fieldPosition="0"/>
    </format>
    <format dxfId="13">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1">
          <reference field="4294967294" count="1" selected="0">
            <x v="0"/>
          </reference>
        </references>
      </pivotArea>
    </chartFormat>
    <chartFormat chart="0"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729A2F6-9B19-4F35-BCB8-5979D9616593}" sourceName="Gender">
  <pivotTables>
    <pivotTable tabId="9" name="AgeWiseCount"/>
    <pivotTable tabId="11" name="PivotTable4"/>
    <pivotTable tabId="11" name="PivotTable1"/>
    <pivotTable tabId="9" name="country%wealth"/>
    <pivotTable tabId="9" name="GenderWise%Count"/>
    <pivotTable tabId="9" name="ContinentWiseNW"/>
    <pivotTable tabId="9" name="avg age"/>
    <pivotTable tabId="9" name="TotalWealth(B$)"/>
    <pivotTable tabId="9" name="Total No. of Billionaires"/>
    <pivotTable tabId="9" name="AvgWealth"/>
    <pivotTable tabId="9" name="IndustryWise%NW"/>
    <pivotTable tabId="9" name="PCIcountryWise"/>
    <pivotTable tabId="9" name="INDUSTRYBILLCOUNT"/>
    <pivotTable tabId="9" name="PivotTable1"/>
  </pivotTables>
  <data>
    <tabular pivotCacheId="214079178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in" xr10:uid="{980EA98F-5D9A-4C5A-A72C-C075F154C013}" sourceName="Age Bin">
  <pivotTables>
    <pivotTable tabId="9" name="AgeWiseCount"/>
    <pivotTable tabId="9" name="avg age"/>
    <pivotTable tabId="9" name="AvgWealth"/>
    <pivotTable tabId="9" name="ContinentWiseNW"/>
    <pivotTable tabId="9" name="country%wealth"/>
    <pivotTable tabId="9" name="GenderWise%Count"/>
    <pivotTable tabId="9" name="IndustryWise%NW"/>
    <pivotTable tabId="9" name="Total No. of Billionaires"/>
    <pivotTable tabId="9" name="TotalWealth(B$)"/>
    <pivotTable tabId="11" name="PivotTable1"/>
    <pivotTable tabId="11" name="PivotTable4"/>
    <pivotTable tabId="9" name="INDUSTRYBILLCOUNT"/>
    <pivotTable tabId="9" name="PivotTable1"/>
  </pivotTables>
  <data>
    <tabular pivotCacheId="2140791789">
      <items count="9">
        <i x="8" s="1"/>
        <i x="6" s="1"/>
        <i x="1" s="1"/>
        <i x="0" s="1"/>
        <i x="2" s="1"/>
        <i x="4" s="1"/>
        <i x="3" s="1"/>
        <i x="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1" xr10:uid="{724999E7-7D1D-4718-BCED-3EC5BAB84B41}" sourceName="Country/Territory">
  <pivotTables>
    <pivotTable tabId="9" name="AgeWiseCount"/>
    <pivotTable tabId="11" name="PivotTable4"/>
    <pivotTable tabId="11" name="PivotTable1"/>
    <pivotTable tabId="9" name="TotalWealth(B$)"/>
    <pivotTable tabId="9" name="Total No. of Billionaires"/>
    <pivotTable tabId="9" name="GenderWise%Count"/>
    <pivotTable tabId="9" name="country%wealth"/>
    <pivotTable tabId="9" name="ContinentWiseNW"/>
    <pivotTable tabId="9" name="AvgWealth"/>
    <pivotTable tabId="9" name="avg age"/>
    <pivotTable tabId="9" name="IndustryWise%NW"/>
    <pivotTable tabId="9" name="PCIcountryWise"/>
    <pivotTable tabId="9" name="INDUSTRYBILLCOUNT"/>
    <pivotTable tabId="9" name="PivotTable1"/>
  </pivotTables>
  <data>
    <tabular pivotCacheId="2140791789">
      <items count="41">
        <i x="38" s="1"/>
        <i x="14" s="1"/>
        <i x="9" s="1"/>
        <i x="37" s="1"/>
        <i x="13" s="1"/>
        <i x="6" s="1"/>
        <i x="17" s="1"/>
        <i x="5" s="1"/>
        <i x="33" s="1"/>
        <i x="21" s="1"/>
        <i x="30" s="1"/>
        <i x="36" s="1"/>
        <i x="1" s="1"/>
        <i x="8" s="1"/>
        <i x="10" s="1"/>
        <i x="3" s="1"/>
        <i x="18" s="1"/>
        <i x="35" s="1"/>
        <i x="16" s="1"/>
        <i x="11" s="1"/>
        <i x="7" s="1"/>
        <i x="39" s="1"/>
        <i x="31" s="1"/>
        <i x="4" s="1"/>
        <i x="26" s="1"/>
        <i x="34" s="1"/>
        <i x="22" s="1"/>
        <i x="28" s="1"/>
        <i x="15" s="1"/>
        <i x="24" s="1"/>
        <i x="29" s="1"/>
        <i x="27" s="1"/>
        <i x="2" s="1"/>
        <i x="20" s="1"/>
        <i x="12" s="1"/>
        <i x="32" s="1"/>
        <i x="25" s="1"/>
        <i x="23" s="1"/>
        <i x="19" s="1"/>
        <i x="0"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1" xr10:uid="{0D2EF948-8A46-4EAA-A6B1-FCD477EECECE}" sourceName="Continent">
  <pivotTables>
    <pivotTable tabId="9" name="AgeWiseCount"/>
    <pivotTable tabId="11" name="PivotTable4"/>
    <pivotTable tabId="11" name="PivotTable1"/>
    <pivotTable tabId="9" name="country%wealth"/>
    <pivotTable tabId="9" name="TotalWealth(B$)"/>
    <pivotTable tabId="9" name="Total No. of Billionaires"/>
    <pivotTable tabId="9" name="GenderWise%Count"/>
    <pivotTable tabId="9" name="ContinentWiseNW"/>
    <pivotTable tabId="9" name="AvgWealth"/>
    <pivotTable tabId="9" name="avg age"/>
    <pivotTable tabId="9" name="IndustryWise%NW"/>
    <pivotTable tabId="9" name="INDUSTRYBILLCOUNT"/>
    <pivotTable tabId="9" name="PivotTable1"/>
  </pivotTables>
  <data>
    <tabular pivotCacheId="2140791789">
      <items count="6">
        <i x="5" s="1"/>
        <i x="2" s="1"/>
        <i x="1" s="1"/>
        <i x="0"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1" xr10:uid="{40F2E082-CC64-4172-A705-2E3EAE3C4444}" sourceName="Industry">
  <pivotTables>
    <pivotTable tabId="9" name="AgeWiseCount"/>
    <pivotTable tabId="11" name="PivotTable4"/>
    <pivotTable tabId="11" name="PivotTable1"/>
    <pivotTable tabId="9" name="TotalWealth(B$)"/>
    <pivotTable tabId="9" name="Total No. of Billionaires"/>
    <pivotTable tabId="9" name="GenderWise%Count"/>
    <pivotTable tabId="9" name="country%wealth"/>
    <pivotTable tabId="9" name="ContinentWiseNW"/>
    <pivotTable tabId="9" name="AvgWealth"/>
    <pivotTable tabId="9" name="avg age"/>
    <pivotTable tabId="9" name="IndustryWise%NW"/>
    <pivotTable tabId="9" name="PCIcountryWise"/>
    <pivotTable tabId="9" name="INDUSTRYBILLCOUNT"/>
    <pivotTable tabId="9" name="PivotTable1"/>
  </pivotTables>
  <data>
    <tabular pivotCacheId="2140791789">
      <items count="18">
        <i x="0" s="1"/>
        <i x="14" s="1"/>
        <i x="4" s="1"/>
        <i x="11" s="1"/>
        <i x="2" s="1"/>
        <i x="3" s="1"/>
        <i x="6" s="1"/>
        <i x="10" s="1"/>
        <i x="12" s="1"/>
        <i x="7" s="1"/>
        <i x="9" s="1"/>
        <i x="13" s="1"/>
        <i x="8" s="1"/>
        <i x="15" s="1"/>
        <i x="17" s="1"/>
        <i x="16"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BD6FBEA-92A8-4F54-8FF9-2423072B5284}" cache="Slicer_Gender1" caption="Gender" columnCount="2" rowHeight="294216"/>
  <slicer name="Age Bin" xr10:uid="{E2265CE2-9362-438C-B251-63CC3DF0D624}" cache="Slicer_Age_Bin" caption="Age Bin" rowHeight="294216"/>
  <slicer name="Country/Territory 1" xr10:uid="{5C0502A4-8324-465C-8730-C55BEBF57101}" cache="Slicer_Country_Territory1" caption="Country/Territory" rowHeight="294216"/>
  <slicer name="Continent 1" xr10:uid="{3B8737CC-1A91-4098-A80A-423B3DA38A0B}" cache="Slicer_Continent1" caption="Continent" rowHeight="294216"/>
  <slicer name="Industry 1" xr10:uid="{7CFA8293-BEDE-491F-B58C-2896AC309905}" cache="Slicer_Industry1" caption="Industry" rowHeight="2942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D566441D-8EB2-4A62-AF78-B02553269532}" cache="Slicer_Gender1" caption="Gender" columnCount="2" rowHeight="294216"/>
  <slicer name="Age Bin 2" xr10:uid="{819C556A-D57C-4339-A642-5A6F0B862534}" cache="Slicer_Age_Bin" caption="Age Bin" rowHeight="294216"/>
  <slicer name="Country/Territory 3" xr10:uid="{0CE49B12-2B9E-4D69-AD2E-025EBFA8B9B1}" cache="Slicer_Country_Territory1" caption="Country/Territory" rowHeight="294216"/>
  <slicer name="Continent 3" xr10:uid="{F3D582C6-A94F-43BE-B123-4350F2210B60}" cache="Slicer_Continent1" caption="Continent" rowHeight="294216"/>
  <slicer name="Industry 3" xr10:uid="{B39630EB-3993-4D29-8A9D-44C73884FF66}" cache="Slicer_Industry1" caption="Industry" startItem="5"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2831C6-F05F-48CE-9C1A-EC2B769A8F89}" name="Table1" displayName="Table1" ref="U1:Z42" totalsRowShown="0" headerRowDxfId="28" headerRowBorderDxfId="27">
  <autoFilter ref="U1:Z42" xr:uid="{9F2831C6-F05F-48CE-9C1A-EC2B769A8F89}"/>
  <tableColumns count="6">
    <tableColumn id="1" xr3:uid="{56A902E2-3484-4DB1-A71A-BF9AAC9859C1}" name="Country/Territory" dataDxfId="26"/>
    <tableColumn id="2" xr3:uid="{5B97A22E-42EF-42AB-BE7C-08BE9645A54D}" name="Billionaire Count" dataDxfId="25"/>
    <tableColumn id="3" xr3:uid="{7A4C37C4-7B3D-4E2D-9B89-3F6954370699}" name="Average of Net Worth (In Billions of $)" dataDxfId="24"/>
    <tableColumn id="4" xr3:uid="{BC6C205C-C40D-4F5F-A461-78551E866BEB}" name="Population in billions"/>
    <tableColumn id="5" xr3:uid="{6A9CDF44-F2A7-4797-BB7E-E310758C5563}" name="Country GDP (Nominal) (billions of $ )"/>
    <tableColumn id="6" xr3:uid="{194EF279-8A5F-4AC3-8BEA-2A6FFEBA1B0D}" name="Per Capita Income In $"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73F91D-BDEE-4221-BFD4-A7C6B6BD3A63}" name="Table3" displayName="Table3" ref="A18:B19" totalsRowShown="0">
  <tableColumns count="2">
    <tableColumn id="1" xr3:uid="{52E86A86-BB3A-44EC-8634-8CEFE1C44D68}" name="Min of Age"/>
    <tableColumn id="2" xr3:uid="{99361C5F-CB9C-4303-A202-DD8BDE0F6B87}" name="name"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3D7C89-19C1-4E93-BD81-95E84223E04C}" name="Table2" displayName="Table2" ref="D36:E38" totalsRowShown="0">
  <autoFilter ref="D36:E38" xr:uid="{863D7C89-19C1-4E93-BD81-95E84223E04C}"/>
  <tableColumns count="2">
    <tableColumn id="1" xr3:uid="{3E02DE43-49A3-48D4-9259-518E5949E3D0}" name="Gender"/>
    <tableColumn id="2" xr3:uid="{37ECC226-D347-4637-8947-C7968A45230D}" name="Count of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18" Type="http://schemas.openxmlformats.org/officeDocument/2006/relationships/table" Target="../tables/table2.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17" Type="http://schemas.openxmlformats.org/officeDocument/2006/relationships/table" Target="../tables/table1.xml"/><Relationship Id="rId2" Type="http://schemas.openxmlformats.org/officeDocument/2006/relationships/pivotTable" Target="../pivotTables/pivotTable4.xml"/><Relationship Id="rId16" Type="http://schemas.openxmlformats.org/officeDocument/2006/relationships/drawing" Target="../drawings/drawing2.xml"/><Relationship Id="rId20" Type="http://schemas.microsoft.com/office/2007/relationships/slicer" Target="../slicers/slicer2.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printerSettings" Target="../printerSettings/printerSettings1.bin"/><Relationship Id="rId10" Type="http://schemas.openxmlformats.org/officeDocument/2006/relationships/pivotTable" Target="../pivotTables/pivotTable12.xml"/><Relationship Id="rId19" Type="http://schemas.openxmlformats.org/officeDocument/2006/relationships/table" Target="../tables/table3.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07EBC-2AED-479D-8B12-0A858E45460A}">
  <sheetPr codeName="Sheet2"/>
  <dimension ref="BD9:BT545"/>
  <sheetViews>
    <sheetView showGridLines="0" showRowColHeaders="0" zoomScale="60" zoomScaleNormal="60" workbookViewId="0">
      <selection activeCell="BK6" sqref="BK6"/>
    </sheetView>
  </sheetViews>
  <sheetFormatPr defaultRowHeight="14.5" x14ac:dyDescent="0.35"/>
  <cols>
    <col min="1" max="1" width="30.6328125" customWidth="1"/>
    <col min="56" max="56" width="19.90625" bestFit="1" customWidth="1"/>
    <col min="57" max="57" width="42.1796875" bestFit="1" customWidth="1"/>
    <col min="58" max="58" width="13" bestFit="1" customWidth="1"/>
    <col min="60" max="60" width="11.90625" bestFit="1" customWidth="1"/>
    <col min="66" max="66" width="37.1796875" bestFit="1" customWidth="1"/>
    <col min="67" max="67" width="29.90625" bestFit="1" customWidth="1"/>
    <col min="68" max="68" width="8.7265625" customWidth="1"/>
    <col min="70" max="70" width="22.1796875" bestFit="1" customWidth="1"/>
  </cols>
  <sheetData>
    <row r="9" spans="56:72" x14ac:dyDescent="0.35">
      <c r="BD9" s="3" t="s">
        <v>3</v>
      </c>
      <c r="BE9" t="s">
        <v>897</v>
      </c>
      <c r="BF9" t="s">
        <v>904</v>
      </c>
    </row>
    <row r="10" spans="56:72" x14ac:dyDescent="0.35">
      <c r="BD10" s="4" t="s">
        <v>7</v>
      </c>
      <c r="BE10" s="9">
        <v>0.49662073024700115</v>
      </c>
      <c r="BF10">
        <f>_xlfn.RANK.EQ(BE10,$BE$10:$BE$50)</f>
        <v>1</v>
      </c>
      <c r="BH10" t="str">
        <f>IFERROR(_xlfn.XLOOKUP(BF10,$BF$10:$BF$50,$BD$10:$BD$50),"")</f>
        <v>United States</v>
      </c>
      <c r="BI10" s="7">
        <f>IFERROR(_xlfn.XLOOKUP(BF10,$BF$10:$BF$50,$BE$10:$BE$50),"")</f>
        <v>0.49662073024700115</v>
      </c>
      <c r="BJ10" s="7">
        <f>IF(BH10="", NA(),BI10)</f>
        <v>0.49662073024700115</v>
      </c>
      <c r="BN10" s="3" t="s">
        <v>881</v>
      </c>
      <c r="BO10" t="s">
        <v>876</v>
      </c>
      <c r="BP10" t="s">
        <v>903</v>
      </c>
    </row>
    <row r="11" spans="56:72" x14ac:dyDescent="0.35">
      <c r="BD11" s="4" t="s">
        <v>55</v>
      </c>
      <c r="BE11" s="9">
        <v>8.5506687503805551E-2</v>
      </c>
      <c r="BF11">
        <f t="shared" ref="BF11:BF50" si="0">_xlfn.RANK.EQ(BE11,$BE$10:$BE$50)</f>
        <v>2</v>
      </c>
      <c r="BH11" t="str">
        <f t="shared" ref="BH11:BH19" si="1">IFERROR(_xlfn.XLOOKUP(BF11,$BF$10:$BF$50,$BD$10:$BD$50),"")</f>
        <v>China</v>
      </c>
      <c r="BI11" s="7">
        <f t="shared" ref="BI11:BI19" si="2">IFERROR(_xlfn.XLOOKUP(BF11,$BF$10:$BF$50,$BE$10:$BE$50),"")</f>
        <v>8.5506687503805551E-2</v>
      </c>
      <c r="BJ11" s="7">
        <f t="shared" ref="BJ11:BJ19" si="3">IF(BH11="", NA(),BI11)</f>
        <v>8.5506687503805551E-2</v>
      </c>
      <c r="BN11" s="4" t="s">
        <v>6</v>
      </c>
      <c r="BO11" s="6">
        <v>342</v>
      </c>
      <c r="BP11">
        <f>_xlfn.RANK.EQ(BO11,$BO$11:$BO$545)</f>
        <v>1</v>
      </c>
      <c r="BR11" t="str">
        <f>IFERROR(_xlfn.XLOOKUP(BP11,$BP$11:$BP$545,$BN$11:$BN$545),"")</f>
        <v>Elon Musk</v>
      </c>
      <c r="BS11" s="6">
        <f>IFERROR(_xlfn.XLOOKUP(BP11,$BP$11:$BP$545,$BO$11:$BO$545),"")</f>
        <v>342</v>
      </c>
      <c r="BT11" s="6">
        <f>IF(BR11="",NA(),BS11)</f>
        <v>342</v>
      </c>
    </row>
    <row r="12" spans="56:72" x14ac:dyDescent="0.35">
      <c r="BD12" s="4" t="s">
        <v>18</v>
      </c>
      <c r="BE12" s="9">
        <v>5.0597714680034947E-2</v>
      </c>
      <c r="BF12">
        <f t="shared" si="0"/>
        <v>3</v>
      </c>
      <c r="BH12" t="str">
        <f t="shared" si="1"/>
        <v>France</v>
      </c>
      <c r="BI12" s="7">
        <f t="shared" si="2"/>
        <v>5.0597714680034947E-2</v>
      </c>
      <c r="BJ12" s="7">
        <f t="shared" si="3"/>
        <v>5.0597714680034947E-2</v>
      </c>
      <c r="BN12" s="4" t="s">
        <v>10</v>
      </c>
      <c r="BO12" s="6">
        <v>216</v>
      </c>
      <c r="BP12">
        <f t="shared" ref="BP12:BP75" si="4">_xlfn.RANK.EQ(BO12,$BO$11:$BO$545)</f>
        <v>2</v>
      </c>
      <c r="BR12" t="str">
        <f t="shared" ref="BR12:BR20" si="5">IFERROR(_xlfn.XLOOKUP(BP12,$BP$11:$BP$545,$BN$11:$BN$545),"")</f>
        <v>Mark Zuckerberg</v>
      </c>
      <c r="BS12" s="6">
        <f t="shared" ref="BS12:BS20" si="6">IFERROR(_xlfn.XLOOKUP(BP12,$BP$11:$BP$545,$BO$11:$BO$545),"")</f>
        <v>216</v>
      </c>
      <c r="BT12" s="6">
        <f t="shared" ref="BT12:BT20" si="7">IF(BR12="",NA(),BS12)</f>
        <v>216</v>
      </c>
    </row>
    <row r="13" spans="56:72" x14ac:dyDescent="0.35">
      <c r="BD13" s="4" t="s">
        <v>44</v>
      </c>
      <c r="BE13" s="9">
        <v>4.9055225183170639E-2</v>
      </c>
      <c r="BF13">
        <f t="shared" si="0"/>
        <v>4</v>
      </c>
      <c r="BH13" t="str">
        <f t="shared" si="1"/>
        <v>India</v>
      </c>
      <c r="BI13" s="7">
        <f t="shared" si="2"/>
        <v>4.9055225183170639E-2</v>
      </c>
      <c r="BJ13" s="7">
        <f t="shared" si="3"/>
        <v>4.9055225183170639E-2</v>
      </c>
      <c r="BN13" s="4" t="s">
        <v>13</v>
      </c>
      <c r="BO13" s="6">
        <v>215</v>
      </c>
      <c r="BP13">
        <f t="shared" si="4"/>
        <v>3</v>
      </c>
      <c r="BR13" t="str">
        <f t="shared" si="5"/>
        <v>Jeff Bezos</v>
      </c>
      <c r="BS13" s="6">
        <f t="shared" si="6"/>
        <v>215</v>
      </c>
      <c r="BT13" s="6">
        <f t="shared" si="7"/>
        <v>215</v>
      </c>
    </row>
    <row r="14" spans="56:72" x14ac:dyDescent="0.35">
      <c r="BD14" s="4" t="s">
        <v>86</v>
      </c>
      <c r="BE14" s="9">
        <v>3.7851880416472167E-2</v>
      </c>
      <c r="BF14">
        <f t="shared" si="0"/>
        <v>5</v>
      </c>
      <c r="BH14" t="str">
        <f t="shared" si="1"/>
        <v>Germany</v>
      </c>
      <c r="BI14" s="7">
        <f t="shared" si="2"/>
        <v>3.7851880416472167E-2</v>
      </c>
      <c r="BJ14" s="7">
        <f t="shared" si="3"/>
        <v>3.7851880416472167E-2</v>
      </c>
      <c r="BN14" s="4" t="s">
        <v>15</v>
      </c>
      <c r="BO14" s="6">
        <v>192</v>
      </c>
      <c r="BP14">
        <f t="shared" si="4"/>
        <v>4</v>
      </c>
      <c r="BR14" t="str">
        <f t="shared" si="5"/>
        <v>Larry Ellison</v>
      </c>
      <c r="BS14" s="6">
        <f t="shared" si="6"/>
        <v>192</v>
      </c>
      <c r="BT14" s="6">
        <f t="shared" si="7"/>
        <v>192</v>
      </c>
    </row>
    <row r="15" spans="56:72" x14ac:dyDescent="0.35">
      <c r="BD15" s="4" t="s">
        <v>139</v>
      </c>
      <c r="BE15" s="9">
        <v>3.438127904852753E-2</v>
      </c>
      <c r="BF15">
        <f t="shared" si="0"/>
        <v>6</v>
      </c>
      <c r="BH15" t="str">
        <f t="shared" si="1"/>
        <v>Russia</v>
      </c>
      <c r="BI15" s="7">
        <f t="shared" si="2"/>
        <v>3.438127904852753E-2</v>
      </c>
      <c r="BJ15" s="7">
        <f t="shared" si="3"/>
        <v>3.438127904852753E-2</v>
      </c>
      <c r="BN15" s="4" t="s">
        <v>17</v>
      </c>
      <c r="BO15" s="6">
        <v>178</v>
      </c>
      <c r="BP15">
        <f t="shared" si="4"/>
        <v>5</v>
      </c>
      <c r="BR15" t="str">
        <f t="shared" si="5"/>
        <v>Bernard Arnault &amp; family</v>
      </c>
      <c r="BS15" s="6">
        <f t="shared" si="6"/>
        <v>178</v>
      </c>
      <c r="BT15" s="6">
        <f t="shared" si="7"/>
        <v>178</v>
      </c>
    </row>
    <row r="16" spans="56:72" x14ac:dyDescent="0.35">
      <c r="BD16" s="4" t="s">
        <v>97</v>
      </c>
      <c r="BE16" s="9">
        <v>2.097582756591098E-2</v>
      </c>
      <c r="BF16">
        <f t="shared" si="0"/>
        <v>7</v>
      </c>
      <c r="BH16" t="str">
        <f t="shared" si="1"/>
        <v>Italy</v>
      </c>
      <c r="BI16" s="7">
        <f t="shared" si="2"/>
        <v>2.097582756591098E-2</v>
      </c>
      <c r="BJ16" s="7">
        <f t="shared" si="3"/>
        <v>2.097582756591098E-2</v>
      </c>
      <c r="BN16" s="4" t="s">
        <v>21</v>
      </c>
      <c r="BO16" s="6">
        <v>154</v>
      </c>
      <c r="BP16">
        <f t="shared" si="4"/>
        <v>6</v>
      </c>
      <c r="BR16" t="str">
        <f t="shared" si="5"/>
        <v>Warren Buffett</v>
      </c>
      <c r="BS16" s="6">
        <f t="shared" si="6"/>
        <v>154</v>
      </c>
      <c r="BT16" s="6">
        <f t="shared" si="7"/>
        <v>154</v>
      </c>
    </row>
    <row r="17" spans="56:72" x14ac:dyDescent="0.35">
      <c r="BD17" s="4" t="s">
        <v>95</v>
      </c>
      <c r="BE17" s="9">
        <v>2.0742424549938101E-2</v>
      </c>
      <c r="BF17">
        <f t="shared" si="0"/>
        <v>8</v>
      </c>
      <c r="BH17" t="str">
        <f t="shared" si="1"/>
        <v>Hong Kong</v>
      </c>
      <c r="BI17" s="7">
        <f t="shared" si="2"/>
        <v>2.0742424549938101E-2</v>
      </c>
      <c r="BJ17" s="7">
        <f t="shared" si="3"/>
        <v>2.0742424549938101E-2</v>
      </c>
      <c r="BN17" s="4" t="s">
        <v>24</v>
      </c>
      <c r="BO17" s="6">
        <v>144</v>
      </c>
      <c r="BP17">
        <f t="shared" si="4"/>
        <v>7</v>
      </c>
      <c r="BR17" t="str">
        <f t="shared" si="5"/>
        <v>Larry Page</v>
      </c>
      <c r="BS17" s="6">
        <f t="shared" si="6"/>
        <v>144</v>
      </c>
      <c r="BT17" s="6">
        <f t="shared" si="7"/>
        <v>144</v>
      </c>
    </row>
    <row r="18" spans="56:72" x14ac:dyDescent="0.35">
      <c r="BD18" s="4" t="s">
        <v>58</v>
      </c>
      <c r="BE18" s="9">
        <v>1.9555113555641254E-2</v>
      </c>
      <c r="BF18">
        <f t="shared" si="0"/>
        <v>9</v>
      </c>
      <c r="BH18" t="str">
        <f t="shared" si="1"/>
        <v>Canada</v>
      </c>
      <c r="BI18" s="7">
        <f t="shared" si="2"/>
        <v>1.9555113555641254E-2</v>
      </c>
      <c r="BJ18" s="7">
        <f t="shared" si="3"/>
        <v>1.9555113555641254E-2</v>
      </c>
      <c r="BN18" s="4" t="s">
        <v>26</v>
      </c>
      <c r="BO18" s="6">
        <v>138</v>
      </c>
      <c r="BP18">
        <f t="shared" si="4"/>
        <v>8</v>
      </c>
      <c r="BR18" t="str">
        <f t="shared" si="5"/>
        <v>Sergey Brin</v>
      </c>
      <c r="BS18" s="6">
        <f t="shared" si="6"/>
        <v>138</v>
      </c>
      <c r="BT18" s="6">
        <f t="shared" si="7"/>
        <v>138</v>
      </c>
    </row>
    <row r="19" spans="56:72" x14ac:dyDescent="0.35">
      <c r="BD19" s="4" t="s">
        <v>28</v>
      </c>
      <c r="BE19" s="9">
        <v>1.4379655375372943E-2</v>
      </c>
      <c r="BF19">
        <f t="shared" si="0"/>
        <v>10</v>
      </c>
      <c r="BH19" t="str">
        <f t="shared" si="1"/>
        <v>Spain</v>
      </c>
      <c r="BI19" s="7">
        <f t="shared" si="2"/>
        <v>1.4379655375372943E-2</v>
      </c>
      <c r="BJ19" s="7">
        <f t="shared" si="3"/>
        <v>1.4379655375372943E-2</v>
      </c>
      <c r="BN19" s="4" t="s">
        <v>27</v>
      </c>
      <c r="BO19" s="6">
        <v>124</v>
      </c>
      <c r="BP19">
        <f t="shared" si="4"/>
        <v>9</v>
      </c>
      <c r="BR19" t="str">
        <f t="shared" si="5"/>
        <v>Amancio Ortega</v>
      </c>
      <c r="BS19" s="6">
        <f t="shared" si="6"/>
        <v>124</v>
      </c>
      <c r="BT19" s="6">
        <f t="shared" si="7"/>
        <v>124</v>
      </c>
    </row>
    <row r="20" spans="56:72" x14ac:dyDescent="0.35">
      <c r="BD20" s="4" t="s">
        <v>103</v>
      </c>
      <c r="BE20" s="9">
        <v>1.3780925899616412E-2</v>
      </c>
      <c r="BF20">
        <f t="shared" si="0"/>
        <v>11</v>
      </c>
      <c r="BN20" s="4" t="s">
        <v>30</v>
      </c>
      <c r="BO20" s="6">
        <v>118</v>
      </c>
      <c r="BP20">
        <f t="shared" si="4"/>
        <v>10</v>
      </c>
      <c r="BR20" t="str">
        <f t="shared" si="5"/>
        <v>Steve Ballmer</v>
      </c>
      <c r="BS20" s="6">
        <f t="shared" si="6"/>
        <v>118</v>
      </c>
      <c r="BT20" s="6">
        <f t="shared" si="7"/>
        <v>118</v>
      </c>
    </row>
    <row r="21" spans="56:72" x14ac:dyDescent="0.35">
      <c r="BD21" s="4" t="s">
        <v>221</v>
      </c>
      <c r="BE21" s="9">
        <v>1.3131456637778819E-2</v>
      </c>
      <c r="BF21">
        <f t="shared" si="0"/>
        <v>12</v>
      </c>
      <c r="BN21" s="4" t="s">
        <v>32</v>
      </c>
      <c r="BO21" s="6">
        <v>110</v>
      </c>
      <c r="BP21">
        <f t="shared" si="4"/>
        <v>11</v>
      </c>
    </row>
    <row r="22" spans="56:72" x14ac:dyDescent="0.35">
      <c r="BD22" s="4" t="s">
        <v>47</v>
      </c>
      <c r="BE22" s="9">
        <v>1.3101012766130181E-2</v>
      </c>
      <c r="BF22">
        <f t="shared" si="0"/>
        <v>13</v>
      </c>
      <c r="BN22" s="4" t="s">
        <v>34</v>
      </c>
      <c r="BO22" s="6">
        <v>109</v>
      </c>
      <c r="BP22">
        <f t="shared" si="4"/>
        <v>12</v>
      </c>
    </row>
    <row r="23" spans="56:72" x14ac:dyDescent="0.35">
      <c r="BD23" s="4" t="s">
        <v>136</v>
      </c>
      <c r="BE23" s="9">
        <v>1.2542875119238503E-2</v>
      </c>
      <c r="BF23">
        <f t="shared" si="0"/>
        <v>14</v>
      </c>
      <c r="BN23" s="4" t="s">
        <v>35</v>
      </c>
      <c r="BO23" s="6">
        <v>108</v>
      </c>
      <c r="BP23">
        <f t="shared" si="4"/>
        <v>13</v>
      </c>
    </row>
    <row r="24" spans="56:72" x14ac:dyDescent="0.35">
      <c r="BD24" s="4" t="s">
        <v>225</v>
      </c>
      <c r="BE24" s="9">
        <v>1.16397069269956E-2</v>
      </c>
      <c r="BF24">
        <f t="shared" si="0"/>
        <v>15</v>
      </c>
      <c r="BN24" s="4" t="s">
        <v>36</v>
      </c>
      <c r="BO24" s="6">
        <v>105</v>
      </c>
      <c r="BP24">
        <f t="shared" si="4"/>
        <v>14</v>
      </c>
    </row>
    <row r="25" spans="56:72" x14ac:dyDescent="0.35">
      <c r="BD25" s="4" t="s">
        <v>159</v>
      </c>
      <c r="BE25" s="9">
        <v>1.0827870349698608E-2</v>
      </c>
      <c r="BF25">
        <f t="shared" si="0"/>
        <v>16</v>
      </c>
      <c r="BN25" s="4" t="s">
        <v>38</v>
      </c>
      <c r="BO25" s="6">
        <v>101</v>
      </c>
      <c r="BP25">
        <f t="shared" si="4"/>
        <v>15</v>
      </c>
    </row>
    <row r="26" spans="56:72" x14ac:dyDescent="0.35">
      <c r="BD26" s="4" t="s">
        <v>72</v>
      </c>
      <c r="BE26" s="9">
        <v>1.018854904507723E-2</v>
      </c>
      <c r="BF26">
        <f t="shared" si="0"/>
        <v>17</v>
      </c>
      <c r="BN26" s="4" t="s">
        <v>39</v>
      </c>
      <c r="BO26" s="6">
        <v>98.7</v>
      </c>
      <c r="BP26">
        <f t="shared" si="4"/>
        <v>16</v>
      </c>
    </row>
    <row r="27" spans="56:72" x14ac:dyDescent="0.35">
      <c r="BD27" s="4" t="s">
        <v>151</v>
      </c>
      <c r="BE27" s="9">
        <v>9.9754419435367694E-3</v>
      </c>
      <c r="BF27">
        <f t="shared" si="0"/>
        <v>18</v>
      </c>
      <c r="BN27" s="4" t="s">
        <v>41</v>
      </c>
      <c r="BO27" s="6">
        <v>97.7</v>
      </c>
      <c r="BP27">
        <f t="shared" si="4"/>
        <v>17</v>
      </c>
    </row>
    <row r="28" spans="56:72" x14ac:dyDescent="0.35">
      <c r="BD28" s="4" t="s">
        <v>119</v>
      </c>
      <c r="BE28" s="9">
        <v>9.4578961255099379E-3</v>
      </c>
      <c r="BF28">
        <f t="shared" si="0"/>
        <v>19</v>
      </c>
      <c r="BN28" s="4" t="s">
        <v>43</v>
      </c>
      <c r="BO28" s="6">
        <v>92.5</v>
      </c>
      <c r="BP28">
        <f t="shared" si="4"/>
        <v>18</v>
      </c>
    </row>
    <row r="29" spans="56:72" x14ac:dyDescent="0.35">
      <c r="BD29" s="4" t="s">
        <v>349</v>
      </c>
      <c r="BE29" s="9">
        <v>6.3221773457003121E-3</v>
      </c>
      <c r="BF29">
        <f t="shared" si="0"/>
        <v>20</v>
      </c>
      <c r="BN29" s="4" t="s">
        <v>46</v>
      </c>
      <c r="BO29" s="6">
        <v>82.5</v>
      </c>
      <c r="BP29">
        <f t="shared" si="4"/>
        <v>19</v>
      </c>
    </row>
    <row r="30" spans="56:72" x14ac:dyDescent="0.35">
      <c r="BD30" s="4" t="s">
        <v>89</v>
      </c>
      <c r="BE30" s="9">
        <v>6.2206977735381891E-3</v>
      </c>
      <c r="BF30">
        <f t="shared" si="0"/>
        <v>21</v>
      </c>
      <c r="BN30" s="4" t="s">
        <v>49</v>
      </c>
      <c r="BO30" s="6">
        <v>81.599999999999994</v>
      </c>
      <c r="BP30">
        <f t="shared" si="4"/>
        <v>20</v>
      </c>
    </row>
    <row r="31" spans="56:72" x14ac:dyDescent="0.35">
      <c r="BD31" s="4" t="s">
        <v>392</v>
      </c>
      <c r="BE31" s="9">
        <v>5.4088611962411978E-3</v>
      </c>
      <c r="BF31">
        <f t="shared" si="0"/>
        <v>22</v>
      </c>
      <c r="BN31" s="4" t="s">
        <v>51</v>
      </c>
      <c r="BO31" s="6">
        <v>74.2</v>
      </c>
      <c r="BP31">
        <f t="shared" si="4"/>
        <v>21</v>
      </c>
    </row>
    <row r="32" spans="56:72" x14ac:dyDescent="0.35">
      <c r="BD32" s="4" t="s">
        <v>231</v>
      </c>
      <c r="BE32" s="9">
        <v>5.2261979663493757E-3</v>
      </c>
      <c r="BF32">
        <f t="shared" si="0"/>
        <v>23</v>
      </c>
      <c r="BN32" s="4" t="s">
        <v>53</v>
      </c>
      <c r="BO32" s="6">
        <v>67.5</v>
      </c>
      <c r="BP32">
        <f t="shared" si="4"/>
        <v>22</v>
      </c>
    </row>
    <row r="33" spans="56:68" x14ac:dyDescent="0.35">
      <c r="BD33" s="4" t="s">
        <v>286</v>
      </c>
      <c r="BE33" s="9">
        <v>4.6883562338901185E-3</v>
      </c>
      <c r="BF33">
        <f t="shared" si="0"/>
        <v>24</v>
      </c>
      <c r="BN33" s="4" t="s">
        <v>54</v>
      </c>
      <c r="BO33" s="6">
        <v>65.5</v>
      </c>
      <c r="BP33">
        <f t="shared" si="4"/>
        <v>23</v>
      </c>
    </row>
    <row r="34" spans="56:68" x14ac:dyDescent="0.35">
      <c r="BD34" s="4" t="s">
        <v>356</v>
      </c>
      <c r="BE34" s="9">
        <v>4.1403665442146503E-3</v>
      </c>
      <c r="BF34">
        <f t="shared" si="0"/>
        <v>25</v>
      </c>
      <c r="BN34" s="4" t="s">
        <v>57</v>
      </c>
      <c r="BO34" s="6">
        <v>62.9</v>
      </c>
      <c r="BP34">
        <f t="shared" si="4"/>
        <v>24</v>
      </c>
    </row>
    <row r="35" spans="56:68" x14ac:dyDescent="0.35">
      <c r="BD35" s="4" t="s">
        <v>155</v>
      </c>
      <c r="BE35" s="9">
        <v>3.6126727689716072E-3</v>
      </c>
      <c r="BF35">
        <f t="shared" si="0"/>
        <v>26</v>
      </c>
      <c r="BN35" s="4" t="s">
        <v>60</v>
      </c>
      <c r="BO35" s="6">
        <v>59</v>
      </c>
      <c r="BP35">
        <f t="shared" si="4"/>
        <v>25</v>
      </c>
    </row>
    <row r="36" spans="56:68" x14ac:dyDescent="0.35">
      <c r="BD36" s="4" t="s">
        <v>482</v>
      </c>
      <c r="BE36" s="9">
        <v>3.6025248117553949E-3</v>
      </c>
      <c r="BF36">
        <f t="shared" si="0"/>
        <v>27</v>
      </c>
      <c r="BN36" s="4" t="s">
        <v>62</v>
      </c>
      <c r="BO36" s="6">
        <v>57.7</v>
      </c>
      <c r="BP36">
        <f t="shared" si="4"/>
        <v>26</v>
      </c>
    </row>
    <row r="37" spans="56:68" x14ac:dyDescent="0.35">
      <c r="BD37" s="4" t="s">
        <v>433</v>
      </c>
      <c r="BE37" s="9">
        <v>3.0037953359988642E-3</v>
      </c>
      <c r="BF37">
        <f t="shared" si="0"/>
        <v>28</v>
      </c>
      <c r="BN37" s="4" t="s">
        <v>65</v>
      </c>
      <c r="BO37" s="6">
        <v>57.3</v>
      </c>
      <c r="BP37">
        <f t="shared" si="4"/>
        <v>27</v>
      </c>
    </row>
    <row r="38" spans="56:68" x14ac:dyDescent="0.35">
      <c r="BD38" s="4" t="s">
        <v>241</v>
      </c>
      <c r="BE38" s="9">
        <v>2.8515759777556788E-3</v>
      </c>
      <c r="BF38">
        <f t="shared" si="0"/>
        <v>29</v>
      </c>
      <c r="BN38" s="4" t="s">
        <v>67</v>
      </c>
      <c r="BO38" s="6">
        <v>56.3</v>
      </c>
      <c r="BP38">
        <f t="shared" si="4"/>
        <v>28</v>
      </c>
    </row>
    <row r="39" spans="56:68" x14ac:dyDescent="0.35">
      <c r="BD39" s="4" t="s">
        <v>259</v>
      </c>
      <c r="BE39" s="9">
        <v>2.7805402772421916E-3</v>
      </c>
      <c r="BF39">
        <f t="shared" si="0"/>
        <v>30</v>
      </c>
      <c r="BN39" s="4" t="s">
        <v>69</v>
      </c>
      <c r="BO39" s="6">
        <v>56.2</v>
      </c>
      <c r="BP39">
        <f t="shared" si="4"/>
        <v>29</v>
      </c>
    </row>
    <row r="40" spans="56:68" x14ac:dyDescent="0.35">
      <c r="BD40" s="4" t="s">
        <v>243</v>
      </c>
      <c r="BE40" s="9">
        <v>2.7703923200259797E-3</v>
      </c>
      <c r="BF40">
        <f t="shared" si="0"/>
        <v>31</v>
      </c>
      <c r="BN40" s="4" t="s">
        <v>71</v>
      </c>
      <c r="BO40" s="6">
        <v>45.1</v>
      </c>
      <c r="BP40">
        <f t="shared" si="4"/>
        <v>30</v>
      </c>
    </row>
    <row r="41" spans="56:68" x14ac:dyDescent="0.35">
      <c r="BD41" s="4" t="s">
        <v>324</v>
      </c>
      <c r="BE41" s="9">
        <v>2.4761015607558203E-3</v>
      </c>
      <c r="BF41">
        <f t="shared" si="0"/>
        <v>32</v>
      </c>
      <c r="BN41" s="4" t="s">
        <v>74</v>
      </c>
      <c r="BO41" s="6">
        <v>44.4</v>
      </c>
      <c r="BP41">
        <f t="shared" si="4"/>
        <v>31</v>
      </c>
    </row>
    <row r="42" spans="56:68" x14ac:dyDescent="0.35">
      <c r="BD42" s="4" t="s">
        <v>314</v>
      </c>
      <c r="BE42" s="9">
        <v>2.4253617746747584E-3</v>
      </c>
      <c r="BF42">
        <f t="shared" si="0"/>
        <v>33</v>
      </c>
      <c r="BN42" s="4" t="s">
        <v>76</v>
      </c>
      <c r="BO42" s="6">
        <v>43.5</v>
      </c>
      <c r="BP42">
        <f t="shared" si="4"/>
        <v>32</v>
      </c>
    </row>
    <row r="43" spans="56:68" x14ac:dyDescent="0.35">
      <c r="BD43" s="4" t="s">
        <v>370</v>
      </c>
      <c r="BE43" s="9">
        <v>2.2325505875667234E-3</v>
      </c>
      <c r="BF43">
        <f t="shared" si="0"/>
        <v>34</v>
      </c>
      <c r="BN43" s="4" t="s">
        <v>80</v>
      </c>
      <c r="BO43" s="6">
        <v>42.6</v>
      </c>
      <c r="BP43">
        <f t="shared" si="4"/>
        <v>33</v>
      </c>
    </row>
    <row r="44" spans="56:68" x14ac:dyDescent="0.35">
      <c r="BD44" s="4" t="s">
        <v>347</v>
      </c>
      <c r="BE44" s="9">
        <v>1.9889996143776264E-3</v>
      </c>
      <c r="BF44">
        <f t="shared" si="0"/>
        <v>35</v>
      </c>
      <c r="BN44" s="4" t="s">
        <v>78</v>
      </c>
      <c r="BO44" s="6">
        <v>42.6</v>
      </c>
      <c r="BP44">
        <f t="shared" si="4"/>
        <v>33</v>
      </c>
    </row>
    <row r="45" spans="56:68" x14ac:dyDescent="0.35">
      <c r="BD45" s="4" t="s">
        <v>469</v>
      </c>
      <c r="BE45" s="9">
        <v>1.8570761705668656E-3</v>
      </c>
      <c r="BF45">
        <f t="shared" si="0"/>
        <v>36</v>
      </c>
      <c r="BN45" s="4" t="s">
        <v>81</v>
      </c>
      <c r="BO45" s="6">
        <v>42.3</v>
      </c>
      <c r="BP45">
        <f t="shared" si="4"/>
        <v>35</v>
      </c>
    </row>
    <row r="46" spans="56:68" x14ac:dyDescent="0.35">
      <c r="BD46" s="4" t="s">
        <v>512</v>
      </c>
      <c r="BE46" s="9">
        <v>9.7420389275638844E-4</v>
      </c>
      <c r="BF46">
        <f t="shared" si="0"/>
        <v>37</v>
      </c>
      <c r="BN46" s="4" t="s">
        <v>83</v>
      </c>
      <c r="BO46" s="6">
        <v>42.3</v>
      </c>
      <c r="BP46">
        <f t="shared" si="4"/>
        <v>35</v>
      </c>
    </row>
    <row r="47" spans="56:68" x14ac:dyDescent="0.35">
      <c r="BD47" s="4" t="s">
        <v>571</v>
      </c>
      <c r="BE47" s="9">
        <v>9.133161494591142E-4</v>
      </c>
      <c r="BF47">
        <f t="shared" si="0"/>
        <v>38</v>
      </c>
      <c r="BN47" s="4" t="s">
        <v>85</v>
      </c>
      <c r="BO47" s="6">
        <v>41</v>
      </c>
      <c r="BP47">
        <f t="shared" si="4"/>
        <v>37</v>
      </c>
    </row>
    <row r="48" spans="56:68" x14ac:dyDescent="0.35">
      <c r="BD48" s="4" t="s">
        <v>636</v>
      </c>
      <c r="BE48" s="9">
        <v>8.118365772969904E-4</v>
      </c>
      <c r="BF48">
        <f t="shared" si="0"/>
        <v>39</v>
      </c>
      <c r="BN48" s="4" t="s">
        <v>88</v>
      </c>
      <c r="BO48" s="6">
        <v>40.6</v>
      </c>
      <c r="BP48">
        <f t="shared" si="4"/>
        <v>38</v>
      </c>
    </row>
    <row r="49" spans="56:68" x14ac:dyDescent="0.35">
      <c r="BD49" s="4" t="s">
        <v>738</v>
      </c>
      <c r="BE49" s="9">
        <v>7.2050496235107888E-4</v>
      </c>
      <c r="BF49">
        <f t="shared" si="0"/>
        <v>40</v>
      </c>
      <c r="BN49" s="4" t="s">
        <v>91</v>
      </c>
      <c r="BO49" s="6">
        <v>39.6</v>
      </c>
      <c r="BP49">
        <f t="shared" si="4"/>
        <v>39</v>
      </c>
    </row>
    <row r="50" spans="56:68" x14ac:dyDescent="0.35">
      <c r="BD50" s="4" t="s">
        <v>841</v>
      </c>
      <c r="BE50" s="9">
        <v>6.5961721905380465E-4</v>
      </c>
      <c r="BF50">
        <f t="shared" si="0"/>
        <v>41</v>
      </c>
      <c r="BN50" s="4" t="s">
        <v>94</v>
      </c>
      <c r="BO50" s="6">
        <v>38.9</v>
      </c>
      <c r="BP50">
        <f t="shared" si="4"/>
        <v>40</v>
      </c>
    </row>
    <row r="51" spans="56:68" x14ac:dyDescent="0.35">
      <c r="BN51" s="4" t="s">
        <v>96</v>
      </c>
      <c r="BO51" s="6">
        <v>38.200000000000003</v>
      </c>
      <c r="BP51">
        <f t="shared" si="4"/>
        <v>41</v>
      </c>
    </row>
    <row r="52" spans="56:68" x14ac:dyDescent="0.35">
      <c r="BN52" s="4" t="s">
        <v>99</v>
      </c>
      <c r="BO52" s="6">
        <v>37.9</v>
      </c>
      <c r="BP52">
        <f t="shared" si="4"/>
        <v>42</v>
      </c>
    </row>
    <row r="53" spans="56:68" x14ac:dyDescent="0.35">
      <c r="BN53" s="4" t="s">
        <v>100</v>
      </c>
      <c r="BO53" s="6">
        <v>37.9</v>
      </c>
      <c r="BP53">
        <f t="shared" si="4"/>
        <v>42</v>
      </c>
    </row>
    <row r="54" spans="56:68" x14ac:dyDescent="0.35">
      <c r="BN54" s="4" t="s">
        <v>104</v>
      </c>
      <c r="BO54" s="6">
        <v>37.700000000000003</v>
      </c>
      <c r="BP54">
        <f t="shared" si="4"/>
        <v>44</v>
      </c>
    </row>
    <row r="55" spans="56:68" x14ac:dyDescent="0.35">
      <c r="BN55" s="4" t="s">
        <v>102</v>
      </c>
      <c r="BO55" s="6">
        <v>37.700000000000003</v>
      </c>
      <c r="BP55">
        <f t="shared" si="4"/>
        <v>44</v>
      </c>
    </row>
    <row r="56" spans="56:68" x14ac:dyDescent="0.35">
      <c r="BN56" s="4" t="s">
        <v>105</v>
      </c>
      <c r="BO56" s="6">
        <v>36</v>
      </c>
      <c r="BP56">
        <f t="shared" si="4"/>
        <v>46</v>
      </c>
    </row>
    <row r="57" spans="56:68" x14ac:dyDescent="0.35">
      <c r="BN57" s="4" t="s">
        <v>107</v>
      </c>
      <c r="BO57" s="6">
        <v>36</v>
      </c>
      <c r="BP57">
        <f t="shared" si="4"/>
        <v>46</v>
      </c>
    </row>
    <row r="58" spans="56:68" x14ac:dyDescent="0.35">
      <c r="BN58" s="4" t="s">
        <v>108</v>
      </c>
      <c r="BO58" s="6">
        <v>35.5</v>
      </c>
      <c r="BP58">
        <f t="shared" si="4"/>
        <v>48</v>
      </c>
    </row>
    <row r="59" spans="56:68" x14ac:dyDescent="0.35">
      <c r="BN59" s="4" t="s">
        <v>111</v>
      </c>
      <c r="BO59" s="6">
        <v>35.4</v>
      </c>
      <c r="BP59">
        <f t="shared" si="4"/>
        <v>49</v>
      </c>
    </row>
    <row r="60" spans="56:68" x14ac:dyDescent="0.35">
      <c r="BN60" s="4" t="s">
        <v>113</v>
      </c>
      <c r="BO60" s="6">
        <v>35.1</v>
      </c>
      <c r="BP60">
        <f t="shared" si="4"/>
        <v>50</v>
      </c>
    </row>
    <row r="61" spans="56:68" x14ac:dyDescent="0.35">
      <c r="BN61" s="4" t="s">
        <v>116</v>
      </c>
      <c r="BO61" s="6">
        <v>34.5</v>
      </c>
      <c r="BP61">
        <f t="shared" si="4"/>
        <v>51</v>
      </c>
    </row>
    <row r="62" spans="56:68" x14ac:dyDescent="0.35">
      <c r="BN62" s="4" t="s">
        <v>118</v>
      </c>
      <c r="BO62" s="6">
        <v>34.5</v>
      </c>
      <c r="BP62">
        <f t="shared" si="4"/>
        <v>51</v>
      </c>
    </row>
    <row r="63" spans="56:68" x14ac:dyDescent="0.35">
      <c r="BN63" s="4" t="s">
        <v>120</v>
      </c>
      <c r="BO63" s="6">
        <v>34.200000000000003</v>
      </c>
      <c r="BP63">
        <f t="shared" si="4"/>
        <v>53</v>
      </c>
    </row>
    <row r="64" spans="56:68" x14ac:dyDescent="0.35">
      <c r="BN64" s="4" t="s">
        <v>122</v>
      </c>
      <c r="BO64" s="6">
        <v>33.299999999999997</v>
      </c>
      <c r="BP64">
        <f t="shared" si="4"/>
        <v>54</v>
      </c>
    </row>
    <row r="65" spans="66:68" x14ac:dyDescent="0.35">
      <c r="BN65" s="4" t="s">
        <v>123</v>
      </c>
      <c r="BO65" s="6">
        <v>32.700000000000003</v>
      </c>
      <c r="BP65">
        <f t="shared" si="4"/>
        <v>55</v>
      </c>
    </row>
    <row r="66" spans="66:68" x14ac:dyDescent="0.35">
      <c r="BN66" s="4" t="s">
        <v>125</v>
      </c>
      <c r="BO66" s="6">
        <v>32.1</v>
      </c>
      <c r="BP66">
        <f t="shared" si="4"/>
        <v>56</v>
      </c>
    </row>
    <row r="67" spans="66:68" x14ac:dyDescent="0.35">
      <c r="BN67" s="4" t="s">
        <v>128</v>
      </c>
      <c r="BO67" s="6">
        <v>31</v>
      </c>
      <c r="BP67">
        <f t="shared" si="4"/>
        <v>57</v>
      </c>
    </row>
    <row r="68" spans="66:68" x14ac:dyDescent="0.35">
      <c r="BN68" s="4" t="s">
        <v>129</v>
      </c>
      <c r="BO68" s="6">
        <v>30.4</v>
      </c>
      <c r="BP68">
        <f t="shared" si="4"/>
        <v>58</v>
      </c>
    </row>
    <row r="69" spans="66:68" x14ac:dyDescent="0.35">
      <c r="BN69" s="4" t="s">
        <v>131</v>
      </c>
      <c r="BO69" s="6">
        <v>29.9</v>
      </c>
      <c r="BP69">
        <f t="shared" si="4"/>
        <v>59</v>
      </c>
    </row>
    <row r="70" spans="66:68" x14ac:dyDescent="0.35">
      <c r="BN70" s="4" t="s">
        <v>133</v>
      </c>
      <c r="BO70" s="6">
        <v>29.4</v>
      </c>
      <c r="BP70">
        <f t="shared" si="4"/>
        <v>60</v>
      </c>
    </row>
    <row r="71" spans="66:68" x14ac:dyDescent="0.35">
      <c r="BN71" s="4" t="s">
        <v>135</v>
      </c>
      <c r="BO71" s="6">
        <v>29.3</v>
      </c>
      <c r="BP71">
        <f t="shared" si="4"/>
        <v>61</v>
      </c>
    </row>
    <row r="72" spans="66:68" x14ac:dyDescent="0.35">
      <c r="BN72" s="4" t="s">
        <v>138</v>
      </c>
      <c r="BO72" s="6">
        <v>28.7</v>
      </c>
      <c r="BP72">
        <f t="shared" si="4"/>
        <v>62</v>
      </c>
    </row>
    <row r="73" spans="66:68" x14ac:dyDescent="0.35">
      <c r="BN73" s="4" t="s">
        <v>142</v>
      </c>
      <c r="BO73" s="6">
        <v>28.6</v>
      </c>
      <c r="BP73">
        <f t="shared" si="4"/>
        <v>63</v>
      </c>
    </row>
    <row r="74" spans="66:68" x14ac:dyDescent="0.35">
      <c r="BN74" s="4" t="s">
        <v>143</v>
      </c>
      <c r="BO74" s="6">
        <v>28.6</v>
      </c>
      <c r="BP74">
        <f t="shared" si="4"/>
        <v>63</v>
      </c>
    </row>
    <row r="75" spans="66:68" x14ac:dyDescent="0.35">
      <c r="BN75" s="4" t="s">
        <v>145</v>
      </c>
      <c r="BO75" s="6">
        <v>28.6</v>
      </c>
      <c r="BP75">
        <f t="shared" si="4"/>
        <v>63</v>
      </c>
    </row>
    <row r="76" spans="66:68" x14ac:dyDescent="0.35">
      <c r="BN76" s="4" t="s">
        <v>146</v>
      </c>
      <c r="BO76" s="6">
        <v>28.4</v>
      </c>
      <c r="BP76">
        <f t="shared" ref="BP76:BP139" si="8">_xlfn.RANK.EQ(BO76,$BO$11:$BO$545)</f>
        <v>66</v>
      </c>
    </row>
    <row r="77" spans="66:68" x14ac:dyDescent="0.35">
      <c r="BN77" s="4" t="s">
        <v>148</v>
      </c>
      <c r="BO77" s="6">
        <v>28.3</v>
      </c>
      <c r="BP77">
        <f t="shared" si="8"/>
        <v>67</v>
      </c>
    </row>
    <row r="78" spans="66:68" x14ac:dyDescent="0.35">
      <c r="BN78" s="4" t="s">
        <v>153</v>
      </c>
      <c r="BO78" s="6">
        <v>28.2</v>
      </c>
      <c r="BP78">
        <f t="shared" si="8"/>
        <v>68</v>
      </c>
    </row>
    <row r="79" spans="66:68" x14ac:dyDescent="0.35">
      <c r="BN79" s="4" t="s">
        <v>150</v>
      </c>
      <c r="BO79" s="6">
        <v>28.2</v>
      </c>
      <c r="BP79">
        <f t="shared" si="8"/>
        <v>68</v>
      </c>
    </row>
    <row r="80" spans="66:68" x14ac:dyDescent="0.35">
      <c r="BN80" s="4" t="s">
        <v>154</v>
      </c>
      <c r="BO80" s="6">
        <v>28.1</v>
      </c>
      <c r="BP80">
        <f t="shared" si="8"/>
        <v>70</v>
      </c>
    </row>
    <row r="81" spans="66:68" x14ac:dyDescent="0.35">
      <c r="BN81" s="4" t="s">
        <v>156</v>
      </c>
      <c r="BO81" s="6">
        <v>27.8</v>
      </c>
      <c r="BP81">
        <f t="shared" si="8"/>
        <v>71</v>
      </c>
    </row>
    <row r="82" spans="66:68" x14ac:dyDescent="0.35">
      <c r="BN82" s="4" t="s">
        <v>158</v>
      </c>
      <c r="BO82" s="6">
        <v>27.3</v>
      </c>
      <c r="BP82">
        <f t="shared" si="8"/>
        <v>72</v>
      </c>
    </row>
    <row r="83" spans="66:68" x14ac:dyDescent="0.35">
      <c r="BN83" s="4" t="s">
        <v>161</v>
      </c>
      <c r="BO83" s="6">
        <v>27</v>
      </c>
      <c r="BP83">
        <f t="shared" si="8"/>
        <v>73</v>
      </c>
    </row>
    <row r="84" spans="66:68" x14ac:dyDescent="0.35">
      <c r="BN84" s="4" t="s">
        <v>164</v>
      </c>
      <c r="BO84" s="6">
        <v>27</v>
      </c>
      <c r="BP84">
        <f t="shared" si="8"/>
        <v>73</v>
      </c>
    </row>
    <row r="85" spans="66:68" x14ac:dyDescent="0.35">
      <c r="BN85" s="4" t="s">
        <v>166</v>
      </c>
      <c r="BO85" s="6">
        <v>26.5</v>
      </c>
      <c r="BP85">
        <f t="shared" si="8"/>
        <v>75</v>
      </c>
    </row>
    <row r="86" spans="66:68" x14ac:dyDescent="0.35">
      <c r="BN86" s="4" t="s">
        <v>168</v>
      </c>
      <c r="BO86" s="6">
        <v>26.4</v>
      </c>
      <c r="BP86">
        <f t="shared" si="8"/>
        <v>76</v>
      </c>
    </row>
    <row r="87" spans="66:68" x14ac:dyDescent="0.35">
      <c r="BN87" s="4" t="s">
        <v>170</v>
      </c>
      <c r="BO87" s="6">
        <v>25.8</v>
      </c>
      <c r="BP87">
        <f t="shared" si="8"/>
        <v>77</v>
      </c>
    </row>
    <row r="88" spans="66:68" x14ac:dyDescent="0.35">
      <c r="BN88" s="4" t="s">
        <v>172</v>
      </c>
      <c r="BO88" s="6">
        <v>25.2</v>
      </c>
      <c r="BP88">
        <f t="shared" si="8"/>
        <v>78</v>
      </c>
    </row>
    <row r="89" spans="66:68" x14ac:dyDescent="0.35">
      <c r="BN89" s="4" t="s">
        <v>174</v>
      </c>
      <c r="BO89" s="6">
        <v>24.9</v>
      </c>
      <c r="BP89">
        <f t="shared" si="8"/>
        <v>79</v>
      </c>
    </row>
    <row r="90" spans="66:68" x14ac:dyDescent="0.35">
      <c r="BN90" s="4" t="s">
        <v>176</v>
      </c>
      <c r="BO90" s="6">
        <v>24.5</v>
      </c>
      <c r="BP90">
        <f t="shared" si="8"/>
        <v>80</v>
      </c>
    </row>
    <row r="91" spans="66:68" x14ac:dyDescent="0.35">
      <c r="BN91" s="4" t="s">
        <v>178</v>
      </c>
      <c r="BO91" s="6">
        <v>24.2</v>
      </c>
      <c r="BP91">
        <f t="shared" si="8"/>
        <v>81</v>
      </c>
    </row>
    <row r="92" spans="66:68" x14ac:dyDescent="0.35">
      <c r="BN92" s="4" t="s">
        <v>180</v>
      </c>
      <c r="BO92" s="6">
        <v>24</v>
      </c>
      <c r="BP92">
        <f t="shared" si="8"/>
        <v>82</v>
      </c>
    </row>
    <row r="93" spans="66:68" x14ac:dyDescent="0.35">
      <c r="BN93" s="4" t="s">
        <v>181</v>
      </c>
      <c r="BO93" s="6">
        <v>23.8</v>
      </c>
      <c r="BP93">
        <f t="shared" si="8"/>
        <v>83</v>
      </c>
    </row>
    <row r="94" spans="66:68" x14ac:dyDescent="0.35">
      <c r="BN94" s="4" t="s">
        <v>183</v>
      </c>
      <c r="BO94" s="6">
        <v>23.2</v>
      </c>
      <c r="BP94">
        <f t="shared" si="8"/>
        <v>84</v>
      </c>
    </row>
    <row r="95" spans="66:68" x14ac:dyDescent="0.35">
      <c r="BN95" s="4" t="s">
        <v>185</v>
      </c>
      <c r="BO95" s="6">
        <v>23.1</v>
      </c>
      <c r="BP95">
        <f t="shared" si="8"/>
        <v>85</v>
      </c>
    </row>
    <row r="96" spans="66:68" x14ac:dyDescent="0.35">
      <c r="BN96" s="4" t="s">
        <v>187</v>
      </c>
      <c r="BO96" s="6">
        <v>23</v>
      </c>
      <c r="BP96">
        <f t="shared" si="8"/>
        <v>86</v>
      </c>
    </row>
    <row r="97" spans="66:68" x14ac:dyDescent="0.35">
      <c r="BN97" s="4" t="s">
        <v>190</v>
      </c>
      <c r="BO97" s="6">
        <v>22.9</v>
      </c>
      <c r="BP97">
        <f t="shared" si="8"/>
        <v>87</v>
      </c>
    </row>
    <row r="98" spans="66:68" x14ac:dyDescent="0.35">
      <c r="BN98" s="4" t="s">
        <v>192</v>
      </c>
      <c r="BO98" s="6">
        <v>22.5</v>
      </c>
      <c r="BP98">
        <f t="shared" si="8"/>
        <v>88</v>
      </c>
    </row>
    <row r="99" spans="66:68" x14ac:dyDescent="0.35">
      <c r="BN99" s="4" t="s">
        <v>195</v>
      </c>
      <c r="BO99" s="6">
        <v>22.4</v>
      </c>
      <c r="BP99">
        <f t="shared" si="8"/>
        <v>89</v>
      </c>
    </row>
    <row r="100" spans="66:68" x14ac:dyDescent="0.35">
      <c r="BN100" s="4" t="s">
        <v>193</v>
      </c>
      <c r="BO100" s="6">
        <v>22.4</v>
      </c>
      <c r="BP100">
        <f t="shared" si="8"/>
        <v>89</v>
      </c>
    </row>
    <row r="101" spans="66:68" x14ac:dyDescent="0.35">
      <c r="BN101" s="4" t="s">
        <v>197</v>
      </c>
      <c r="BO101" s="6">
        <v>21.9</v>
      </c>
      <c r="BP101">
        <f t="shared" si="8"/>
        <v>91</v>
      </c>
    </row>
    <row r="102" spans="66:68" x14ac:dyDescent="0.35">
      <c r="BN102" s="4" t="s">
        <v>200</v>
      </c>
      <c r="BO102" s="6">
        <v>21.7</v>
      </c>
      <c r="BP102">
        <f t="shared" si="8"/>
        <v>92</v>
      </c>
    </row>
    <row r="103" spans="66:68" x14ac:dyDescent="0.35">
      <c r="BN103" s="4" t="s">
        <v>202</v>
      </c>
      <c r="BO103" s="6">
        <v>21.5</v>
      </c>
      <c r="BP103">
        <f t="shared" si="8"/>
        <v>93</v>
      </c>
    </row>
    <row r="104" spans="66:68" x14ac:dyDescent="0.35">
      <c r="BN104" s="4" t="s">
        <v>203</v>
      </c>
      <c r="BO104" s="6">
        <v>21.3</v>
      </c>
      <c r="BP104">
        <f t="shared" si="8"/>
        <v>94</v>
      </c>
    </row>
    <row r="105" spans="66:68" x14ac:dyDescent="0.35">
      <c r="BN105" s="4" t="s">
        <v>204</v>
      </c>
      <c r="BO105" s="6">
        <v>21.3</v>
      </c>
      <c r="BP105">
        <f t="shared" si="8"/>
        <v>94</v>
      </c>
    </row>
    <row r="106" spans="66:68" x14ac:dyDescent="0.35">
      <c r="BN106" s="4" t="s">
        <v>450</v>
      </c>
      <c r="BO106" s="6">
        <v>21.2</v>
      </c>
      <c r="BP106">
        <f t="shared" si="8"/>
        <v>96</v>
      </c>
    </row>
    <row r="107" spans="66:68" x14ac:dyDescent="0.35">
      <c r="BN107" s="4" t="s">
        <v>205</v>
      </c>
      <c r="BO107" s="6">
        <v>20.9</v>
      </c>
      <c r="BP107">
        <f t="shared" si="8"/>
        <v>97</v>
      </c>
    </row>
    <row r="108" spans="66:68" x14ac:dyDescent="0.35">
      <c r="BN108" s="4" t="s">
        <v>206</v>
      </c>
      <c r="BO108" s="6">
        <v>20.7</v>
      </c>
      <c r="BP108">
        <f t="shared" si="8"/>
        <v>98</v>
      </c>
    </row>
    <row r="109" spans="66:68" x14ac:dyDescent="0.35">
      <c r="BN109" s="4" t="s">
        <v>210</v>
      </c>
      <c r="BO109" s="6">
        <v>20</v>
      </c>
      <c r="BP109">
        <f t="shared" si="8"/>
        <v>99</v>
      </c>
    </row>
    <row r="110" spans="66:68" x14ac:dyDescent="0.35">
      <c r="BN110" s="4" t="s">
        <v>208</v>
      </c>
      <c r="BO110" s="6">
        <v>20</v>
      </c>
      <c r="BP110">
        <f t="shared" si="8"/>
        <v>99</v>
      </c>
    </row>
    <row r="111" spans="66:68" x14ac:dyDescent="0.35">
      <c r="BN111" s="4" t="s">
        <v>212</v>
      </c>
      <c r="BO111" s="6">
        <v>19.7</v>
      </c>
      <c r="BP111">
        <f t="shared" si="8"/>
        <v>101</v>
      </c>
    </row>
    <row r="112" spans="66:68" x14ac:dyDescent="0.35">
      <c r="BN112" s="4" t="s">
        <v>213</v>
      </c>
      <c r="BO112" s="6">
        <v>19.5</v>
      </c>
      <c r="BP112">
        <f t="shared" si="8"/>
        <v>102</v>
      </c>
    </row>
    <row r="113" spans="66:68" x14ac:dyDescent="0.35">
      <c r="BN113" s="4" t="s">
        <v>215</v>
      </c>
      <c r="BO113" s="6">
        <v>19.2</v>
      </c>
      <c r="BP113">
        <f t="shared" si="8"/>
        <v>103</v>
      </c>
    </row>
    <row r="114" spans="66:68" x14ac:dyDescent="0.35">
      <c r="BN114" s="4" t="s">
        <v>216</v>
      </c>
      <c r="BO114" s="6">
        <v>19.100000000000001</v>
      </c>
      <c r="BP114">
        <f t="shared" si="8"/>
        <v>104</v>
      </c>
    </row>
    <row r="115" spans="66:68" x14ac:dyDescent="0.35">
      <c r="BN115" s="4" t="s">
        <v>219</v>
      </c>
      <c r="BO115" s="6">
        <v>18.899999999999999</v>
      </c>
      <c r="BP115">
        <f t="shared" si="8"/>
        <v>105</v>
      </c>
    </row>
    <row r="116" spans="66:68" x14ac:dyDescent="0.35">
      <c r="BN116" s="4" t="s">
        <v>220</v>
      </c>
      <c r="BO116" s="6">
        <v>18.8</v>
      </c>
      <c r="BP116">
        <f t="shared" si="8"/>
        <v>106</v>
      </c>
    </row>
    <row r="117" spans="66:68" x14ac:dyDescent="0.35">
      <c r="BN117" s="4" t="s">
        <v>222</v>
      </c>
      <c r="BO117" s="6">
        <v>18.7</v>
      </c>
      <c r="BP117">
        <f t="shared" si="8"/>
        <v>107</v>
      </c>
    </row>
    <row r="118" spans="66:68" x14ac:dyDescent="0.35">
      <c r="BN118" s="4" t="s">
        <v>224</v>
      </c>
      <c r="BO118" s="6">
        <v>18.600000000000001</v>
      </c>
      <c r="BP118">
        <f t="shared" si="8"/>
        <v>108</v>
      </c>
    </row>
    <row r="119" spans="66:68" x14ac:dyDescent="0.35">
      <c r="BN119" s="4" t="s">
        <v>227</v>
      </c>
      <c r="BO119" s="6">
        <v>18.5</v>
      </c>
      <c r="BP119">
        <f t="shared" si="8"/>
        <v>109</v>
      </c>
    </row>
    <row r="120" spans="66:68" x14ac:dyDescent="0.35">
      <c r="BN120" s="4" t="s">
        <v>228</v>
      </c>
      <c r="BO120" s="6">
        <v>18.5</v>
      </c>
      <c r="BP120">
        <f t="shared" si="8"/>
        <v>109</v>
      </c>
    </row>
    <row r="121" spans="66:68" x14ac:dyDescent="0.35">
      <c r="BN121" s="4" t="s">
        <v>229</v>
      </c>
      <c r="BO121" s="6">
        <v>18.399999999999999</v>
      </c>
      <c r="BP121">
        <f t="shared" si="8"/>
        <v>111</v>
      </c>
    </row>
    <row r="122" spans="66:68" x14ac:dyDescent="0.35">
      <c r="BN122" s="4" t="s">
        <v>230</v>
      </c>
      <c r="BO122" s="6">
        <v>18.2</v>
      </c>
      <c r="BP122">
        <f t="shared" si="8"/>
        <v>112</v>
      </c>
    </row>
    <row r="123" spans="66:68" x14ac:dyDescent="0.35">
      <c r="BN123" s="4" t="s">
        <v>233</v>
      </c>
      <c r="BO123" s="6">
        <v>18</v>
      </c>
      <c r="BP123">
        <f t="shared" si="8"/>
        <v>113</v>
      </c>
    </row>
    <row r="124" spans="66:68" x14ac:dyDescent="0.35">
      <c r="BN124" s="4" t="s">
        <v>236</v>
      </c>
      <c r="BO124" s="6">
        <v>17.899999999999999</v>
      </c>
      <c r="BP124">
        <f t="shared" si="8"/>
        <v>114</v>
      </c>
    </row>
    <row r="125" spans="66:68" x14ac:dyDescent="0.35">
      <c r="BN125" s="4" t="s">
        <v>237</v>
      </c>
      <c r="BO125" s="6">
        <v>17.399999999999999</v>
      </c>
      <c r="BP125">
        <f t="shared" si="8"/>
        <v>115</v>
      </c>
    </row>
    <row r="126" spans="66:68" x14ac:dyDescent="0.35">
      <c r="BN126" s="4" t="s">
        <v>238</v>
      </c>
      <c r="BO126" s="6">
        <v>17.399999999999999</v>
      </c>
      <c r="BP126">
        <f t="shared" si="8"/>
        <v>115</v>
      </c>
    </row>
    <row r="127" spans="66:68" x14ac:dyDescent="0.35">
      <c r="BN127" s="4" t="s">
        <v>240</v>
      </c>
      <c r="BO127" s="6">
        <v>17.2</v>
      </c>
      <c r="BP127">
        <f t="shared" si="8"/>
        <v>117</v>
      </c>
    </row>
    <row r="128" spans="66:68" x14ac:dyDescent="0.35">
      <c r="BN128" s="4" t="s">
        <v>242</v>
      </c>
      <c r="BO128" s="6">
        <v>17.100000000000001</v>
      </c>
      <c r="BP128">
        <f t="shared" si="8"/>
        <v>118</v>
      </c>
    </row>
    <row r="129" spans="66:68" x14ac:dyDescent="0.35">
      <c r="BN129" s="4" t="s">
        <v>247</v>
      </c>
      <c r="BO129" s="6">
        <v>17</v>
      </c>
      <c r="BP129">
        <f t="shared" si="8"/>
        <v>119</v>
      </c>
    </row>
    <row r="130" spans="66:68" x14ac:dyDescent="0.35">
      <c r="BN130" s="4" t="s">
        <v>245</v>
      </c>
      <c r="BO130" s="6">
        <v>17</v>
      </c>
      <c r="BP130">
        <f t="shared" si="8"/>
        <v>119</v>
      </c>
    </row>
    <row r="131" spans="66:68" x14ac:dyDescent="0.35">
      <c r="BN131" s="4" t="s">
        <v>251</v>
      </c>
      <c r="BO131" s="6">
        <v>16.899999999999999</v>
      </c>
      <c r="BP131">
        <f t="shared" si="8"/>
        <v>121</v>
      </c>
    </row>
    <row r="132" spans="66:68" x14ac:dyDescent="0.35">
      <c r="BN132" s="4" t="s">
        <v>248</v>
      </c>
      <c r="BO132" s="6">
        <v>16.899999999999999</v>
      </c>
      <c r="BP132">
        <f t="shared" si="8"/>
        <v>121</v>
      </c>
    </row>
    <row r="133" spans="66:68" x14ac:dyDescent="0.35">
      <c r="BN133" s="4" t="s">
        <v>250</v>
      </c>
      <c r="BO133" s="6">
        <v>16.899999999999999</v>
      </c>
      <c r="BP133">
        <f t="shared" si="8"/>
        <v>121</v>
      </c>
    </row>
    <row r="134" spans="66:68" x14ac:dyDescent="0.35">
      <c r="BN134" s="4" t="s">
        <v>252</v>
      </c>
      <c r="BO134" s="6">
        <v>16.7</v>
      </c>
      <c r="BP134">
        <f t="shared" si="8"/>
        <v>124</v>
      </c>
    </row>
    <row r="135" spans="66:68" x14ac:dyDescent="0.35">
      <c r="BN135" s="4" t="s">
        <v>254</v>
      </c>
      <c r="BO135" s="6">
        <v>16.7</v>
      </c>
      <c r="BP135">
        <f t="shared" si="8"/>
        <v>124</v>
      </c>
    </row>
    <row r="136" spans="66:68" x14ac:dyDescent="0.35">
      <c r="BN136" s="4" t="s">
        <v>256</v>
      </c>
      <c r="BO136" s="6">
        <v>16.600000000000001</v>
      </c>
      <c r="BP136">
        <f t="shared" si="8"/>
        <v>126</v>
      </c>
    </row>
    <row r="137" spans="66:68" x14ac:dyDescent="0.35">
      <c r="BN137" s="4" t="s">
        <v>258</v>
      </c>
      <c r="BO137" s="6">
        <v>16.5</v>
      </c>
      <c r="BP137">
        <f t="shared" si="8"/>
        <v>127</v>
      </c>
    </row>
    <row r="138" spans="66:68" x14ac:dyDescent="0.35">
      <c r="BN138" s="4" t="s">
        <v>261</v>
      </c>
      <c r="BO138" s="6">
        <v>16.5</v>
      </c>
      <c r="BP138">
        <f t="shared" si="8"/>
        <v>127</v>
      </c>
    </row>
    <row r="139" spans="66:68" x14ac:dyDescent="0.35">
      <c r="BN139" s="4" t="s">
        <v>263</v>
      </c>
      <c r="BO139" s="6">
        <v>16.399999999999999</v>
      </c>
      <c r="BP139">
        <f t="shared" si="8"/>
        <v>129</v>
      </c>
    </row>
    <row r="140" spans="66:68" x14ac:dyDescent="0.35">
      <c r="BN140" s="4" t="s">
        <v>265</v>
      </c>
      <c r="BO140" s="6">
        <v>16.3</v>
      </c>
      <c r="BP140">
        <f t="shared" ref="BP140:BP203" si="9">_xlfn.RANK.EQ(BO140,$BO$11:$BO$545)</f>
        <v>130</v>
      </c>
    </row>
    <row r="141" spans="66:68" x14ac:dyDescent="0.35">
      <c r="BN141" s="4" t="s">
        <v>268</v>
      </c>
      <c r="BO141" s="6">
        <v>16.2</v>
      </c>
      <c r="BP141">
        <f t="shared" si="9"/>
        <v>131</v>
      </c>
    </row>
    <row r="142" spans="66:68" x14ac:dyDescent="0.35">
      <c r="BN142" s="4" t="s">
        <v>267</v>
      </c>
      <c r="BO142" s="6">
        <v>16.2</v>
      </c>
      <c r="BP142">
        <f t="shared" si="9"/>
        <v>131</v>
      </c>
    </row>
    <row r="143" spans="66:68" x14ac:dyDescent="0.35">
      <c r="BN143" s="4" t="s">
        <v>271</v>
      </c>
      <c r="BO143" s="6">
        <v>16</v>
      </c>
      <c r="BP143">
        <f t="shared" si="9"/>
        <v>133</v>
      </c>
    </row>
    <row r="144" spans="66:68" x14ac:dyDescent="0.35">
      <c r="BN144" s="4" t="s">
        <v>273</v>
      </c>
      <c r="BO144" s="6">
        <v>15.7</v>
      </c>
      <c r="BP144">
        <f t="shared" si="9"/>
        <v>134</v>
      </c>
    </row>
    <row r="145" spans="66:68" x14ac:dyDescent="0.35">
      <c r="BN145" s="4" t="s">
        <v>277</v>
      </c>
      <c r="BO145" s="6">
        <v>15.6</v>
      </c>
      <c r="BP145">
        <f t="shared" si="9"/>
        <v>135</v>
      </c>
    </row>
    <row r="146" spans="66:68" x14ac:dyDescent="0.35">
      <c r="BN146" s="4" t="s">
        <v>275</v>
      </c>
      <c r="BO146" s="6">
        <v>15.6</v>
      </c>
      <c r="BP146">
        <f t="shared" si="9"/>
        <v>135</v>
      </c>
    </row>
    <row r="147" spans="66:68" x14ac:dyDescent="0.35">
      <c r="BN147" s="4" t="s">
        <v>283</v>
      </c>
      <c r="BO147" s="6">
        <v>15.4</v>
      </c>
      <c r="BP147">
        <f t="shared" si="9"/>
        <v>137</v>
      </c>
    </row>
    <row r="148" spans="66:68" x14ac:dyDescent="0.35">
      <c r="BN148" s="4" t="s">
        <v>279</v>
      </c>
      <c r="BO148" s="6">
        <v>15.4</v>
      </c>
      <c r="BP148">
        <f t="shared" si="9"/>
        <v>137</v>
      </c>
    </row>
    <row r="149" spans="66:68" x14ac:dyDescent="0.35">
      <c r="BN149" s="4" t="s">
        <v>281</v>
      </c>
      <c r="BO149" s="6">
        <v>15.4</v>
      </c>
      <c r="BP149">
        <f t="shared" si="9"/>
        <v>137</v>
      </c>
    </row>
    <row r="150" spans="66:68" x14ac:dyDescent="0.35">
      <c r="BN150" s="4" t="s">
        <v>285</v>
      </c>
      <c r="BO150" s="6">
        <v>15.2</v>
      </c>
      <c r="BP150">
        <f t="shared" si="9"/>
        <v>140</v>
      </c>
    </row>
    <row r="151" spans="66:68" x14ac:dyDescent="0.35">
      <c r="BN151" s="4" t="s">
        <v>287</v>
      </c>
      <c r="BO151" s="6">
        <v>15.2</v>
      </c>
      <c r="BP151">
        <f t="shared" si="9"/>
        <v>140</v>
      </c>
    </row>
    <row r="152" spans="66:68" x14ac:dyDescent="0.35">
      <c r="BN152" s="4" t="s">
        <v>289</v>
      </c>
      <c r="BO152" s="6">
        <v>15</v>
      </c>
      <c r="BP152">
        <f t="shared" si="9"/>
        <v>142</v>
      </c>
    </row>
    <row r="153" spans="66:68" x14ac:dyDescent="0.35">
      <c r="BN153" s="4" t="s">
        <v>291</v>
      </c>
      <c r="BO153" s="6">
        <v>15</v>
      </c>
      <c r="BP153">
        <f t="shared" si="9"/>
        <v>142</v>
      </c>
    </row>
    <row r="154" spans="66:68" x14ac:dyDescent="0.35">
      <c r="BN154" s="4" t="s">
        <v>293</v>
      </c>
      <c r="BO154" s="6">
        <v>15</v>
      </c>
      <c r="BP154">
        <f t="shared" si="9"/>
        <v>142</v>
      </c>
    </row>
    <row r="155" spans="66:68" x14ac:dyDescent="0.35">
      <c r="BN155" s="4" t="s">
        <v>296</v>
      </c>
      <c r="BO155" s="6">
        <v>14.9</v>
      </c>
      <c r="BP155">
        <f t="shared" si="9"/>
        <v>145</v>
      </c>
    </row>
    <row r="156" spans="66:68" x14ac:dyDescent="0.35">
      <c r="BN156" s="4" t="s">
        <v>297</v>
      </c>
      <c r="BO156" s="6">
        <v>14.9</v>
      </c>
      <c r="BP156">
        <f t="shared" si="9"/>
        <v>145</v>
      </c>
    </row>
    <row r="157" spans="66:68" x14ac:dyDescent="0.35">
      <c r="BN157" s="4" t="s">
        <v>299</v>
      </c>
      <c r="BO157" s="6">
        <v>14.9</v>
      </c>
      <c r="BP157">
        <f t="shared" si="9"/>
        <v>145</v>
      </c>
    </row>
    <row r="158" spans="66:68" x14ac:dyDescent="0.35">
      <c r="BN158" s="4" t="s">
        <v>294</v>
      </c>
      <c r="BO158" s="6">
        <v>14.9</v>
      </c>
      <c r="BP158">
        <f t="shared" si="9"/>
        <v>145</v>
      </c>
    </row>
    <row r="159" spans="66:68" x14ac:dyDescent="0.35">
      <c r="BN159" s="4" t="s">
        <v>301</v>
      </c>
      <c r="BO159" s="6">
        <v>14.7</v>
      </c>
      <c r="BP159">
        <f t="shared" si="9"/>
        <v>149</v>
      </c>
    </row>
    <row r="160" spans="66:68" x14ac:dyDescent="0.35">
      <c r="BN160" s="4" t="s">
        <v>302</v>
      </c>
      <c r="BO160" s="6">
        <v>14.7</v>
      </c>
      <c r="BP160">
        <f t="shared" si="9"/>
        <v>149</v>
      </c>
    </row>
    <row r="161" spans="66:68" x14ac:dyDescent="0.35">
      <c r="BN161" s="4" t="s">
        <v>307</v>
      </c>
      <c r="BO161" s="6">
        <v>14.6</v>
      </c>
      <c r="BP161">
        <f t="shared" si="9"/>
        <v>151</v>
      </c>
    </row>
    <row r="162" spans="66:68" x14ac:dyDescent="0.35">
      <c r="BN162" s="4" t="s">
        <v>309</v>
      </c>
      <c r="BO162" s="6">
        <v>14.6</v>
      </c>
      <c r="BP162">
        <f t="shared" si="9"/>
        <v>151</v>
      </c>
    </row>
    <row r="163" spans="66:68" x14ac:dyDescent="0.35">
      <c r="BN163" s="4" t="s">
        <v>306</v>
      </c>
      <c r="BO163" s="6">
        <v>14.6</v>
      </c>
      <c r="BP163">
        <f t="shared" si="9"/>
        <v>151</v>
      </c>
    </row>
    <row r="164" spans="66:68" x14ac:dyDescent="0.35">
      <c r="BN164" s="4" t="s">
        <v>303</v>
      </c>
      <c r="BO164" s="6">
        <v>14.6</v>
      </c>
      <c r="BP164">
        <f t="shared" si="9"/>
        <v>151</v>
      </c>
    </row>
    <row r="165" spans="66:68" x14ac:dyDescent="0.35">
      <c r="BN165" s="4" t="s">
        <v>304</v>
      </c>
      <c r="BO165" s="6">
        <v>14.6</v>
      </c>
      <c r="BP165">
        <f t="shared" si="9"/>
        <v>151</v>
      </c>
    </row>
    <row r="166" spans="66:68" x14ac:dyDescent="0.35">
      <c r="BN166" s="4" t="s">
        <v>311</v>
      </c>
      <c r="BO166" s="6">
        <v>14.5</v>
      </c>
      <c r="BP166">
        <f t="shared" si="9"/>
        <v>156</v>
      </c>
    </row>
    <row r="167" spans="66:68" x14ac:dyDescent="0.35">
      <c r="BN167" s="4" t="s">
        <v>312</v>
      </c>
      <c r="BO167" s="6">
        <v>14.5</v>
      </c>
      <c r="BP167">
        <f t="shared" si="9"/>
        <v>156</v>
      </c>
    </row>
    <row r="168" spans="66:68" x14ac:dyDescent="0.35">
      <c r="BN168" s="4" t="s">
        <v>317</v>
      </c>
      <c r="BO168" s="6">
        <v>14.4</v>
      </c>
      <c r="BP168">
        <f t="shared" si="9"/>
        <v>158</v>
      </c>
    </row>
    <row r="169" spans="66:68" x14ac:dyDescent="0.35">
      <c r="BN169" s="4" t="s">
        <v>313</v>
      </c>
      <c r="BO169" s="6">
        <v>14.4</v>
      </c>
      <c r="BP169">
        <f t="shared" si="9"/>
        <v>158</v>
      </c>
    </row>
    <row r="170" spans="66:68" x14ac:dyDescent="0.35">
      <c r="BN170" s="4" t="s">
        <v>316</v>
      </c>
      <c r="BO170" s="6">
        <v>14.4</v>
      </c>
      <c r="BP170">
        <f t="shared" si="9"/>
        <v>158</v>
      </c>
    </row>
    <row r="171" spans="66:68" x14ac:dyDescent="0.35">
      <c r="BN171" s="4" t="s">
        <v>319</v>
      </c>
      <c r="BO171" s="6">
        <v>14.3</v>
      </c>
      <c r="BP171">
        <f t="shared" si="9"/>
        <v>161</v>
      </c>
    </row>
    <row r="172" spans="66:68" x14ac:dyDescent="0.35">
      <c r="BN172" s="4" t="s">
        <v>320</v>
      </c>
      <c r="BO172" s="6">
        <v>14.2</v>
      </c>
      <c r="BP172">
        <f t="shared" si="9"/>
        <v>162</v>
      </c>
    </row>
    <row r="173" spans="66:68" x14ac:dyDescent="0.35">
      <c r="BN173" s="4" t="s">
        <v>321</v>
      </c>
      <c r="BO173" s="6">
        <v>14</v>
      </c>
      <c r="BP173">
        <f t="shared" si="9"/>
        <v>163</v>
      </c>
    </row>
    <row r="174" spans="66:68" x14ac:dyDescent="0.35">
      <c r="BN174" s="4" t="s">
        <v>322</v>
      </c>
      <c r="BO174" s="6">
        <v>14</v>
      </c>
      <c r="BP174">
        <f t="shared" si="9"/>
        <v>163</v>
      </c>
    </row>
    <row r="175" spans="66:68" x14ac:dyDescent="0.35">
      <c r="BN175" s="4" t="s">
        <v>325</v>
      </c>
      <c r="BO175" s="6">
        <v>14</v>
      </c>
      <c r="BP175">
        <f t="shared" si="9"/>
        <v>163</v>
      </c>
    </row>
    <row r="176" spans="66:68" x14ac:dyDescent="0.35">
      <c r="BN176" s="4" t="s">
        <v>327</v>
      </c>
      <c r="BO176" s="6">
        <v>14</v>
      </c>
      <c r="BP176">
        <f t="shared" si="9"/>
        <v>163</v>
      </c>
    </row>
    <row r="177" spans="66:68" x14ac:dyDescent="0.35">
      <c r="BN177" s="4" t="s">
        <v>323</v>
      </c>
      <c r="BO177" s="6">
        <v>14</v>
      </c>
      <c r="BP177">
        <f t="shared" si="9"/>
        <v>163</v>
      </c>
    </row>
    <row r="178" spans="66:68" x14ac:dyDescent="0.35">
      <c r="BN178" s="4" t="s">
        <v>328</v>
      </c>
      <c r="BO178" s="6">
        <v>13.9</v>
      </c>
      <c r="BP178">
        <f t="shared" si="9"/>
        <v>168</v>
      </c>
    </row>
    <row r="179" spans="66:68" x14ac:dyDescent="0.35">
      <c r="BN179" s="4" t="s">
        <v>330</v>
      </c>
      <c r="BO179" s="6">
        <v>13.8</v>
      </c>
      <c r="BP179">
        <f t="shared" si="9"/>
        <v>169</v>
      </c>
    </row>
    <row r="180" spans="66:68" x14ac:dyDescent="0.35">
      <c r="BN180" s="4" t="s">
        <v>332</v>
      </c>
      <c r="BO180" s="6">
        <v>13.6</v>
      </c>
      <c r="BP180">
        <f t="shared" si="9"/>
        <v>170</v>
      </c>
    </row>
    <row r="181" spans="66:68" x14ac:dyDescent="0.35">
      <c r="BN181" s="4" t="s">
        <v>335</v>
      </c>
      <c r="BO181" s="6">
        <v>13.6</v>
      </c>
      <c r="BP181">
        <f t="shared" si="9"/>
        <v>170</v>
      </c>
    </row>
    <row r="182" spans="66:68" x14ac:dyDescent="0.35">
      <c r="BN182" s="4" t="s">
        <v>334</v>
      </c>
      <c r="BO182" s="6">
        <v>13.6</v>
      </c>
      <c r="BP182">
        <f t="shared" si="9"/>
        <v>170</v>
      </c>
    </row>
    <row r="183" spans="66:68" x14ac:dyDescent="0.35">
      <c r="BN183" s="4" t="s">
        <v>336</v>
      </c>
      <c r="BO183" s="6">
        <v>13.4</v>
      </c>
      <c r="BP183">
        <f t="shared" si="9"/>
        <v>173</v>
      </c>
    </row>
    <row r="184" spans="66:68" x14ac:dyDescent="0.35">
      <c r="BN184" s="4" t="s">
        <v>339</v>
      </c>
      <c r="BO184" s="6">
        <v>13.3</v>
      </c>
      <c r="BP184">
        <f t="shared" si="9"/>
        <v>174</v>
      </c>
    </row>
    <row r="185" spans="66:68" x14ac:dyDescent="0.35">
      <c r="BN185" s="4" t="s">
        <v>338</v>
      </c>
      <c r="BO185" s="6">
        <v>13.3</v>
      </c>
      <c r="BP185">
        <f t="shared" si="9"/>
        <v>174</v>
      </c>
    </row>
    <row r="186" spans="66:68" x14ac:dyDescent="0.35">
      <c r="BN186" s="4" t="s">
        <v>344</v>
      </c>
      <c r="BO186" s="6">
        <v>13.1</v>
      </c>
      <c r="BP186">
        <f t="shared" si="9"/>
        <v>176</v>
      </c>
    </row>
    <row r="187" spans="66:68" x14ac:dyDescent="0.35">
      <c r="BN187" s="4" t="s">
        <v>346</v>
      </c>
      <c r="BO187" s="6">
        <v>13.1</v>
      </c>
      <c r="BP187">
        <f t="shared" si="9"/>
        <v>176</v>
      </c>
    </row>
    <row r="188" spans="66:68" x14ac:dyDescent="0.35">
      <c r="BN188" s="4" t="s">
        <v>342</v>
      </c>
      <c r="BO188" s="6">
        <v>13.1</v>
      </c>
      <c r="BP188">
        <f t="shared" si="9"/>
        <v>176</v>
      </c>
    </row>
    <row r="189" spans="66:68" x14ac:dyDescent="0.35">
      <c r="BN189" s="4" t="s">
        <v>341</v>
      </c>
      <c r="BO189" s="6">
        <v>13.1</v>
      </c>
      <c r="BP189">
        <f t="shared" si="9"/>
        <v>176</v>
      </c>
    </row>
    <row r="190" spans="66:68" x14ac:dyDescent="0.35">
      <c r="BN190" s="4" t="s">
        <v>348</v>
      </c>
      <c r="BO190" s="6">
        <v>13</v>
      </c>
      <c r="BP190">
        <f t="shared" si="9"/>
        <v>180</v>
      </c>
    </row>
    <row r="191" spans="66:68" x14ac:dyDescent="0.35">
      <c r="BN191" s="4" t="s">
        <v>351</v>
      </c>
      <c r="BO191" s="6">
        <v>13</v>
      </c>
      <c r="BP191">
        <f t="shared" si="9"/>
        <v>180</v>
      </c>
    </row>
    <row r="192" spans="66:68" x14ac:dyDescent="0.35">
      <c r="BN192" s="4" t="s">
        <v>352</v>
      </c>
      <c r="BO192" s="6">
        <v>12.9</v>
      </c>
      <c r="BP192">
        <f t="shared" si="9"/>
        <v>182</v>
      </c>
    </row>
    <row r="193" spans="66:68" x14ac:dyDescent="0.35">
      <c r="BN193" s="4" t="s">
        <v>359</v>
      </c>
      <c r="BO193" s="6">
        <v>12.8</v>
      </c>
      <c r="BP193">
        <f t="shared" si="9"/>
        <v>183</v>
      </c>
    </row>
    <row r="194" spans="66:68" x14ac:dyDescent="0.35">
      <c r="BN194" s="4" t="s">
        <v>353</v>
      </c>
      <c r="BO194" s="6">
        <v>12.8</v>
      </c>
      <c r="BP194">
        <f t="shared" si="9"/>
        <v>183</v>
      </c>
    </row>
    <row r="195" spans="66:68" x14ac:dyDescent="0.35">
      <c r="BN195" s="4" t="s">
        <v>355</v>
      </c>
      <c r="BO195" s="6">
        <v>12.8</v>
      </c>
      <c r="BP195">
        <f t="shared" si="9"/>
        <v>183</v>
      </c>
    </row>
    <row r="196" spans="66:68" x14ac:dyDescent="0.35">
      <c r="BN196" s="4" t="s">
        <v>357</v>
      </c>
      <c r="BO196" s="6">
        <v>12.8</v>
      </c>
      <c r="BP196">
        <f t="shared" si="9"/>
        <v>183</v>
      </c>
    </row>
    <row r="197" spans="66:68" x14ac:dyDescent="0.35">
      <c r="BN197" s="4" t="s">
        <v>362</v>
      </c>
      <c r="BO197" s="6">
        <v>12.6</v>
      </c>
      <c r="BP197">
        <f t="shared" si="9"/>
        <v>187</v>
      </c>
    </row>
    <row r="198" spans="66:68" x14ac:dyDescent="0.35">
      <c r="BN198" s="4" t="s">
        <v>361</v>
      </c>
      <c r="BO198" s="6">
        <v>12.6</v>
      </c>
      <c r="BP198">
        <f t="shared" si="9"/>
        <v>187</v>
      </c>
    </row>
    <row r="199" spans="66:68" x14ac:dyDescent="0.35">
      <c r="BN199" s="4" t="s">
        <v>364</v>
      </c>
      <c r="BO199" s="6">
        <v>12.5</v>
      </c>
      <c r="BP199">
        <f t="shared" si="9"/>
        <v>189</v>
      </c>
    </row>
    <row r="200" spans="66:68" x14ac:dyDescent="0.35">
      <c r="BN200" s="4" t="s">
        <v>363</v>
      </c>
      <c r="BO200" s="6">
        <v>12.5</v>
      </c>
      <c r="BP200">
        <f t="shared" si="9"/>
        <v>189</v>
      </c>
    </row>
    <row r="201" spans="66:68" x14ac:dyDescent="0.35">
      <c r="BN201" s="4" t="s">
        <v>367</v>
      </c>
      <c r="BO201" s="6">
        <v>12.2</v>
      </c>
      <c r="BP201">
        <f t="shared" si="9"/>
        <v>191</v>
      </c>
    </row>
    <row r="202" spans="66:68" x14ac:dyDescent="0.35">
      <c r="BN202" s="4" t="s">
        <v>365</v>
      </c>
      <c r="BO202" s="6">
        <v>12.2</v>
      </c>
      <c r="BP202">
        <f t="shared" si="9"/>
        <v>191</v>
      </c>
    </row>
    <row r="203" spans="66:68" x14ac:dyDescent="0.35">
      <c r="BN203" s="4" t="s">
        <v>369</v>
      </c>
      <c r="BO203" s="6">
        <v>12.1</v>
      </c>
      <c r="BP203">
        <f t="shared" si="9"/>
        <v>193</v>
      </c>
    </row>
    <row r="204" spans="66:68" x14ac:dyDescent="0.35">
      <c r="BN204" s="4" t="s">
        <v>372</v>
      </c>
      <c r="BO204" s="6">
        <v>12.1</v>
      </c>
      <c r="BP204">
        <f t="shared" ref="BP204:BP267" si="10">_xlfn.RANK.EQ(BO204,$BO$11:$BO$545)</f>
        <v>193</v>
      </c>
    </row>
    <row r="205" spans="66:68" x14ac:dyDescent="0.35">
      <c r="BN205" s="4" t="s">
        <v>374</v>
      </c>
      <c r="BO205" s="6">
        <v>12.1</v>
      </c>
      <c r="BP205">
        <f t="shared" si="10"/>
        <v>193</v>
      </c>
    </row>
    <row r="206" spans="66:68" x14ac:dyDescent="0.35">
      <c r="BN206" s="4" t="s">
        <v>373</v>
      </c>
      <c r="BO206" s="6">
        <v>12.1</v>
      </c>
      <c r="BP206">
        <f t="shared" si="10"/>
        <v>193</v>
      </c>
    </row>
    <row r="207" spans="66:68" x14ac:dyDescent="0.35">
      <c r="BN207" s="4" t="s">
        <v>380</v>
      </c>
      <c r="BO207" s="6">
        <v>12</v>
      </c>
      <c r="BP207">
        <f t="shared" si="10"/>
        <v>197</v>
      </c>
    </row>
    <row r="208" spans="66:68" x14ac:dyDescent="0.35">
      <c r="BN208" s="4" t="s">
        <v>378</v>
      </c>
      <c r="BO208" s="6">
        <v>12</v>
      </c>
      <c r="BP208">
        <f t="shared" si="10"/>
        <v>197</v>
      </c>
    </row>
    <row r="209" spans="66:68" x14ac:dyDescent="0.35">
      <c r="BN209" s="4" t="s">
        <v>375</v>
      </c>
      <c r="BO209" s="6">
        <v>12</v>
      </c>
      <c r="BP209">
        <f t="shared" si="10"/>
        <v>197</v>
      </c>
    </row>
    <row r="210" spans="66:68" x14ac:dyDescent="0.35">
      <c r="BN210" s="4" t="s">
        <v>381</v>
      </c>
      <c r="BO210" s="6">
        <v>12</v>
      </c>
      <c r="BP210">
        <f t="shared" si="10"/>
        <v>197</v>
      </c>
    </row>
    <row r="211" spans="66:68" x14ac:dyDescent="0.35">
      <c r="BN211" s="4" t="s">
        <v>385</v>
      </c>
      <c r="BO211" s="6">
        <v>12</v>
      </c>
      <c r="BP211">
        <f t="shared" si="10"/>
        <v>197</v>
      </c>
    </row>
    <row r="212" spans="66:68" x14ac:dyDescent="0.35">
      <c r="BN212" s="4" t="s">
        <v>376</v>
      </c>
      <c r="BO212" s="6">
        <v>12</v>
      </c>
      <c r="BP212">
        <f t="shared" si="10"/>
        <v>197</v>
      </c>
    </row>
    <row r="213" spans="66:68" x14ac:dyDescent="0.35">
      <c r="BN213" s="4" t="s">
        <v>382</v>
      </c>
      <c r="BO213" s="6">
        <v>12</v>
      </c>
      <c r="BP213">
        <f t="shared" si="10"/>
        <v>197</v>
      </c>
    </row>
    <row r="214" spans="66:68" x14ac:dyDescent="0.35">
      <c r="BN214" s="4" t="s">
        <v>383</v>
      </c>
      <c r="BO214" s="6">
        <v>12</v>
      </c>
      <c r="BP214">
        <f t="shared" si="10"/>
        <v>197</v>
      </c>
    </row>
    <row r="215" spans="66:68" x14ac:dyDescent="0.35">
      <c r="BN215" s="4" t="s">
        <v>386</v>
      </c>
      <c r="BO215" s="6">
        <v>11.9</v>
      </c>
      <c r="BP215">
        <f t="shared" si="10"/>
        <v>205</v>
      </c>
    </row>
    <row r="216" spans="66:68" x14ac:dyDescent="0.35">
      <c r="BN216" s="4" t="s">
        <v>389</v>
      </c>
      <c r="BO216" s="6">
        <v>11.8</v>
      </c>
      <c r="BP216">
        <f t="shared" si="10"/>
        <v>206</v>
      </c>
    </row>
    <row r="217" spans="66:68" x14ac:dyDescent="0.35">
      <c r="BN217" s="4" t="s">
        <v>388</v>
      </c>
      <c r="BO217" s="6">
        <v>11.8</v>
      </c>
      <c r="BP217">
        <f t="shared" si="10"/>
        <v>206</v>
      </c>
    </row>
    <row r="218" spans="66:68" x14ac:dyDescent="0.35">
      <c r="BN218" s="4" t="s">
        <v>391</v>
      </c>
      <c r="BO218" s="6">
        <v>11.7</v>
      </c>
      <c r="BP218">
        <f t="shared" si="10"/>
        <v>208</v>
      </c>
    </row>
    <row r="219" spans="66:68" x14ac:dyDescent="0.35">
      <c r="BN219" s="4" t="s">
        <v>394</v>
      </c>
      <c r="BO219" s="6">
        <v>11.7</v>
      </c>
      <c r="BP219">
        <f t="shared" si="10"/>
        <v>208</v>
      </c>
    </row>
    <row r="220" spans="66:68" x14ac:dyDescent="0.35">
      <c r="BN220" s="4" t="s">
        <v>396</v>
      </c>
      <c r="BO220" s="6">
        <v>11.5</v>
      </c>
      <c r="BP220">
        <f t="shared" si="10"/>
        <v>210</v>
      </c>
    </row>
    <row r="221" spans="66:68" x14ac:dyDescent="0.35">
      <c r="BN221" s="4" t="s">
        <v>401</v>
      </c>
      <c r="BO221" s="6">
        <v>11.4</v>
      </c>
      <c r="BP221">
        <f t="shared" si="10"/>
        <v>211</v>
      </c>
    </row>
    <row r="222" spans="66:68" x14ac:dyDescent="0.35">
      <c r="BN222" s="4" t="s">
        <v>402</v>
      </c>
      <c r="BO222" s="6">
        <v>11.4</v>
      </c>
      <c r="BP222">
        <f t="shared" si="10"/>
        <v>211</v>
      </c>
    </row>
    <row r="223" spans="66:68" x14ac:dyDescent="0.35">
      <c r="BN223" s="4" t="s">
        <v>400</v>
      </c>
      <c r="BO223" s="6">
        <v>11.4</v>
      </c>
      <c r="BP223">
        <f t="shared" si="10"/>
        <v>211</v>
      </c>
    </row>
    <row r="224" spans="66:68" x14ac:dyDescent="0.35">
      <c r="BN224" s="4" t="s">
        <v>398</v>
      </c>
      <c r="BO224" s="6">
        <v>11.4</v>
      </c>
      <c r="BP224">
        <f t="shared" si="10"/>
        <v>211</v>
      </c>
    </row>
    <row r="225" spans="66:68" x14ac:dyDescent="0.35">
      <c r="BN225" s="4" t="s">
        <v>405</v>
      </c>
      <c r="BO225" s="6">
        <v>11.4</v>
      </c>
      <c r="BP225">
        <f t="shared" si="10"/>
        <v>211</v>
      </c>
    </row>
    <row r="226" spans="66:68" x14ac:dyDescent="0.35">
      <c r="BN226" s="4" t="s">
        <v>404</v>
      </c>
      <c r="BO226" s="6">
        <v>11.4</v>
      </c>
      <c r="BP226">
        <f t="shared" si="10"/>
        <v>211</v>
      </c>
    </row>
    <row r="227" spans="66:68" x14ac:dyDescent="0.35">
      <c r="BN227" s="4" t="s">
        <v>407</v>
      </c>
      <c r="BO227" s="6">
        <v>11.4</v>
      </c>
      <c r="BP227">
        <f t="shared" si="10"/>
        <v>211</v>
      </c>
    </row>
    <row r="228" spans="66:68" x14ac:dyDescent="0.35">
      <c r="BN228" s="4" t="s">
        <v>411</v>
      </c>
      <c r="BO228" s="6">
        <v>11.3</v>
      </c>
      <c r="BP228">
        <f t="shared" si="10"/>
        <v>218</v>
      </c>
    </row>
    <row r="229" spans="66:68" x14ac:dyDescent="0.35">
      <c r="BN229" s="4" t="s">
        <v>409</v>
      </c>
      <c r="BO229" s="6">
        <v>11.3</v>
      </c>
      <c r="BP229">
        <f t="shared" si="10"/>
        <v>218</v>
      </c>
    </row>
    <row r="230" spans="66:68" x14ac:dyDescent="0.35">
      <c r="BN230" s="4" t="s">
        <v>414</v>
      </c>
      <c r="BO230" s="6">
        <v>11.3</v>
      </c>
      <c r="BP230">
        <f t="shared" si="10"/>
        <v>218</v>
      </c>
    </row>
    <row r="231" spans="66:68" x14ac:dyDescent="0.35">
      <c r="BN231" s="4" t="s">
        <v>413</v>
      </c>
      <c r="BO231" s="6">
        <v>11.3</v>
      </c>
      <c r="BP231">
        <f t="shared" si="10"/>
        <v>218</v>
      </c>
    </row>
    <row r="232" spans="66:68" x14ac:dyDescent="0.35">
      <c r="BN232" s="4" t="s">
        <v>415</v>
      </c>
      <c r="BO232" s="6">
        <v>11.2</v>
      </c>
      <c r="BP232">
        <f t="shared" si="10"/>
        <v>222</v>
      </c>
    </row>
    <row r="233" spans="66:68" x14ac:dyDescent="0.35">
      <c r="BN233" s="4" t="s">
        <v>418</v>
      </c>
      <c r="BO233" s="6">
        <v>11.1</v>
      </c>
      <c r="BP233">
        <f t="shared" si="10"/>
        <v>223</v>
      </c>
    </row>
    <row r="234" spans="66:68" x14ac:dyDescent="0.35">
      <c r="BN234" s="4" t="s">
        <v>417</v>
      </c>
      <c r="BO234" s="6">
        <v>11.1</v>
      </c>
      <c r="BP234">
        <f t="shared" si="10"/>
        <v>223</v>
      </c>
    </row>
    <row r="235" spans="66:68" x14ac:dyDescent="0.35">
      <c r="BN235" s="4" t="s">
        <v>419</v>
      </c>
      <c r="BO235" s="6">
        <v>10.9</v>
      </c>
      <c r="BP235">
        <f t="shared" si="10"/>
        <v>225</v>
      </c>
    </row>
    <row r="236" spans="66:68" x14ac:dyDescent="0.35">
      <c r="BN236" s="4" t="s">
        <v>421</v>
      </c>
      <c r="BO236" s="6">
        <v>10.9</v>
      </c>
      <c r="BP236">
        <f t="shared" si="10"/>
        <v>225</v>
      </c>
    </row>
    <row r="237" spans="66:68" x14ac:dyDescent="0.35">
      <c r="BN237" s="4" t="s">
        <v>422</v>
      </c>
      <c r="BO237" s="6">
        <v>10.9</v>
      </c>
      <c r="BP237">
        <f t="shared" si="10"/>
        <v>225</v>
      </c>
    </row>
    <row r="238" spans="66:68" x14ac:dyDescent="0.35">
      <c r="BN238" s="4" t="s">
        <v>427</v>
      </c>
      <c r="BO238" s="6">
        <v>10.8</v>
      </c>
      <c r="BP238">
        <f t="shared" si="10"/>
        <v>228</v>
      </c>
    </row>
    <row r="239" spans="66:68" x14ac:dyDescent="0.35">
      <c r="BN239" s="4" t="s">
        <v>429</v>
      </c>
      <c r="BO239" s="6">
        <v>10.8</v>
      </c>
      <c r="BP239">
        <f t="shared" si="10"/>
        <v>228</v>
      </c>
    </row>
    <row r="240" spans="66:68" x14ac:dyDescent="0.35">
      <c r="BN240" s="4" t="s">
        <v>428</v>
      </c>
      <c r="BO240" s="6">
        <v>10.8</v>
      </c>
      <c r="BP240">
        <f t="shared" si="10"/>
        <v>228</v>
      </c>
    </row>
    <row r="241" spans="66:68" x14ac:dyDescent="0.35">
      <c r="BN241" s="4" t="s">
        <v>424</v>
      </c>
      <c r="BO241" s="6">
        <v>10.8</v>
      </c>
      <c r="BP241">
        <f t="shared" si="10"/>
        <v>228</v>
      </c>
    </row>
    <row r="242" spans="66:68" x14ac:dyDescent="0.35">
      <c r="BN242" s="4" t="s">
        <v>425</v>
      </c>
      <c r="BO242" s="6">
        <v>10.8</v>
      </c>
      <c r="BP242">
        <f t="shared" si="10"/>
        <v>228</v>
      </c>
    </row>
    <row r="243" spans="66:68" x14ac:dyDescent="0.35">
      <c r="BN243" s="4" t="s">
        <v>430</v>
      </c>
      <c r="BO243" s="6">
        <v>10.8</v>
      </c>
      <c r="BP243">
        <f t="shared" si="10"/>
        <v>228</v>
      </c>
    </row>
    <row r="244" spans="66:68" x14ac:dyDescent="0.35">
      <c r="BN244" s="4" t="s">
        <v>438</v>
      </c>
      <c r="BO244" s="6">
        <v>10.7</v>
      </c>
      <c r="BP244">
        <f t="shared" si="10"/>
        <v>234</v>
      </c>
    </row>
    <row r="245" spans="66:68" x14ac:dyDescent="0.35">
      <c r="BN245" s="4" t="s">
        <v>436</v>
      </c>
      <c r="BO245" s="6">
        <v>10.7</v>
      </c>
      <c r="BP245">
        <f t="shared" si="10"/>
        <v>234</v>
      </c>
    </row>
    <row r="246" spans="66:68" x14ac:dyDescent="0.35">
      <c r="BN246" s="4" t="s">
        <v>439</v>
      </c>
      <c r="BO246" s="6">
        <v>10.7</v>
      </c>
      <c r="BP246">
        <f t="shared" si="10"/>
        <v>234</v>
      </c>
    </row>
    <row r="247" spans="66:68" x14ac:dyDescent="0.35">
      <c r="BN247" s="4" t="s">
        <v>434</v>
      </c>
      <c r="BO247" s="6">
        <v>10.7</v>
      </c>
      <c r="BP247">
        <f t="shared" si="10"/>
        <v>234</v>
      </c>
    </row>
    <row r="248" spans="66:68" x14ac:dyDescent="0.35">
      <c r="BN248" s="4" t="s">
        <v>447</v>
      </c>
      <c r="BO248" s="6">
        <v>10.7</v>
      </c>
      <c r="BP248">
        <f t="shared" si="10"/>
        <v>234</v>
      </c>
    </row>
    <row r="249" spans="66:68" x14ac:dyDescent="0.35">
      <c r="BN249" s="4" t="s">
        <v>440</v>
      </c>
      <c r="BO249" s="6">
        <v>10.7</v>
      </c>
      <c r="BP249">
        <f t="shared" si="10"/>
        <v>234</v>
      </c>
    </row>
    <row r="250" spans="66:68" x14ac:dyDescent="0.35">
      <c r="BN250" s="4" t="s">
        <v>437</v>
      </c>
      <c r="BO250" s="6">
        <v>10.7</v>
      </c>
      <c r="BP250">
        <f t="shared" si="10"/>
        <v>234</v>
      </c>
    </row>
    <row r="251" spans="66:68" x14ac:dyDescent="0.35">
      <c r="BN251" s="4" t="s">
        <v>432</v>
      </c>
      <c r="BO251" s="6">
        <v>10.7</v>
      </c>
      <c r="BP251">
        <f t="shared" si="10"/>
        <v>234</v>
      </c>
    </row>
    <row r="252" spans="66:68" x14ac:dyDescent="0.35">
      <c r="BN252" s="4" t="s">
        <v>444</v>
      </c>
      <c r="BO252" s="6">
        <v>10.7</v>
      </c>
      <c r="BP252">
        <f t="shared" si="10"/>
        <v>234</v>
      </c>
    </row>
    <row r="253" spans="66:68" x14ac:dyDescent="0.35">
      <c r="BN253" s="4" t="s">
        <v>445</v>
      </c>
      <c r="BO253" s="6">
        <v>10.7</v>
      </c>
      <c r="BP253">
        <f t="shared" si="10"/>
        <v>234</v>
      </c>
    </row>
    <row r="254" spans="66:68" x14ac:dyDescent="0.35">
      <c r="BN254" s="4" t="s">
        <v>441</v>
      </c>
      <c r="BO254" s="6">
        <v>10.7</v>
      </c>
      <c r="BP254">
        <f t="shared" si="10"/>
        <v>234</v>
      </c>
    </row>
    <row r="255" spans="66:68" x14ac:dyDescent="0.35">
      <c r="BN255" s="4" t="s">
        <v>443</v>
      </c>
      <c r="BO255" s="6">
        <v>10.7</v>
      </c>
      <c r="BP255">
        <f t="shared" si="10"/>
        <v>234</v>
      </c>
    </row>
    <row r="256" spans="66:68" x14ac:dyDescent="0.35">
      <c r="BN256" s="4" t="s">
        <v>452</v>
      </c>
      <c r="BO256" s="6">
        <v>10.6</v>
      </c>
      <c r="BP256">
        <f t="shared" si="10"/>
        <v>246</v>
      </c>
    </row>
    <row r="257" spans="66:68" x14ac:dyDescent="0.35">
      <c r="BN257" s="4" t="s">
        <v>455</v>
      </c>
      <c r="BO257" s="6">
        <v>10.6</v>
      </c>
      <c r="BP257">
        <f t="shared" si="10"/>
        <v>246</v>
      </c>
    </row>
    <row r="258" spans="66:68" x14ac:dyDescent="0.35">
      <c r="BN258" s="4" t="s">
        <v>453</v>
      </c>
      <c r="BO258" s="6">
        <v>10.6</v>
      </c>
      <c r="BP258">
        <f t="shared" si="10"/>
        <v>246</v>
      </c>
    </row>
    <row r="259" spans="66:68" x14ac:dyDescent="0.35">
      <c r="BN259" s="4" t="s">
        <v>457</v>
      </c>
      <c r="BO259" s="6">
        <v>10.6</v>
      </c>
      <c r="BP259">
        <f t="shared" si="10"/>
        <v>246</v>
      </c>
    </row>
    <row r="260" spans="66:68" x14ac:dyDescent="0.35">
      <c r="BN260" s="4" t="s">
        <v>451</v>
      </c>
      <c r="BO260" s="6">
        <v>10.6</v>
      </c>
      <c r="BP260">
        <f t="shared" si="10"/>
        <v>246</v>
      </c>
    </row>
    <row r="261" spans="66:68" x14ac:dyDescent="0.35">
      <c r="BN261" s="4" t="s">
        <v>449</v>
      </c>
      <c r="BO261" s="6">
        <v>10.6</v>
      </c>
      <c r="BP261">
        <f t="shared" si="10"/>
        <v>246</v>
      </c>
    </row>
    <row r="262" spans="66:68" x14ac:dyDescent="0.35">
      <c r="BN262" s="4" t="s">
        <v>448</v>
      </c>
      <c r="BO262" s="6">
        <v>10.6</v>
      </c>
      <c r="BP262">
        <f t="shared" si="10"/>
        <v>246</v>
      </c>
    </row>
    <row r="263" spans="66:68" x14ac:dyDescent="0.35">
      <c r="BN263" s="4" t="s">
        <v>459</v>
      </c>
      <c r="BO263" s="6">
        <v>10.5</v>
      </c>
      <c r="BP263">
        <f t="shared" si="10"/>
        <v>253</v>
      </c>
    </row>
    <row r="264" spans="66:68" x14ac:dyDescent="0.35">
      <c r="BN264" s="4" t="s">
        <v>461</v>
      </c>
      <c r="BO264" s="6">
        <v>10.4</v>
      </c>
      <c r="BP264">
        <f t="shared" si="10"/>
        <v>254</v>
      </c>
    </row>
    <row r="265" spans="66:68" x14ac:dyDescent="0.35">
      <c r="BN265" s="4" t="s">
        <v>460</v>
      </c>
      <c r="BO265" s="6">
        <v>10.4</v>
      </c>
      <c r="BP265">
        <f t="shared" si="10"/>
        <v>254</v>
      </c>
    </row>
    <row r="266" spans="66:68" x14ac:dyDescent="0.35">
      <c r="BN266" s="4" t="s">
        <v>463</v>
      </c>
      <c r="BO266" s="6">
        <v>10.3</v>
      </c>
      <c r="BP266">
        <f t="shared" si="10"/>
        <v>256</v>
      </c>
    </row>
    <row r="267" spans="66:68" x14ac:dyDescent="0.35">
      <c r="BN267" s="4" t="s">
        <v>465</v>
      </c>
      <c r="BO267" s="6">
        <v>10.3</v>
      </c>
      <c r="BP267">
        <f t="shared" si="10"/>
        <v>256</v>
      </c>
    </row>
    <row r="268" spans="66:68" x14ac:dyDescent="0.35">
      <c r="BN268" s="4" t="s">
        <v>468</v>
      </c>
      <c r="BO268" s="6">
        <v>10.3</v>
      </c>
      <c r="BP268">
        <f t="shared" ref="BP268:BP331" si="11">_xlfn.RANK.EQ(BO268,$BO$11:$BO$545)</f>
        <v>256</v>
      </c>
    </row>
    <row r="269" spans="66:68" x14ac:dyDescent="0.35">
      <c r="BN269" s="4" t="s">
        <v>466</v>
      </c>
      <c r="BO269" s="6">
        <v>10.3</v>
      </c>
      <c r="BP269">
        <f t="shared" si="11"/>
        <v>256</v>
      </c>
    </row>
    <row r="270" spans="66:68" x14ac:dyDescent="0.35">
      <c r="BN270" s="4" t="s">
        <v>478</v>
      </c>
      <c r="BO270" s="6">
        <v>10.199999999999999</v>
      </c>
      <c r="BP270">
        <f t="shared" si="11"/>
        <v>260</v>
      </c>
    </row>
    <row r="271" spans="66:68" x14ac:dyDescent="0.35">
      <c r="BN271" s="4" t="s">
        <v>477</v>
      </c>
      <c r="BO271" s="6">
        <v>10.199999999999999</v>
      </c>
      <c r="BP271">
        <f t="shared" si="11"/>
        <v>260</v>
      </c>
    </row>
    <row r="272" spans="66:68" x14ac:dyDescent="0.35">
      <c r="BN272" s="4" t="s">
        <v>471</v>
      </c>
      <c r="BO272" s="6">
        <v>10.199999999999999</v>
      </c>
      <c r="BP272">
        <f t="shared" si="11"/>
        <v>260</v>
      </c>
    </row>
    <row r="273" spans="66:68" x14ac:dyDescent="0.35">
      <c r="BN273" s="4" t="s">
        <v>479</v>
      </c>
      <c r="BO273" s="6">
        <v>10.199999999999999</v>
      </c>
      <c r="BP273">
        <f t="shared" si="11"/>
        <v>260</v>
      </c>
    </row>
    <row r="274" spans="66:68" x14ac:dyDescent="0.35">
      <c r="BN274" s="4" t="s">
        <v>474</v>
      </c>
      <c r="BO274" s="6">
        <v>10.199999999999999</v>
      </c>
      <c r="BP274">
        <f t="shared" si="11"/>
        <v>260</v>
      </c>
    </row>
    <row r="275" spans="66:68" x14ac:dyDescent="0.35">
      <c r="BN275" s="4" t="s">
        <v>473</v>
      </c>
      <c r="BO275" s="6">
        <v>10.199999999999999</v>
      </c>
      <c r="BP275">
        <f t="shared" si="11"/>
        <v>260</v>
      </c>
    </row>
    <row r="276" spans="66:68" x14ac:dyDescent="0.35">
      <c r="BN276" s="4" t="s">
        <v>476</v>
      </c>
      <c r="BO276" s="6">
        <v>10.199999999999999</v>
      </c>
      <c r="BP276">
        <f t="shared" si="11"/>
        <v>260</v>
      </c>
    </row>
    <row r="277" spans="66:68" x14ac:dyDescent="0.35">
      <c r="BN277" s="4" t="s">
        <v>484</v>
      </c>
      <c r="BO277" s="6">
        <v>10.1</v>
      </c>
      <c r="BP277">
        <f t="shared" si="11"/>
        <v>267</v>
      </c>
    </row>
    <row r="278" spans="66:68" x14ac:dyDescent="0.35">
      <c r="BN278" s="4" t="s">
        <v>481</v>
      </c>
      <c r="BO278" s="6">
        <v>10.1</v>
      </c>
      <c r="BP278">
        <f t="shared" si="11"/>
        <v>267</v>
      </c>
    </row>
    <row r="279" spans="66:68" x14ac:dyDescent="0.35">
      <c r="BN279" s="4" t="s">
        <v>485</v>
      </c>
      <c r="BO279" s="6">
        <v>10.1</v>
      </c>
      <c r="BP279">
        <f t="shared" si="11"/>
        <v>267</v>
      </c>
    </row>
    <row r="280" spans="66:68" x14ac:dyDescent="0.35">
      <c r="BN280" s="4" t="s">
        <v>491</v>
      </c>
      <c r="BO280" s="6">
        <v>9.9</v>
      </c>
      <c r="BP280">
        <f t="shared" si="11"/>
        <v>270</v>
      </c>
    </row>
    <row r="281" spans="66:68" x14ac:dyDescent="0.35">
      <c r="BN281" s="4" t="s">
        <v>494</v>
      </c>
      <c r="BO281" s="6">
        <v>9.9</v>
      </c>
      <c r="BP281">
        <f t="shared" si="11"/>
        <v>270</v>
      </c>
    </row>
    <row r="282" spans="66:68" x14ac:dyDescent="0.35">
      <c r="BN282" s="4" t="s">
        <v>487</v>
      </c>
      <c r="BO282" s="6">
        <v>9.9</v>
      </c>
      <c r="BP282">
        <f t="shared" si="11"/>
        <v>270</v>
      </c>
    </row>
    <row r="283" spans="66:68" x14ac:dyDescent="0.35">
      <c r="BN283" s="4" t="s">
        <v>493</v>
      </c>
      <c r="BO283" s="6">
        <v>9.9</v>
      </c>
      <c r="BP283">
        <f t="shared" si="11"/>
        <v>270</v>
      </c>
    </row>
    <row r="284" spans="66:68" x14ac:dyDescent="0.35">
      <c r="BN284" s="4" t="s">
        <v>490</v>
      </c>
      <c r="BO284" s="6">
        <v>9.9</v>
      </c>
      <c r="BP284">
        <f t="shared" si="11"/>
        <v>270</v>
      </c>
    </row>
    <row r="285" spans="66:68" x14ac:dyDescent="0.35">
      <c r="BN285" s="4" t="s">
        <v>488</v>
      </c>
      <c r="BO285" s="6">
        <v>9.9</v>
      </c>
      <c r="BP285">
        <f t="shared" si="11"/>
        <v>270</v>
      </c>
    </row>
    <row r="286" spans="66:68" x14ac:dyDescent="0.35">
      <c r="BN286" s="4" t="s">
        <v>502</v>
      </c>
      <c r="BO286" s="6">
        <v>9.8000000000000007</v>
      </c>
      <c r="BP286">
        <f t="shared" si="11"/>
        <v>276</v>
      </c>
    </row>
    <row r="287" spans="66:68" x14ac:dyDescent="0.35">
      <c r="BN287" s="4" t="s">
        <v>496</v>
      </c>
      <c r="BO287" s="6">
        <v>9.8000000000000007</v>
      </c>
      <c r="BP287">
        <f t="shared" si="11"/>
        <v>276</v>
      </c>
    </row>
    <row r="288" spans="66:68" x14ac:dyDescent="0.35">
      <c r="BN288" s="4" t="s">
        <v>500</v>
      </c>
      <c r="BO288" s="6">
        <v>9.8000000000000007</v>
      </c>
      <c r="BP288">
        <f t="shared" si="11"/>
        <v>276</v>
      </c>
    </row>
    <row r="289" spans="66:68" x14ac:dyDescent="0.35">
      <c r="BN289" s="4" t="s">
        <v>497</v>
      </c>
      <c r="BO289" s="6">
        <v>9.8000000000000007</v>
      </c>
      <c r="BP289">
        <f t="shared" si="11"/>
        <v>276</v>
      </c>
    </row>
    <row r="290" spans="66:68" x14ac:dyDescent="0.35">
      <c r="BN290" s="4" t="s">
        <v>503</v>
      </c>
      <c r="BO290" s="6">
        <v>9.8000000000000007</v>
      </c>
      <c r="BP290">
        <f t="shared" si="11"/>
        <v>276</v>
      </c>
    </row>
    <row r="291" spans="66:68" x14ac:dyDescent="0.35">
      <c r="BN291" s="4" t="s">
        <v>498</v>
      </c>
      <c r="BO291" s="6">
        <v>9.8000000000000007</v>
      </c>
      <c r="BP291">
        <f t="shared" si="11"/>
        <v>276</v>
      </c>
    </row>
    <row r="292" spans="66:68" x14ac:dyDescent="0.35">
      <c r="BN292" s="4" t="s">
        <v>499</v>
      </c>
      <c r="BO292" s="6">
        <v>9.8000000000000007</v>
      </c>
      <c r="BP292">
        <f t="shared" si="11"/>
        <v>276</v>
      </c>
    </row>
    <row r="293" spans="66:68" x14ac:dyDescent="0.35">
      <c r="BN293" s="4" t="s">
        <v>506</v>
      </c>
      <c r="BO293" s="6">
        <v>9.6999999999999993</v>
      </c>
      <c r="BP293">
        <f t="shared" si="11"/>
        <v>283</v>
      </c>
    </row>
    <row r="294" spans="66:68" x14ac:dyDescent="0.35">
      <c r="BN294" s="4" t="s">
        <v>505</v>
      </c>
      <c r="BO294" s="6">
        <v>9.6999999999999993</v>
      </c>
      <c r="BP294">
        <f t="shared" si="11"/>
        <v>283</v>
      </c>
    </row>
    <row r="295" spans="66:68" x14ac:dyDescent="0.35">
      <c r="BN295" s="4" t="s">
        <v>511</v>
      </c>
      <c r="BO295" s="6">
        <v>9.6</v>
      </c>
      <c r="BP295">
        <f t="shared" si="11"/>
        <v>285</v>
      </c>
    </row>
    <row r="296" spans="66:68" x14ac:dyDescent="0.35">
      <c r="BN296" s="4" t="s">
        <v>510</v>
      </c>
      <c r="BO296" s="6">
        <v>9.6</v>
      </c>
      <c r="BP296">
        <f t="shared" si="11"/>
        <v>285</v>
      </c>
    </row>
    <row r="297" spans="66:68" x14ac:dyDescent="0.35">
      <c r="BN297" s="4" t="s">
        <v>509</v>
      </c>
      <c r="BO297" s="6">
        <v>9.6</v>
      </c>
      <c r="BP297">
        <f t="shared" si="11"/>
        <v>285</v>
      </c>
    </row>
    <row r="298" spans="66:68" x14ac:dyDescent="0.35">
      <c r="BN298" s="4" t="s">
        <v>508</v>
      </c>
      <c r="BO298" s="6">
        <v>9.6</v>
      </c>
      <c r="BP298">
        <f t="shared" si="11"/>
        <v>285</v>
      </c>
    </row>
    <row r="299" spans="66:68" x14ac:dyDescent="0.35">
      <c r="BN299" s="4" t="s">
        <v>524</v>
      </c>
      <c r="BO299" s="6">
        <v>9.5</v>
      </c>
      <c r="BP299">
        <f t="shared" si="11"/>
        <v>289</v>
      </c>
    </row>
    <row r="300" spans="66:68" x14ac:dyDescent="0.35">
      <c r="BN300" s="4" t="s">
        <v>515</v>
      </c>
      <c r="BO300" s="6">
        <v>9.5</v>
      </c>
      <c r="BP300">
        <f t="shared" si="11"/>
        <v>289</v>
      </c>
    </row>
    <row r="301" spans="66:68" x14ac:dyDescent="0.35">
      <c r="BN301" s="4" t="s">
        <v>514</v>
      </c>
      <c r="BO301" s="6">
        <v>9.5</v>
      </c>
      <c r="BP301">
        <f t="shared" si="11"/>
        <v>289</v>
      </c>
    </row>
    <row r="302" spans="66:68" x14ac:dyDescent="0.35">
      <c r="BN302" s="4" t="s">
        <v>519</v>
      </c>
      <c r="BO302" s="6">
        <v>9.5</v>
      </c>
      <c r="BP302">
        <f t="shared" si="11"/>
        <v>289</v>
      </c>
    </row>
    <row r="303" spans="66:68" x14ac:dyDescent="0.35">
      <c r="BN303" s="4" t="s">
        <v>521</v>
      </c>
      <c r="BO303" s="6">
        <v>9.5</v>
      </c>
      <c r="BP303">
        <f t="shared" si="11"/>
        <v>289</v>
      </c>
    </row>
    <row r="304" spans="66:68" x14ac:dyDescent="0.35">
      <c r="BN304" s="4" t="s">
        <v>525</v>
      </c>
      <c r="BO304" s="6">
        <v>9.5</v>
      </c>
      <c r="BP304">
        <f t="shared" si="11"/>
        <v>289</v>
      </c>
    </row>
    <row r="305" spans="66:68" x14ac:dyDescent="0.35">
      <c r="BN305" s="4" t="s">
        <v>522</v>
      </c>
      <c r="BO305" s="6">
        <v>9.5</v>
      </c>
      <c r="BP305">
        <f t="shared" si="11"/>
        <v>289</v>
      </c>
    </row>
    <row r="306" spans="66:68" x14ac:dyDescent="0.35">
      <c r="BN306" s="4" t="s">
        <v>517</v>
      </c>
      <c r="BO306" s="6">
        <v>9.5</v>
      </c>
      <c r="BP306">
        <f t="shared" si="11"/>
        <v>289</v>
      </c>
    </row>
    <row r="307" spans="66:68" x14ac:dyDescent="0.35">
      <c r="BN307" s="4" t="s">
        <v>526</v>
      </c>
      <c r="BO307" s="6">
        <v>9.5</v>
      </c>
      <c r="BP307">
        <f t="shared" si="11"/>
        <v>289</v>
      </c>
    </row>
    <row r="308" spans="66:68" x14ac:dyDescent="0.35">
      <c r="BN308" s="4" t="s">
        <v>527</v>
      </c>
      <c r="BO308" s="6">
        <v>9.4</v>
      </c>
      <c r="BP308">
        <f t="shared" si="11"/>
        <v>298</v>
      </c>
    </row>
    <row r="309" spans="66:68" x14ac:dyDescent="0.35">
      <c r="BN309" s="4" t="s">
        <v>534</v>
      </c>
      <c r="BO309" s="6">
        <v>9.4</v>
      </c>
      <c r="BP309">
        <f t="shared" si="11"/>
        <v>298</v>
      </c>
    </row>
    <row r="310" spans="66:68" x14ac:dyDescent="0.35">
      <c r="BN310" s="4" t="s">
        <v>532</v>
      </c>
      <c r="BO310" s="6">
        <v>9.4</v>
      </c>
      <c r="BP310">
        <f t="shared" si="11"/>
        <v>298</v>
      </c>
    </row>
    <row r="311" spans="66:68" x14ac:dyDescent="0.35">
      <c r="BN311" s="4" t="s">
        <v>528</v>
      </c>
      <c r="BO311" s="6">
        <v>9.4</v>
      </c>
      <c r="BP311">
        <f t="shared" si="11"/>
        <v>298</v>
      </c>
    </row>
    <row r="312" spans="66:68" x14ac:dyDescent="0.35">
      <c r="BN312" s="4" t="s">
        <v>530</v>
      </c>
      <c r="BO312" s="6">
        <v>9.4</v>
      </c>
      <c r="BP312">
        <f t="shared" si="11"/>
        <v>298</v>
      </c>
    </row>
    <row r="313" spans="66:68" x14ac:dyDescent="0.35">
      <c r="BN313" s="4" t="s">
        <v>536</v>
      </c>
      <c r="BO313" s="6">
        <v>9.3000000000000007</v>
      </c>
      <c r="BP313">
        <f t="shared" si="11"/>
        <v>303</v>
      </c>
    </row>
    <row r="314" spans="66:68" x14ac:dyDescent="0.35">
      <c r="BN314" s="4" t="s">
        <v>537</v>
      </c>
      <c r="BO314" s="6">
        <v>9.3000000000000007</v>
      </c>
      <c r="BP314">
        <f t="shared" si="11"/>
        <v>303</v>
      </c>
    </row>
    <row r="315" spans="66:68" x14ac:dyDescent="0.35">
      <c r="BN315" s="4" t="s">
        <v>535</v>
      </c>
      <c r="BO315" s="6">
        <v>9.3000000000000007</v>
      </c>
      <c r="BP315">
        <f t="shared" si="11"/>
        <v>303</v>
      </c>
    </row>
    <row r="316" spans="66:68" x14ac:dyDescent="0.35">
      <c r="BN316" s="4" t="s">
        <v>551</v>
      </c>
      <c r="BO316" s="6">
        <v>9.1999999999999993</v>
      </c>
      <c r="BP316">
        <f t="shared" si="11"/>
        <v>306</v>
      </c>
    </row>
    <row r="317" spans="66:68" x14ac:dyDescent="0.35">
      <c r="BN317" s="4" t="s">
        <v>538</v>
      </c>
      <c r="BO317" s="6">
        <v>9.1999999999999993</v>
      </c>
      <c r="BP317">
        <f t="shared" si="11"/>
        <v>306</v>
      </c>
    </row>
    <row r="318" spans="66:68" x14ac:dyDescent="0.35">
      <c r="BN318" s="4" t="s">
        <v>546</v>
      </c>
      <c r="BO318" s="6">
        <v>9.1999999999999993</v>
      </c>
      <c r="BP318">
        <f t="shared" si="11"/>
        <v>306</v>
      </c>
    </row>
    <row r="319" spans="66:68" x14ac:dyDescent="0.35">
      <c r="BN319" s="4" t="s">
        <v>545</v>
      </c>
      <c r="BO319" s="6">
        <v>9.1999999999999993</v>
      </c>
      <c r="BP319">
        <f t="shared" si="11"/>
        <v>306</v>
      </c>
    </row>
    <row r="320" spans="66:68" x14ac:dyDescent="0.35">
      <c r="BN320" s="4" t="s">
        <v>548</v>
      </c>
      <c r="BO320" s="6">
        <v>9.1999999999999993</v>
      </c>
      <c r="BP320">
        <f t="shared" si="11"/>
        <v>306</v>
      </c>
    </row>
    <row r="321" spans="66:68" x14ac:dyDescent="0.35">
      <c r="BN321" s="4" t="s">
        <v>550</v>
      </c>
      <c r="BO321" s="6">
        <v>9.1999999999999993</v>
      </c>
      <c r="BP321">
        <f t="shared" si="11"/>
        <v>306</v>
      </c>
    </row>
    <row r="322" spans="66:68" x14ac:dyDescent="0.35">
      <c r="BN322" s="4" t="s">
        <v>539</v>
      </c>
      <c r="BO322" s="6">
        <v>9.1999999999999993</v>
      </c>
      <c r="BP322">
        <f t="shared" si="11"/>
        <v>306</v>
      </c>
    </row>
    <row r="323" spans="66:68" x14ac:dyDescent="0.35">
      <c r="BN323" s="4" t="s">
        <v>544</v>
      </c>
      <c r="BO323" s="6">
        <v>9.1999999999999993</v>
      </c>
      <c r="BP323">
        <f t="shared" si="11"/>
        <v>306</v>
      </c>
    </row>
    <row r="324" spans="66:68" x14ac:dyDescent="0.35">
      <c r="BN324" s="4" t="s">
        <v>547</v>
      </c>
      <c r="BO324" s="6">
        <v>9.1999999999999993</v>
      </c>
      <c r="BP324">
        <f t="shared" si="11"/>
        <v>306</v>
      </c>
    </row>
    <row r="325" spans="66:68" x14ac:dyDescent="0.35">
      <c r="BN325" s="4" t="s">
        <v>541</v>
      </c>
      <c r="BO325" s="6">
        <v>9.1999999999999993</v>
      </c>
      <c r="BP325">
        <f t="shared" si="11"/>
        <v>306</v>
      </c>
    </row>
    <row r="326" spans="66:68" x14ac:dyDescent="0.35">
      <c r="BN326" s="4" t="s">
        <v>542</v>
      </c>
      <c r="BO326" s="6">
        <v>9.1999999999999993</v>
      </c>
      <c r="BP326">
        <f t="shared" si="11"/>
        <v>306</v>
      </c>
    </row>
    <row r="327" spans="66:68" x14ac:dyDescent="0.35">
      <c r="BN327" s="4" t="s">
        <v>540</v>
      </c>
      <c r="BO327" s="6">
        <v>9.1999999999999993</v>
      </c>
      <c r="BP327">
        <f t="shared" si="11"/>
        <v>306</v>
      </c>
    </row>
    <row r="328" spans="66:68" x14ac:dyDescent="0.35">
      <c r="BN328" s="4" t="s">
        <v>558</v>
      </c>
      <c r="BO328" s="6">
        <v>9.1</v>
      </c>
      <c r="BP328">
        <f t="shared" si="11"/>
        <v>318</v>
      </c>
    </row>
    <row r="329" spans="66:68" x14ac:dyDescent="0.35">
      <c r="BN329" s="4" t="s">
        <v>559</v>
      </c>
      <c r="BO329" s="6">
        <v>9.1</v>
      </c>
      <c r="BP329">
        <f t="shared" si="11"/>
        <v>318</v>
      </c>
    </row>
    <row r="330" spans="66:68" x14ac:dyDescent="0.35">
      <c r="BN330" s="4" t="s">
        <v>555</v>
      </c>
      <c r="BO330" s="6">
        <v>9.1</v>
      </c>
      <c r="BP330">
        <f t="shared" si="11"/>
        <v>318</v>
      </c>
    </row>
    <row r="331" spans="66:68" x14ac:dyDescent="0.35">
      <c r="BN331" s="4" t="s">
        <v>556</v>
      </c>
      <c r="BO331" s="6">
        <v>9.1</v>
      </c>
      <c r="BP331">
        <f t="shared" si="11"/>
        <v>318</v>
      </c>
    </row>
    <row r="332" spans="66:68" x14ac:dyDescent="0.35">
      <c r="BN332" s="4" t="s">
        <v>561</v>
      </c>
      <c r="BO332" s="6">
        <v>9.1</v>
      </c>
      <c r="BP332">
        <f t="shared" ref="BP332:BP395" si="12">_xlfn.RANK.EQ(BO332,$BO$11:$BO$545)</f>
        <v>318</v>
      </c>
    </row>
    <row r="333" spans="66:68" x14ac:dyDescent="0.35">
      <c r="BN333" s="4" t="s">
        <v>553</v>
      </c>
      <c r="BO333" s="6">
        <v>9.1</v>
      </c>
      <c r="BP333">
        <f t="shared" si="12"/>
        <v>318</v>
      </c>
    </row>
    <row r="334" spans="66:68" x14ac:dyDescent="0.35">
      <c r="BN334" s="4" t="s">
        <v>562</v>
      </c>
      <c r="BO334" s="6">
        <v>9</v>
      </c>
      <c r="BP334">
        <f t="shared" si="12"/>
        <v>324</v>
      </c>
    </row>
    <row r="335" spans="66:68" x14ac:dyDescent="0.35">
      <c r="BN335" s="4" t="s">
        <v>567</v>
      </c>
      <c r="BO335" s="6">
        <v>9</v>
      </c>
      <c r="BP335">
        <f t="shared" si="12"/>
        <v>324</v>
      </c>
    </row>
    <row r="336" spans="66:68" x14ac:dyDescent="0.35">
      <c r="BN336" s="4" t="s">
        <v>568</v>
      </c>
      <c r="BO336" s="6">
        <v>9</v>
      </c>
      <c r="BP336">
        <f t="shared" si="12"/>
        <v>324</v>
      </c>
    </row>
    <row r="337" spans="66:68" x14ac:dyDescent="0.35">
      <c r="BN337" s="4" t="s">
        <v>569</v>
      </c>
      <c r="BO337" s="6">
        <v>9</v>
      </c>
      <c r="BP337">
        <f t="shared" si="12"/>
        <v>324</v>
      </c>
    </row>
    <row r="338" spans="66:68" x14ac:dyDescent="0.35">
      <c r="BN338" s="4" t="s">
        <v>570</v>
      </c>
      <c r="BO338" s="6">
        <v>9</v>
      </c>
      <c r="BP338">
        <f t="shared" si="12"/>
        <v>324</v>
      </c>
    </row>
    <row r="339" spans="66:68" x14ac:dyDescent="0.35">
      <c r="BN339" s="4" t="s">
        <v>564</v>
      </c>
      <c r="BO339" s="6">
        <v>9</v>
      </c>
      <c r="BP339">
        <f t="shared" si="12"/>
        <v>324</v>
      </c>
    </row>
    <row r="340" spans="66:68" x14ac:dyDescent="0.35">
      <c r="BN340" s="4" t="s">
        <v>565</v>
      </c>
      <c r="BO340" s="6">
        <v>9</v>
      </c>
      <c r="BP340">
        <f t="shared" si="12"/>
        <v>324</v>
      </c>
    </row>
    <row r="341" spans="66:68" x14ac:dyDescent="0.35">
      <c r="BN341" s="4" t="s">
        <v>576</v>
      </c>
      <c r="BO341" s="6">
        <v>8.9</v>
      </c>
      <c r="BP341">
        <f t="shared" si="12"/>
        <v>331</v>
      </c>
    </row>
    <row r="342" spans="66:68" x14ac:dyDescent="0.35">
      <c r="BN342" s="4" t="s">
        <v>575</v>
      </c>
      <c r="BO342" s="6">
        <v>8.9</v>
      </c>
      <c r="BP342">
        <f t="shared" si="12"/>
        <v>331</v>
      </c>
    </row>
    <row r="343" spans="66:68" x14ac:dyDescent="0.35">
      <c r="BN343" s="4" t="s">
        <v>574</v>
      </c>
      <c r="BO343" s="6">
        <v>8.9</v>
      </c>
      <c r="BP343">
        <f t="shared" si="12"/>
        <v>331</v>
      </c>
    </row>
    <row r="344" spans="66:68" x14ac:dyDescent="0.35">
      <c r="BN344" s="4" t="s">
        <v>572</v>
      </c>
      <c r="BO344" s="6">
        <v>8.9</v>
      </c>
      <c r="BP344">
        <f t="shared" si="12"/>
        <v>331</v>
      </c>
    </row>
    <row r="345" spans="66:68" x14ac:dyDescent="0.35">
      <c r="BN345" s="4" t="s">
        <v>577</v>
      </c>
      <c r="BO345" s="6">
        <v>8.8000000000000007</v>
      </c>
      <c r="BP345">
        <f t="shared" si="12"/>
        <v>335</v>
      </c>
    </row>
    <row r="346" spans="66:68" x14ac:dyDescent="0.35">
      <c r="BN346" s="4" t="s">
        <v>578</v>
      </c>
      <c r="BO346" s="6">
        <v>8.8000000000000007</v>
      </c>
      <c r="BP346">
        <f t="shared" si="12"/>
        <v>335</v>
      </c>
    </row>
    <row r="347" spans="66:68" x14ac:dyDescent="0.35">
      <c r="BN347" s="4" t="s">
        <v>580</v>
      </c>
      <c r="BO347" s="6">
        <v>8.6999999999999993</v>
      </c>
      <c r="BP347">
        <f t="shared" si="12"/>
        <v>337</v>
      </c>
    </row>
    <row r="348" spans="66:68" x14ac:dyDescent="0.35">
      <c r="BN348" s="4" t="s">
        <v>584</v>
      </c>
      <c r="BO348" s="6">
        <v>8.6999999999999993</v>
      </c>
      <c r="BP348">
        <f t="shared" si="12"/>
        <v>337</v>
      </c>
    </row>
    <row r="349" spans="66:68" x14ac:dyDescent="0.35">
      <c r="BN349" s="4" t="s">
        <v>585</v>
      </c>
      <c r="BO349" s="6">
        <v>8.6999999999999993</v>
      </c>
      <c r="BP349">
        <f t="shared" si="12"/>
        <v>337</v>
      </c>
    </row>
    <row r="350" spans="66:68" x14ac:dyDescent="0.35">
      <c r="BN350" s="4" t="s">
        <v>582</v>
      </c>
      <c r="BO350" s="6">
        <v>8.6999999999999993</v>
      </c>
      <c r="BP350">
        <f t="shared" si="12"/>
        <v>337</v>
      </c>
    </row>
    <row r="351" spans="66:68" x14ac:dyDescent="0.35">
      <c r="BN351" s="4" t="s">
        <v>593</v>
      </c>
      <c r="BO351" s="6">
        <v>8.6</v>
      </c>
      <c r="BP351">
        <f t="shared" si="12"/>
        <v>341</v>
      </c>
    </row>
    <row r="352" spans="66:68" x14ac:dyDescent="0.35">
      <c r="BN352" s="4" t="s">
        <v>587</v>
      </c>
      <c r="BO352" s="6">
        <v>8.6</v>
      </c>
      <c r="BP352">
        <f t="shared" si="12"/>
        <v>341</v>
      </c>
    </row>
    <row r="353" spans="66:68" x14ac:dyDescent="0.35">
      <c r="BN353" s="4" t="s">
        <v>588</v>
      </c>
      <c r="BO353" s="6">
        <v>8.6</v>
      </c>
      <c r="BP353">
        <f t="shared" si="12"/>
        <v>341</v>
      </c>
    </row>
    <row r="354" spans="66:68" x14ac:dyDescent="0.35">
      <c r="BN354" s="4" t="s">
        <v>591</v>
      </c>
      <c r="BO354" s="6">
        <v>8.6</v>
      </c>
      <c r="BP354">
        <f t="shared" si="12"/>
        <v>341</v>
      </c>
    </row>
    <row r="355" spans="66:68" x14ac:dyDescent="0.35">
      <c r="BN355" s="4" t="s">
        <v>586</v>
      </c>
      <c r="BO355" s="6">
        <v>8.6</v>
      </c>
      <c r="BP355">
        <f t="shared" si="12"/>
        <v>341</v>
      </c>
    </row>
    <row r="356" spans="66:68" x14ac:dyDescent="0.35">
      <c r="BN356" s="4" t="s">
        <v>590</v>
      </c>
      <c r="BO356" s="6">
        <v>8.6</v>
      </c>
      <c r="BP356">
        <f t="shared" si="12"/>
        <v>341</v>
      </c>
    </row>
    <row r="357" spans="66:68" x14ac:dyDescent="0.35">
      <c r="BN357" s="4" t="s">
        <v>603</v>
      </c>
      <c r="BO357" s="6">
        <v>8.5</v>
      </c>
      <c r="BP357">
        <f t="shared" si="12"/>
        <v>347</v>
      </c>
    </row>
    <row r="358" spans="66:68" x14ac:dyDescent="0.35">
      <c r="BN358" s="4" t="s">
        <v>602</v>
      </c>
      <c r="BO358" s="6">
        <v>8.5</v>
      </c>
      <c r="BP358">
        <f t="shared" si="12"/>
        <v>347</v>
      </c>
    </row>
    <row r="359" spans="66:68" x14ac:dyDescent="0.35">
      <c r="BN359" s="4" t="s">
        <v>605</v>
      </c>
      <c r="BO359" s="6">
        <v>8.5</v>
      </c>
      <c r="BP359">
        <f t="shared" si="12"/>
        <v>347</v>
      </c>
    </row>
    <row r="360" spans="66:68" x14ac:dyDescent="0.35">
      <c r="BN360" s="4" t="s">
        <v>600</v>
      </c>
      <c r="BO360" s="6">
        <v>8.5</v>
      </c>
      <c r="BP360">
        <f t="shared" si="12"/>
        <v>347</v>
      </c>
    </row>
    <row r="361" spans="66:68" x14ac:dyDescent="0.35">
      <c r="BN361" s="4" t="s">
        <v>595</v>
      </c>
      <c r="BO361" s="6">
        <v>8.5</v>
      </c>
      <c r="BP361">
        <f t="shared" si="12"/>
        <v>347</v>
      </c>
    </row>
    <row r="362" spans="66:68" x14ac:dyDescent="0.35">
      <c r="BN362" s="4" t="s">
        <v>596</v>
      </c>
      <c r="BO362" s="6">
        <v>8.5</v>
      </c>
      <c r="BP362">
        <f t="shared" si="12"/>
        <v>347</v>
      </c>
    </row>
    <row r="363" spans="66:68" x14ac:dyDescent="0.35">
      <c r="BN363" s="4" t="s">
        <v>598</v>
      </c>
      <c r="BO363" s="6">
        <v>8.5</v>
      </c>
      <c r="BP363">
        <f t="shared" si="12"/>
        <v>347</v>
      </c>
    </row>
    <row r="364" spans="66:68" x14ac:dyDescent="0.35">
      <c r="BN364" s="4" t="s">
        <v>609</v>
      </c>
      <c r="BO364" s="6">
        <v>8.4</v>
      </c>
      <c r="BP364">
        <f t="shared" si="12"/>
        <v>354</v>
      </c>
    </row>
    <row r="365" spans="66:68" x14ac:dyDescent="0.35">
      <c r="BN365" s="4" t="s">
        <v>607</v>
      </c>
      <c r="BO365" s="6">
        <v>8.4</v>
      </c>
      <c r="BP365">
        <f t="shared" si="12"/>
        <v>354</v>
      </c>
    </row>
    <row r="366" spans="66:68" x14ac:dyDescent="0.35">
      <c r="BN366" s="4" t="s">
        <v>615</v>
      </c>
      <c r="BO366" s="6">
        <v>8.3000000000000007</v>
      </c>
      <c r="BP366">
        <f t="shared" si="12"/>
        <v>356</v>
      </c>
    </row>
    <row r="367" spans="66:68" x14ac:dyDescent="0.35">
      <c r="BN367" s="4" t="s">
        <v>614</v>
      </c>
      <c r="BO367" s="6">
        <v>8.3000000000000007</v>
      </c>
      <c r="BP367">
        <f t="shared" si="12"/>
        <v>356</v>
      </c>
    </row>
    <row r="368" spans="66:68" x14ac:dyDescent="0.35">
      <c r="BN368" s="4" t="s">
        <v>613</v>
      </c>
      <c r="BO368" s="6">
        <v>8.3000000000000007</v>
      </c>
      <c r="BP368">
        <f t="shared" si="12"/>
        <v>356</v>
      </c>
    </row>
    <row r="369" spans="66:68" x14ac:dyDescent="0.35">
      <c r="BN369" s="4" t="s">
        <v>612</v>
      </c>
      <c r="BO369" s="6">
        <v>8.3000000000000007</v>
      </c>
      <c r="BP369">
        <f t="shared" si="12"/>
        <v>356</v>
      </c>
    </row>
    <row r="370" spans="66:68" x14ac:dyDescent="0.35">
      <c r="BN370" s="4" t="s">
        <v>611</v>
      </c>
      <c r="BO370" s="6">
        <v>8.3000000000000007</v>
      </c>
      <c r="BP370">
        <f t="shared" si="12"/>
        <v>356</v>
      </c>
    </row>
    <row r="371" spans="66:68" x14ac:dyDescent="0.35">
      <c r="BN371" s="4" t="s">
        <v>622</v>
      </c>
      <c r="BO371" s="6">
        <v>8.1999999999999993</v>
      </c>
      <c r="BP371">
        <f t="shared" si="12"/>
        <v>361</v>
      </c>
    </row>
    <row r="372" spans="66:68" x14ac:dyDescent="0.35">
      <c r="BN372" s="4" t="s">
        <v>629</v>
      </c>
      <c r="BO372" s="6">
        <v>8.1999999999999993</v>
      </c>
      <c r="BP372">
        <f t="shared" si="12"/>
        <v>361</v>
      </c>
    </row>
    <row r="373" spans="66:68" x14ac:dyDescent="0.35">
      <c r="BN373" s="4" t="s">
        <v>627</v>
      </c>
      <c r="BO373" s="6">
        <v>8.1999999999999993</v>
      </c>
      <c r="BP373">
        <f t="shared" si="12"/>
        <v>361</v>
      </c>
    </row>
    <row r="374" spans="66:68" x14ac:dyDescent="0.35">
      <c r="BN374" s="4" t="s">
        <v>621</v>
      </c>
      <c r="BO374" s="6">
        <v>8.1999999999999993</v>
      </c>
      <c r="BP374">
        <f t="shared" si="12"/>
        <v>361</v>
      </c>
    </row>
    <row r="375" spans="66:68" x14ac:dyDescent="0.35">
      <c r="BN375" s="4" t="s">
        <v>626</v>
      </c>
      <c r="BO375" s="6">
        <v>8.1999999999999993</v>
      </c>
      <c r="BP375">
        <f t="shared" si="12"/>
        <v>361</v>
      </c>
    </row>
    <row r="376" spans="66:68" x14ac:dyDescent="0.35">
      <c r="BN376" s="4" t="s">
        <v>620</v>
      </c>
      <c r="BO376" s="6">
        <v>8.1999999999999993</v>
      </c>
      <c r="BP376">
        <f t="shared" si="12"/>
        <v>361</v>
      </c>
    </row>
    <row r="377" spans="66:68" x14ac:dyDescent="0.35">
      <c r="BN377" s="4" t="s">
        <v>624</v>
      </c>
      <c r="BO377" s="6">
        <v>8.1999999999999993</v>
      </c>
      <c r="BP377">
        <f t="shared" si="12"/>
        <v>361</v>
      </c>
    </row>
    <row r="378" spans="66:68" x14ac:dyDescent="0.35">
      <c r="BN378" s="4" t="s">
        <v>625</v>
      </c>
      <c r="BO378" s="6">
        <v>8.1999999999999993</v>
      </c>
      <c r="BP378">
        <f t="shared" si="12"/>
        <v>361</v>
      </c>
    </row>
    <row r="379" spans="66:68" x14ac:dyDescent="0.35">
      <c r="BN379" s="4" t="s">
        <v>617</v>
      </c>
      <c r="BO379" s="6">
        <v>8.1999999999999993</v>
      </c>
      <c r="BP379">
        <f t="shared" si="12"/>
        <v>361</v>
      </c>
    </row>
    <row r="380" spans="66:68" x14ac:dyDescent="0.35">
      <c r="BN380" s="4" t="s">
        <v>618</v>
      </c>
      <c r="BO380" s="6">
        <v>8.1999999999999993</v>
      </c>
      <c r="BP380">
        <f t="shared" si="12"/>
        <v>361</v>
      </c>
    </row>
    <row r="381" spans="66:68" x14ac:dyDescent="0.35">
      <c r="BN381" s="4" t="s">
        <v>631</v>
      </c>
      <c r="BO381" s="6">
        <v>8.1</v>
      </c>
      <c r="BP381">
        <f t="shared" si="12"/>
        <v>371</v>
      </c>
    </row>
    <row r="382" spans="66:68" x14ac:dyDescent="0.35">
      <c r="BN382" s="4" t="s">
        <v>630</v>
      </c>
      <c r="BO382" s="6">
        <v>8.1</v>
      </c>
      <c r="BP382">
        <f t="shared" si="12"/>
        <v>371</v>
      </c>
    </row>
    <row r="383" spans="66:68" x14ac:dyDescent="0.35">
      <c r="BN383" s="4" t="s">
        <v>639</v>
      </c>
      <c r="BO383" s="6">
        <v>8</v>
      </c>
      <c r="BP383">
        <f t="shared" si="12"/>
        <v>373</v>
      </c>
    </row>
    <row r="384" spans="66:68" x14ac:dyDescent="0.35">
      <c r="BN384" s="4" t="s">
        <v>632</v>
      </c>
      <c r="BO384" s="6">
        <v>8</v>
      </c>
      <c r="BP384">
        <f t="shared" si="12"/>
        <v>373</v>
      </c>
    </row>
    <row r="385" spans="66:68" x14ac:dyDescent="0.35">
      <c r="BN385" s="4" t="s">
        <v>640</v>
      </c>
      <c r="BO385" s="6">
        <v>8</v>
      </c>
      <c r="BP385">
        <f t="shared" si="12"/>
        <v>373</v>
      </c>
    </row>
    <row r="386" spans="66:68" x14ac:dyDescent="0.35">
      <c r="BN386" s="4" t="s">
        <v>635</v>
      </c>
      <c r="BO386" s="6">
        <v>8</v>
      </c>
      <c r="BP386">
        <f t="shared" si="12"/>
        <v>373</v>
      </c>
    </row>
    <row r="387" spans="66:68" x14ac:dyDescent="0.35">
      <c r="BN387" s="4" t="s">
        <v>633</v>
      </c>
      <c r="BO387" s="6">
        <v>8</v>
      </c>
      <c r="BP387">
        <f t="shared" si="12"/>
        <v>373</v>
      </c>
    </row>
    <row r="388" spans="66:68" x14ac:dyDescent="0.35">
      <c r="BN388" s="4" t="s">
        <v>637</v>
      </c>
      <c r="BO388" s="6">
        <v>8</v>
      </c>
      <c r="BP388">
        <f t="shared" si="12"/>
        <v>373</v>
      </c>
    </row>
    <row r="389" spans="66:68" x14ac:dyDescent="0.35">
      <c r="BN389" s="4" t="s">
        <v>638</v>
      </c>
      <c r="BO389" s="6">
        <v>8</v>
      </c>
      <c r="BP389">
        <f t="shared" si="12"/>
        <v>373</v>
      </c>
    </row>
    <row r="390" spans="66:68" x14ac:dyDescent="0.35">
      <c r="BN390" s="4" t="s">
        <v>634</v>
      </c>
      <c r="BO390" s="6">
        <v>8</v>
      </c>
      <c r="BP390">
        <f t="shared" si="12"/>
        <v>373</v>
      </c>
    </row>
    <row r="391" spans="66:68" x14ac:dyDescent="0.35">
      <c r="BN391" s="4" t="s">
        <v>645</v>
      </c>
      <c r="BO391" s="6">
        <v>7.9</v>
      </c>
      <c r="BP391">
        <f t="shared" si="12"/>
        <v>381</v>
      </c>
    </row>
    <row r="392" spans="66:68" x14ac:dyDescent="0.35">
      <c r="BN392" s="4" t="s">
        <v>648</v>
      </c>
      <c r="BO392" s="6">
        <v>7.9</v>
      </c>
      <c r="BP392">
        <f t="shared" si="12"/>
        <v>381</v>
      </c>
    </row>
    <row r="393" spans="66:68" x14ac:dyDescent="0.35">
      <c r="BN393" s="4" t="s">
        <v>649</v>
      </c>
      <c r="BO393" s="6">
        <v>7.9</v>
      </c>
      <c r="BP393">
        <f t="shared" si="12"/>
        <v>381</v>
      </c>
    </row>
    <row r="394" spans="66:68" x14ac:dyDescent="0.35">
      <c r="BN394" s="4" t="s">
        <v>650</v>
      </c>
      <c r="BO394" s="6">
        <v>7.9</v>
      </c>
      <c r="BP394">
        <f t="shared" si="12"/>
        <v>381</v>
      </c>
    </row>
    <row r="395" spans="66:68" x14ac:dyDescent="0.35">
      <c r="BN395" s="4" t="s">
        <v>651</v>
      </c>
      <c r="BO395" s="6">
        <v>7.9</v>
      </c>
      <c r="BP395">
        <f t="shared" si="12"/>
        <v>381</v>
      </c>
    </row>
    <row r="396" spans="66:68" x14ac:dyDescent="0.35">
      <c r="BN396" s="4" t="s">
        <v>641</v>
      </c>
      <c r="BO396" s="6">
        <v>7.9</v>
      </c>
      <c r="BP396">
        <f t="shared" ref="BP396:BP459" si="13">_xlfn.RANK.EQ(BO396,$BO$11:$BO$545)</f>
        <v>381</v>
      </c>
    </row>
    <row r="397" spans="66:68" x14ac:dyDescent="0.35">
      <c r="BN397" s="4" t="s">
        <v>647</v>
      </c>
      <c r="BO397" s="6">
        <v>7.9</v>
      </c>
      <c r="BP397">
        <f t="shared" si="13"/>
        <v>381</v>
      </c>
    </row>
    <row r="398" spans="66:68" x14ac:dyDescent="0.35">
      <c r="BN398" s="4" t="s">
        <v>644</v>
      </c>
      <c r="BO398" s="6">
        <v>7.9</v>
      </c>
      <c r="BP398">
        <f t="shared" si="13"/>
        <v>381</v>
      </c>
    </row>
    <row r="399" spans="66:68" x14ac:dyDescent="0.35">
      <c r="BN399" s="4" t="s">
        <v>642</v>
      </c>
      <c r="BO399" s="6">
        <v>7.9</v>
      </c>
      <c r="BP399">
        <f t="shared" si="13"/>
        <v>381</v>
      </c>
    </row>
    <row r="400" spans="66:68" x14ac:dyDescent="0.35">
      <c r="BN400" s="4" t="s">
        <v>653</v>
      </c>
      <c r="BO400" s="6">
        <v>7.9</v>
      </c>
      <c r="BP400">
        <f t="shared" si="13"/>
        <v>381</v>
      </c>
    </row>
    <row r="401" spans="66:68" x14ac:dyDescent="0.35">
      <c r="BN401" s="4" t="s">
        <v>662</v>
      </c>
      <c r="BO401" s="6">
        <v>7.8</v>
      </c>
      <c r="BP401">
        <f t="shared" si="13"/>
        <v>391</v>
      </c>
    </row>
    <row r="402" spans="66:68" x14ac:dyDescent="0.35">
      <c r="BN402" s="4" t="s">
        <v>663</v>
      </c>
      <c r="BO402" s="6">
        <v>7.8</v>
      </c>
      <c r="BP402">
        <f t="shared" si="13"/>
        <v>391</v>
      </c>
    </row>
    <row r="403" spans="66:68" x14ac:dyDescent="0.35">
      <c r="BN403" s="4" t="s">
        <v>658</v>
      </c>
      <c r="BO403" s="6">
        <v>7.8</v>
      </c>
      <c r="BP403">
        <f t="shared" si="13"/>
        <v>391</v>
      </c>
    </row>
    <row r="404" spans="66:68" x14ac:dyDescent="0.35">
      <c r="BN404" s="4" t="s">
        <v>654</v>
      </c>
      <c r="BO404" s="6">
        <v>7.8</v>
      </c>
      <c r="BP404">
        <f t="shared" si="13"/>
        <v>391</v>
      </c>
    </row>
    <row r="405" spans="66:68" x14ac:dyDescent="0.35">
      <c r="BN405" s="4" t="s">
        <v>656</v>
      </c>
      <c r="BO405" s="6">
        <v>7.8</v>
      </c>
      <c r="BP405">
        <f t="shared" si="13"/>
        <v>391</v>
      </c>
    </row>
    <row r="406" spans="66:68" x14ac:dyDescent="0.35">
      <c r="BN406" s="4" t="s">
        <v>661</v>
      </c>
      <c r="BO406" s="6">
        <v>7.8</v>
      </c>
      <c r="BP406">
        <f t="shared" si="13"/>
        <v>391</v>
      </c>
    </row>
    <row r="407" spans="66:68" x14ac:dyDescent="0.35">
      <c r="BN407" s="4" t="s">
        <v>664</v>
      </c>
      <c r="BO407" s="6">
        <v>7.8</v>
      </c>
      <c r="BP407">
        <f t="shared" si="13"/>
        <v>391</v>
      </c>
    </row>
    <row r="408" spans="66:68" x14ac:dyDescent="0.35">
      <c r="BN408" s="4" t="s">
        <v>660</v>
      </c>
      <c r="BO408" s="6">
        <v>7.8</v>
      </c>
      <c r="BP408">
        <f t="shared" si="13"/>
        <v>391</v>
      </c>
    </row>
    <row r="409" spans="66:68" x14ac:dyDescent="0.35">
      <c r="BN409" s="4" t="s">
        <v>659</v>
      </c>
      <c r="BO409" s="6">
        <v>7.8</v>
      </c>
      <c r="BP409">
        <f t="shared" si="13"/>
        <v>391</v>
      </c>
    </row>
    <row r="410" spans="66:68" x14ac:dyDescent="0.35">
      <c r="BN410" s="4" t="s">
        <v>655</v>
      </c>
      <c r="BO410" s="6">
        <v>7.8</v>
      </c>
      <c r="BP410">
        <f t="shared" si="13"/>
        <v>391</v>
      </c>
    </row>
    <row r="411" spans="66:68" x14ac:dyDescent="0.35">
      <c r="BN411" s="4" t="s">
        <v>672</v>
      </c>
      <c r="BO411" s="6">
        <v>7.7</v>
      </c>
      <c r="BP411">
        <f t="shared" si="13"/>
        <v>401</v>
      </c>
    </row>
    <row r="412" spans="66:68" x14ac:dyDescent="0.35">
      <c r="BN412" s="4" t="s">
        <v>665</v>
      </c>
      <c r="BO412" s="6">
        <v>7.7</v>
      </c>
      <c r="BP412">
        <f t="shared" si="13"/>
        <v>401</v>
      </c>
    </row>
    <row r="413" spans="66:68" x14ac:dyDescent="0.35">
      <c r="BN413" s="4" t="s">
        <v>670</v>
      </c>
      <c r="BO413" s="6">
        <v>7.7</v>
      </c>
      <c r="BP413">
        <f t="shared" si="13"/>
        <v>401</v>
      </c>
    </row>
    <row r="414" spans="66:68" x14ac:dyDescent="0.35">
      <c r="BN414" s="4" t="s">
        <v>673</v>
      </c>
      <c r="BO414" s="6">
        <v>7.7</v>
      </c>
      <c r="BP414">
        <f t="shared" si="13"/>
        <v>401</v>
      </c>
    </row>
    <row r="415" spans="66:68" x14ac:dyDescent="0.35">
      <c r="BN415" s="4" t="s">
        <v>667</v>
      </c>
      <c r="BO415" s="6">
        <v>7.7</v>
      </c>
      <c r="BP415">
        <f t="shared" si="13"/>
        <v>401</v>
      </c>
    </row>
    <row r="416" spans="66:68" x14ac:dyDescent="0.35">
      <c r="BN416" s="4" t="s">
        <v>671</v>
      </c>
      <c r="BO416" s="6">
        <v>7.7</v>
      </c>
      <c r="BP416">
        <f t="shared" si="13"/>
        <v>401</v>
      </c>
    </row>
    <row r="417" spans="66:68" x14ac:dyDescent="0.35">
      <c r="BN417" s="4" t="s">
        <v>669</v>
      </c>
      <c r="BO417" s="6">
        <v>7.7</v>
      </c>
      <c r="BP417">
        <f t="shared" si="13"/>
        <v>401</v>
      </c>
    </row>
    <row r="418" spans="66:68" x14ac:dyDescent="0.35">
      <c r="BN418" s="4" t="s">
        <v>676</v>
      </c>
      <c r="BO418" s="6">
        <v>7.6</v>
      </c>
      <c r="BP418">
        <f t="shared" si="13"/>
        <v>408</v>
      </c>
    </row>
    <row r="419" spans="66:68" x14ac:dyDescent="0.35">
      <c r="BN419" s="4" t="s">
        <v>679</v>
      </c>
      <c r="BO419" s="6">
        <v>7.6</v>
      </c>
      <c r="BP419">
        <f t="shared" si="13"/>
        <v>408</v>
      </c>
    </row>
    <row r="420" spans="66:68" x14ac:dyDescent="0.35">
      <c r="BN420" s="4" t="s">
        <v>675</v>
      </c>
      <c r="BO420" s="6">
        <v>7.6</v>
      </c>
      <c r="BP420">
        <f t="shared" si="13"/>
        <v>408</v>
      </c>
    </row>
    <row r="421" spans="66:68" x14ac:dyDescent="0.35">
      <c r="BN421" s="4" t="s">
        <v>678</v>
      </c>
      <c r="BO421" s="6">
        <v>7.6</v>
      </c>
      <c r="BP421">
        <f t="shared" si="13"/>
        <v>408</v>
      </c>
    </row>
    <row r="422" spans="66:68" x14ac:dyDescent="0.35">
      <c r="BN422" s="4" t="s">
        <v>687</v>
      </c>
      <c r="BO422" s="6">
        <v>7.5</v>
      </c>
      <c r="BP422">
        <f t="shared" si="13"/>
        <v>412</v>
      </c>
    </row>
    <row r="423" spans="66:68" x14ac:dyDescent="0.35">
      <c r="BN423" s="4" t="s">
        <v>683</v>
      </c>
      <c r="BO423" s="6">
        <v>7.5</v>
      </c>
      <c r="BP423">
        <f t="shared" si="13"/>
        <v>412</v>
      </c>
    </row>
    <row r="424" spans="66:68" x14ac:dyDescent="0.35">
      <c r="BN424" s="4" t="s">
        <v>685</v>
      </c>
      <c r="BO424" s="6">
        <v>7.5</v>
      </c>
      <c r="BP424">
        <f t="shared" si="13"/>
        <v>412</v>
      </c>
    </row>
    <row r="425" spans="66:68" x14ac:dyDescent="0.35">
      <c r="BN425" s="4" t="s">
        <v>689</v>
      </c>
      <c r="BO425" s="6">
        <v>7.5</v>
      </c>
      <c r="BP425">
        <f t="shared" si="13"/>
        <v>412</v>
      </c>
    </row>
    <row r="426" spans="66:68" x14ac:dyDescent="0.35">
      <c r="BN426" s="4" t="s">
        <v>681</v>
      </c>
      <c r="BO426" s="6">
        <v>7.5</v>
      </c>
      <c r="BP426">
        <f t="shared" si="13"/>
        <v>412</v>
      </c>
    </row>
    <row r="427" spans="66:68" x14ac:dyDescent="0.35">
      <c r="BN427" s="4" t="s">
        <v>686</v>
      </c>
      <c r="BO427" s="6">
        <v>7.5</v>
      </c>
      <c r="BP427">
        <f t="shared" si="13"/>
        <v>412</v>
      </c>
    </row>
    <row r="428" spans="66:68" x14ac:dyDescent="0.35">
      <c r="BN428" s="4" t="s">
        <v>688</v>
      </c>
      <c r="BO428" s="6">
        <v>7.5</v>
      </c>
      <c r="BP428">
        <f t="shared" si="13"/>
        <v>412</v>
      </c>
    </row>
    <row r="429" spans="66:68" x14ac:dyDescent="0.35">
      <c r="BN429" s="4" t="s">
        <v>695</v>
      </c>
      <c r="BO429" s="6">
        <v>7.4</v>
      </c>
      <c r="BP429">
        <f t="shared" si="13"/>
        <v>419</v>
      </c>
    </row>
    <row r="430" spans="66:68" x14ac:dyDescent="0.35">
      <c r="BN430" s="4" t="s">
        <v>698</v>
      </c>
      <c r="BO430" s="6">
        <v>7.4</v>
      </c>
      <c r="BP430">
        <f t="shared" si="13"/>
        <v>419</v>
      </c>
    </row>
    <row r="431" spans="66:68" x14ac:dyDescent="0.35">
      <c r="BN431" s="4" t="s">
        <v>699</v>
      </c>
      <c r="BO431" s="6">
        <v>7.4</v>
      </c>
      <c r="BP431">
        <f t="shared" si="13"/>
        <v>419</v>
      </c>
    </row>
    <row r="432" spans="66:68" x14ac:dyDescent="0.35">
      <c r="BN432" s="4" t="s">
        <v>697</v>
      </c>
      <c r="BO432" s="6">
        <v>7.4</v>
      </c>
      <c r="BP432">
        <f t="shared" si="13"/>
        <v>419</v>
      </c>
    </row>
    <row r="433" spans="66:68" x14ac:dyDescent="0.35">
      <c r="BN433" s="4" t="s">
        <v>696</v>
      </c>
      <c r="BO433" s="6">
        <v>7.4</v>
      </c>
      <c r="BP433">
        <f t="shared" si="13"/>
        <v>419</v>
      </c>
    </row>
    <row r="434" spans="66:68" x14ac:dyDescent="0.35">
      <c r="BN434" s="4" t="s">
        <v>693</v>
      </c>
      <c r="BO434" s="6">
        <v>7.4</v>
      </c>
      <c r="BP434">
        <f t="shared" si="13"/>
        <v>419</v>
      </c>
    </row>
    <row r="435" spans="66:68" x14ac:dyDescent="0.35">
      <c r="BN435" s="4" t="s">
        <v>701</v>
      </c>
      <c r="BO435" s="6">
        <v>7.4</v>
      </c>
      <c r="BP435">
        <f t="shared" si="13"/>
        <v>419</v>
      </c>
    </row>
    <row r="436" spans="66:68" x14ac:dyDescent="0.35">
      <c r="BN436" s="4" t="s">
        <v>690</v>
      </c>
      <c r="BO436" s="6">
        <v>7.4</v>
      </c>
      <c r="BP436">
        <f t="shared" si="13"/>
        <v>419</v>
      </c>
    </row>
    <row r="437" spans="66:68" x14ac:dyDescent="0.35">
      <c r="BN437" s="4" t="s">
        <v>700</v>
      </c>
      <c r="BO437" s="6">
        <v>7.4</v>
      </c>
      <c r="BP437">
        <f t="shared" si="13"/>
        <v>419</v>
      </c>
    </row>
    <row r="438" spans="66:68" x14ac:dyDescent="0.35">
      <c r="BN438" s="4" t="s">
        <v>691</v>
      </c>
      <c r="BO438" s="6">
        <v>7.4</v>
      </c>
      <c r="BP438">
        <f t="shared" si="13"/>
        <v>419</v>
      </c>
    </row>
    <row r="439" spans="66:68" x14ac:dyDescent="0.35">
      <c r="BN439" s="4" t="s">
        <v>704</v>
      </c>
      <c r="BO439" s="6">
        <v>7.4</v>
      </c>
      <c r="BP439">
        <f t="shared" si="13"/>
        <v>419</v>
      </c>
    </row>
    <row r="440" spans="66:68" x14ac:dyDescent="0.35">
      <c r="BN440" s="4" t="s">
        <v>702</v>
      </c>
      <c r="BO440" s="6">
        <v>7.4</v>
      </c>
      <c r="BP440">
        <f t="shared" si="13"/>
        <v>419</v>
      </c>
    </row>
    <row r="441" spans="66:68" x14ac:dyDescent="0.35">
      <c r="BN441" s="4" t="s">
        <v>709</v>
      </c>
      <c r="BO441" s="6">
        <v>7.3</v>
      </c>
      <c r="BP441">
        <f t="shared" si="13"/>
        <v>431</v>
      </c>
    </row>
    <row r="442" spans="66:68" x14ac:dyDescent="0.35">
      <c r="BN442" s="4" t="s">
        <v>715</v>
      </c>
      <c r="BO442" s="6">
        <v>7.3</v>
      </c>
      <c r="BP442">
        <f t="shared" si="13"/>
        <v>431</v>
      </c>
    </row>
    <row r="443" spans="66:68" x14ac:dyDescent="0.35">
      <c r="BN443" s="4" t="s">
        <v>716</v>
      </c>
      <c r="BO443" s="6">
        <v>7.3</v>
      </c>
      <c r="BP443">
        <f t="shared" si="13"/>
        <v>431</v>
      </c>
    </row>
    <row r="444" spans="66:68" x14ac:dyDescent="0.35">
      <c r="BN444" s="4" t="s">
        <v>718</v>
      </c>
      <c r="BO444" s="6">
        <v>7.3</v>
      </c>
      <c r="BP444">
        <f t="shared" si="13"/>
        <v>431</v>
      </c>
    </row>
    <row r="445" spans="66:68" x14ac:dyDescent="0.35">
      <c r="BN445" s="4" t="s">
        <v>712</v>
      </c>
      <c r="BO445" s="6">
        <v>7.3</v>
      </c>
      <c r="BP445">
        <f t="shared" si="13"/>
        <v>431</v>
      </c>
    </row>
    <row r="446" spans="66:68" x14ac:dyDescent="0.35">
      <c r="BN446" s="4" t="s">
        <v>706</v>
      </c>
      <c r="BO446" s="6">
        <v>7.3</v>
      </c>
      <c r="BP446">
        <f t="shared" si="13"/>
        <v>431</v>
      </c>
    </row>
    <row r="447" spans="66:68" x14ac:dyDescent="0.35">
      <c r="BN447" s="4" t="s">
        <v>711</v>
      </c>
      <c r="BO447" s="6">
        <v>7.3</v>
      </c>
      <c r="BP447">
        <f t="shared" si="13"/>
        <v>431</v>
      </c>
    </row>
    <row r="448" spans="66:68" x14ac:dyDescent="0.35">
      <c r="BN448" s="4" t="s">
        <v>708</v>
      </c>
      <c r="BO448" s="6">
        <v>7.3</v>
      </c>
      <c r="BP448">
        <f t="shared" si="13"/>
        <v>431</v>
      </c>
    </row>
    <row r="449" spans="66:68" x14ac:dyDescent="0.35">
      <c r="BN449" s="4" t="s">
        <v>714</v>
      </c>
      <c r="BO449" s="6">
        <v>7.3</v>
      </c>
      <c r="BP449">
        <f t="shared" si="13"/>
        <v>431</v>
      </c>
    </row>
    <row r="450" spans="66:68" x14ac:dyDescent="0.35">
      <c r="BN450" s="4" t="s">
        <v>723</v>
      </c>
      <c r="BO450" s="6">
        <v>7.2</v>
      </c>
      <c r="BP450">
        <f t="shared" si="13"/>
        <v>440</v>
      </c>
    </row>
    <row r="451" spans="66:68" x14ac:dyDescent="0.35">
      <c r="BN451" s="4" t="s">
        <v>731</v>
      </c>
      <c r="BO451" s="6">
        <v>7.2</v>
      </c>
      <c r="BP451">
        <f t="shared" si="13"/>
        <v>440</v>
      </c>
    </row>
    <row r="452" spans="66:68" x14ac:dyDescent="0.35">
      <c r="BN452" s="4" t="s">
        <v>726</v>
      </c>
      <c r="BO452" s="6">
        <v>7.2</v>
      </c>
      <c r="BP452">
        <f t="shared" si="13"/>
        <v>440</v>
      </c>
    </row>
    <row r="453" spans="66:68" x14ac:dyDescent="0.35">
      <c r="BN453" s="4" t="s">
        <v>725</v>
      </c>
      <c r="BO453" s="6">
        <v>7.2</v>
      </c>
      <c r="BP453">
        <f t="shared" si="13"/>
        <v>440</v>
      </c>
    </row>
    <row r="454" spans="66:68" x14ac:dyDescent="0.35">
      <c r="BN454" s="4" t="s">
        <v>719</v>
      </c>
      <c r="BO454" s="6">
        <v>7.2</v>
      </c>
      <c r="BP454">
        <f t="shared" si="13"/>
        <v>440</v>
      </c>
    </row>
    <row r="455" spans="66:68" x14ac:dyDescent="0.35">
      <c r="BN455" s="4" t="s">
        <v>720</v>
      </c>
      <c r="BO455" s="6">
        <v>7.2</v>
      </c>
      <c r="BP455">
        <f t="shared" si="13"/>
        <v>440</v>
      </c>
    </row>
    <row r="456" spans="66:68" x14ac:dyDescent="0.35">
      <c r="BN456" s="4" t="s">
        <v>729</v>
      </c>
      <c r="BO456" s="6">
        <v>7.2</v>
      </c>
      <c r="BP456">
        <f t="shared" si="13"/>
        <v>440</v>
      </c>
    </row>
    <row r="457" spans="66:68" x14ac:dyDescent="0.35">
      <c r="BN457" s="4" t="s">
        <v>721</v>
      </c>
      <c r="BO457" s="6">
        <v>7.2</v>
      </c>
      <c r="BP457">
        <f t="shared" si="13"/>
        <v>440</v>
      </c>
    </row>
    <row r="458" spans="66:68" x14ac:dyDescent="0.35">
      <c r="BN458" s="4" t="s">
        <v>730</v>
      </c>
      <c r="BO458" s="6">
        <v>7.2</v>
      </c>
      <c r="BP458">
        <f t="shared" si="13"/>
        <v>440</v>
      </c>
    </row>
    <row r="459" spans="66:68" x14ac:dyDescent="0.35">
      <c r="BN459" s="4" t="s">
        <v>728</v>
      </c>
      <c r="BO459" s="6">
        <v>7.2</v>
      </c>
      <c r="BP459">
        <f t="shared" si="13"/>
        <v>440</v>
      </c>
    </row>
    <row r="460" spans="66:68" x14ac:dyDescent="0.35">
      <c r="BN460" s="4" t="s">
        <v>727</v>
      </c>
      <c r="BO460" s="6">
        <v>7.2</v>
      </c>
      <c r="BP460">
        <f t="shared" ref="BP460:BP523" si="14">_xlfn.RANK.EQ(BO460,$BO$11:$BO$545)</f>
        <v>440</v>
      </c>
    </row>
    <row r="461" spans="66:68" x14ac:dyDescent="0.35">
      <c r="BN461" s="4" t="s">
        <v>748</v>
      </c>
      <c r="BO461" s="6">
        <v>7.1</v>
      </c>
      <c r="BP461">
        <f t="shared" si="14"/>
        <v>451</v>
      </c>
    </row>
    <row r="462" spans="66:68" x14ac:dyDescent="0.35">
      <c r="BN462" s="4" t="s">
        <v>743</v>
      </c>
      <c r="BO462" s="6">
        <v>7.1</v>
      </c>
      <c r="BP462">
        <f t="shared" si="14"/>
        <v>451</v>
      </c>
    </row>
    <row r="463" spans="66:68" x14ac:dyDescent="0.35">
      <c r="BN463" s="4" t="s">
        <v>739</v>
      </c>
      <c r="BO463" s="6">
        <v>7.1</v>
      </c>
      <c r="BP463">
        <f t="shared" si="14"/>
        <v>451</v>
      </c>
    </row>
    <row r="464" spans="66:68" x14ac:dyDescent="0.35">
      <c r="BN464" s="4" t="s">
        <v>737</v>
      </c>
      <c r="BO464" s="6">
        <v>7.1</v>
      </c>
      <c r="BP464">
        <f t="shared" si="14"/>
        <v>451</v>
      </c>
    </row>
    <row r="465" spans="66:68" x14ac:dyDescent="0.35">
      <c r="BN465" s="4" t="s">
        <v>741</v>
      </c>
      <c r="BO465" s="6">
        <v>7.1</v>
      </c>
      <c r="BP465">
        <f t="shared" si="14"/>
        <v>451</v>
      </c>
    </row>
    <row r="466" spans="66:68" x14ac:dyDescent="0.35">
      <c r="BN466" s="4" t="s">
        <v>735</v>
      </c>
      <c r="BO466" s="6">
        <v>7.1</v>
      </c>
      <c r="BP466">
        <f t="shared" si="14"/>
        <v>451</v>
      </c>
    </row>
    <row r="467" spans="66:68" x14ac:dyDescent="0.35">
      <c r="BN467" s="4" t="s">
        <v>733</v>
      </c>
      <c r="BO467" s="6">
        <v>7.1</v>
      </c>
      <c r="BP467">
        <f t="shared" si="14"/>
        <v>451</v>
      </c>
    </row>
    <row r="468" spans="66:68" x14ac:dyDescent="0.35">
      <c r="BN468" s="4" t="s">
        <v>746</v>
      </c>
      <c r="BO468" s="6">
        <v>7.1</v>
      </c>
      <c r="BP468">
        <f t="shared" si="14"/>
        <v>451</v>
      </c>
    </row>
    <row r="469" spans="66:68" x14ac:dyDescent="0.35">
      <c r="BN469" s="4" t="s">
        <v>745</v>
      </c>
      <c r="BO469" s="6">
        <v>7.1</v>
      </c>
      <c r="BP469">
        <f t="shared" si="14"/>
        <v>451</v>
      </c>
    </row>
    <row r="470" spans="66:68" x14ac:dyDescent="0.35">
      <c r="BN470" s="4" t="s">
        <v>766</v>
      </c>
      <c r="BO470" s="6">
        <v>7</v>
      </c>
      <c r="BP470">
        <f t="shared" si="14"/>
        <v>460</v>
      </c>
    </row>
    <row r="471" spans="66:68" x14ac:dyDescent="0.35">
      <c r="BN471" s="4" t="s">
        <v>756</v>
      </c>
      <c r="BO471" s="6">
        <v>7</v>
      </c>
      <c r="BP471">
        <f t="shared" si="14"/>
        <v>460</v>
      </c>
    </row>
    <row r="472" spans="66:68" x14ac:dyDescent="0.35">
      <c r="BN472" s="4" t="s">
        <v>762</v>
      </c>
      <c r="BO472" s="6">
        <v>7</v>
      </c>
      <c r="BP472">
        <f t="shared" si="14"/>
        <v>460</v>
      </c>
    </row>
    <row r="473" spans="66:68" x14ac:dyDescent="0.35">
      <c r="BN473" s="4" t="s">
        <v>761</v>
      </c>
      <c r="BO473" s="6">
        <v>7</v>
      </c>
      <c r="BP473">
        <f t="shared" si="14"/>
        <v>460</v>
      </c>
    </row>
    <row r="474" spans="66:68" x14ac:dyDescent="0.35">
      <c r="BN474" s="4" t="s">
        <v>764</v>
      </c>
      <c r="BO474" s="6">
        <v>7</v>
      </c>
      <c r="BP474">
        <f t="shared" si="14"/>
        <v>460</v>
      </c>
    </row>
    <row r="475" spans="66:68" x14ac:dyDescent="0.35">
      <c r="BN475" s="4" t="s">
        <v>752</v>
      </c>
      <c r="BO475" s="6">
        <v>7</v>
      </c>
      <c r="BP475">
        <f t="shared" si="14"/>
        <v>460</v>
      </c>
    </row>
    <row r="476" spans="66:68" x14ac:dyDescent="0.35">
      <c r="BN476" s="4" t="s">
        <v>759</v>
      </c>
      <c r="BO476" s="6">
        <v>7</v>
      </c>
      <c r="BP476">
        <f t="shared" si="14"/>
        <v>460</v>
      </c>
    </row>
    <row r="477" spans="66:68" x14ac:dyDescent="0.35">
      <c r="BN477" s="4" t="s">
        <v>755</v>
      </c>
      <c r="BO477" s="6">
        <v>7</v>
      </c>
      <c r="BP477">
        <f t="shared" si="14"/>
        <v>460</v>
      </c>
    </row>
    <row r="478" spans="66:68" x14ac:dyDescent="0.35">
      <c r="BN478" s="4" t="s">
        <v>749</v>
      </c>
      <c r="BO478" s="6">
        <v>7</v>
      </c>
      <c r="BP478">
        <f t="shared" si="14"/>
        <v>460</v>
      </c>
    </row>
    <row r="479" spans="66:68" x14ac:dyDescent="0.35">
      <c r="BN479" s="4" t="s">
        <v>758</v>
      </c>
      <c r="BO479" s="6">
        <v>7</v>
      </c>
      <c r="BP479">
        <f t="shared" si="14"/>
        <v>460</v>
      </c>
    </row>
    <row r="480" spans="66:68" x14ac:dyDescent="0.35">
      <c r="BN480" s="4" t="s">
        <v>757</v>
      </c>
      <c r="BO480" s="6">
        <v>7</v>
      </c>
      <c r="BP480">
        <f t="shared" si="14"/>
        <v>460</v>
      </c>
    </row>
    <row r="481" spans="66:68" x14ac:dyDescent="0.35">
      <c r="BN481" s="4" t="s">
        <v>751</v>
      </c>
      <c r="BO481" s="6">
        <v>7</v>
      </c>
      <c r="BP481">
        <f t="shared" si="14"/>
        <v>460</v>
      </c>
    </row>
    <row r="482" spans="66:68" x14ac:dyDescent="0.35">
      <c r="BN482" s="4" t="s">
        <v>754</v>
      </c>
      <c r="BO482" s="6">
        <v>7</v>
      </c>
      <c r="BP482">
        <f t="shared" si="14"/>
        <v>460</v>
      </c>
    </row>
    <row r="483" spans="66:68" x14ac:dyDescent="0.35">
      <c r="BN483" s="4" t="s">
        <v>769</v>
      </c>
      <c r="BO483" s="6">
        <v>6.9</v>
      </c>
      <c r="BP483">
        <f t="shared" si="14"/>
        <v>473</v>
      </c>
    </row>
    <row r="484" spans="66:68" x14ac:dyDescent="0.35">
      <c r="BN484" s="4" t="s">
        <v>783</v>
      </c>
      <c r="BO484" s="6">
        <v>6.9</v>
      </c>
      <c r="BP484">
        <f t="shared" si="14"/>
        <v>473</v>
      </c>
    </row>
    <row r="485" spans="66:68" x14ac:dyDescent="0.35">
      <c r="BN485" s="4" t="s">
        <v>781</v>
      </c>
      <c r="BO485" s="6">
        <v>6.9</v>
      </c>
      <c r="BP485">
        <f t="shared" si="14"/>
        <v>473</v>
      </c>
    </row>
    <row r="486" spans="66:68" x14ac:dyDescent="0.35">
      <c r="BN486" s="4" t="s">
        <v>777</v>
      </c>
      <c r="BO486" s="6">
        <v>6.9</v>
      </c>
      <c r="BP486">
        <f t="shared" si="14"/>
        <v>473</v>
      </c>
    </row>
    <row r="487" spans="66:68" x14ac:dyDescent="0.35">
      <c r="BN487" s="4" t="s">
        <v>773</v>
      </c>
      <c r="BO487" s="6">
        <v>6.9</v>
      </c>
      <c r="BP487">
        <f t="shared" si="14"/>
        <v>473</v>
      </c>
    </row>
    <row r="488" spans="66:68" x14ac:dyDescent="0.35">
      <c r="BN488" s="4" t="s">
        <v>771</v>
      </c>
      <c r="BO488" s="6">
        <v>6.9</v>
      </c>
      <c r="BP488">
        <f t="shared" si="14"/>
        <v>473</v>
      </c>
    </row>
    <row r="489" spans="66:68" x14ac:dyDescent="0.35">
      <c r="BN489" s="4" t="s">
        <v>775</v>
      </c>
      <c r="BO489" s="6">
        <v>6.9</v>
      </c>
      <c r="BP489">
        <f t="shared" si="14"/>
        <v>473</v>
      </c>
    </row>
    <row r="490" spans="66:68" x14ac:dyDescent="0.35">
      <c r="BN490" s="4" t="s">
        <v>779</v>
      </c>
      <c r="BO490" s="6">
        <v>6.9</v>
      </c>
      <c r="BP490">
        <f t="shared" si="14"/>
        <v>473</v>
      </c>
    </row>
    <row r="491" spans="66:68" x14ac:dyDescent="0.35">
      <c r="BN491" s="4" t="s">
        <v>782</v>
      </c>
      <c r="BO491" s="6">
        <v>6.9</v>
      </c>
      <c r="BP491">
        <f t="shared" si="14"/>
        <v>473</v>
      </c>
    </row>
    <row r="492" spans="66:68" x14ac:dyDescent="0.35">
      <c r="BN492" s="4" t="s">
        <v>767</v>
      </c>
      <c r="BO492" s="6">
        <v>6.9</v>
      </c>
      <c r="BP492">
        <f t="shared" si="14"/>
        <v>473</v>
      </c>
    </row>
    <row r="493" spans="66:68" x14ac:dyDescent="0.35">
      <c r="BN493" s="4" t="s">
        <v>772</v>
      </c>
      <c r="BO493" s="6">
        <v>6.9</v>
      </c>
      <c r="BP493">
        <f t="shared" si="14"/>
        <v>473</v>
      </c>
    </row>
    <row r="494" spans="66:68" x14ac:dyDescent="0.35">
      <c r="BN494" s="4" t="s">
        <v>795</v>
      </c>
      <c r="BO494" s="6">
        <v>6.8</v>
      </c>
      <c r="BP494">
        <f t="shared" si="14"/>
        <v>484</v>
      </c>
    </row>
    <row r="495" spans="66:68" x14ac:dyDescent="0.35">
      <c r="BN495" s="4" t="s">
        <v>786</v>
      </c>
      <c r="BO495" s="6">
        <v>6.8</v>
      </c>
      <c r="BP495">
        <f t="shared" si="14"/>
        <v>484</v>
      </c>
    </row>
    <row r="496" spans="66:68" x14ac:dyDescent="0.35">
      <c r="BN496" s="4" t="s">
        <v>789</v>
      </c>
      <c r="BO496" s="6">
        <v>6.8</v>
      </c>
      <c r="BP496">
        <f t="shared" si="14"/>
        <v>484</v>
      </c>
    </row>
    <row r="497" spans="66:68" x14ac:dyDescent="0.35">
      <c r="BN497" s="4" t="s">
        <v>785</v>
      </c>
      <c r="BO497" s="6">
        <v>6.8</v>
      </c>
      <c r="BP497">
        <f t="shared" si="14"/>
        <v>484</v>
      </c>
    </row>
    <row r="498" spans="66:68" x14ac:dyDescent="0.35">
      <c r="BN498" s="4" t="s">
        <v>793</v>
      </c>
      <c r="BO498" s="6">
        <v>6.8</v>
      </c>
      <c r="BP498">
        <f t="shared" si="14"/>
        <v>484</v>
      </c>
    </row>
    <row r="499" spans="66:68" x14ac:dyDescent="0.35">
      <c r="BN499" s="4" t="s">
        <v>791</v>
      </c>
      <c r="BO499" s="6">
        <v>6.8</v>
      </c>
      <c r="BP499">
        <f t="shared" si="14"/>
        <v>484</v>
      </c>
    </row>
    <row r="500" spans="66:68" x14ac:dyDescent="0.35">
      <c r="BN500" s="4" t="s">
        <v>794</v>
      </c>
      <c r="BO500" s="6">
        <v>6.8</v>
      </c>
      <c r="BP500">
        <f t="shared" si="14"/>
        <v>484</v>
      </c>
    </row>
    <row r="501" spans="66:68" x14ac:dyDescent="0.35">
      <c r="BN501" s="4" t="s">
        <v>788</v>
      </c>
      <c r="BO501" s="6">
        <v>6.8</v>
      </c>
      <c r="BP501">
        <f t="shared" si="14"/>
        <v>484</v>
      </c>
    </row>
    <row r="502" spans="66:68" x14ac:dyDescent="0.35">
      <c r="BN502" s="4" t="s">
        <v>798</v>
      </c>
      <c r="BO502" s="6">
        <v>6.7</v>
      </c>
      <c r="BP502">
        <f t="shared" si="14"/>
        <v>492</v>
      </c>
    </row>
    <row r="503" spans="66:68" x14ac:dyDescent="0.35">
      <c r="BN503" s="4" t="s">
        <v>802</v>
      </c>
      <c r="BO503" s="6">
        <v>6.7</v>
      </c>
      <c r="BP503">
        <f t="shared" si="14"/>
        <v>492</v>
      </c>
    </row>
    <row r="504" spans="66:68" x14ac:dyDescent="0.35">
      <c r="BN504" s="4" t="s">
        <v>796</v>
      </c>
      <c r="BO504" s="6">
        <v>6.7</v>
      </c>
      <c r="BP504">
        <f t="shared" si="14"/>
        <v>492</v>
      </c>
    </row>
    <row r="505" spans="66:68" x14ac:dyDescent="0.35">
      <c r="BN505" s="4" t="s">
        <v>803</v>
      </c>
      <c r="BO505" s="6">
        <v>6.7</v>
      </c>
      <c r="BP505">
        <f t="shared" si="14"/>
        <v>492</v>
      </c>
    </row>
    <row r="506" spans="66:68" x14ac:dyDescent="0.35">
      <c r="BN506" s="4" t="s">
        <v>800</v>
      </c>
      <c r="BO506" s="6">
        <v>6.7</v>
      </c>
      <c r="BP506">
        <f t="shared" si="14"/>
        <v>492</v>
      </c>
    </row>
    <row r="507" spans="66:68" x14ac:dyDescent="0.35">
      <c r="BN507" s="4" t="s">
        <v>828</v>
      </c>
      <c r="BO507" s="6">
        <v>6.6</v>
      </c>
      <c r="BP507">
        <f t="shared" si="14"/>
        <v>497</v>
      </c>
    </row>
    <row r="508" spans="66:68" x14ac:dyDescent="0.35">
      <c r="BN508" s="4" t="s">
        <v>817</v>
      </c>
      <c r="BO508" s="6">
        <v>6.6</v>
      </c>
      <c r="BP508">
        <f t="shared" si="14"/>
        <v>497</v>
      </c>
    </row>
    <row r="509" spans="66:68" x14ac:dyDescent="0.35">
      <c r="BN509" s="4" t="s">
        <v>824</v>
      </c>
      <c r="BO509" s="6">
        <v>6.6</v>
      </c>
      <c r="BP509">
        <f t="shared" si="14"/>
        <v>497</v>
      </c>
    </row>
    <row r="510" spans="66:68" x14ac:dyDescent="0.35">
      <c r="BN510" s="4" t="s">
        <v>823</v>
      </c>
      <c r="BO510" s="6">
        <v>6.6</v>
      </c>
      <c r="BP510">
        <f t="shared" si="14"/>
        <v>497</v>
      </c>
    </row>
    <row r="511" spans="66:68" x14ac:dyDescent="0.35">
      <c r="BN511" s="4" t="s">
        <v>815</v>
      </c>
      <c r="BO511" s="6">
        <v>6.6</v>
      </c>
      <c r="BP511">
        <f t="shared" si="14"/>
        <v>497</v>
      </c>
    </row>
    <row r="512" spans="66:68" x14ac:dyDescent="0.35">
      <c r="BN512" s="4" t="s">
        <v>819</v>
      </c>
      <c r="BO512" s="6">
        <v>6.6</v>
      </c>
      <c r="BP512">
        <f t="shared" si="14"/>
        <v>497</v>
      </c>
    </row>
    <row r="513" spans="66:68" x14ac:dyDescent="0.35">
      <c r="BN513" s="4" t="s">
        <v>822</v>
      </c>
      <c r="BO513" s="6">
        <v>6.6</v>
      </c>
      <c r="BP513">
        <f t="shared" si="14"/>
        <v>497</v>
      </c>
    </row>
    <row r="514" spans="66:68" x14ac:dyDescent="0.35">
      <c r="BN514" s="4" t="s">
        <v>813</v>
      </c>
      <c r="BO514" s="6">
        <v>6.6</v>
      </c>
      <c r="BP514">
        <f t="shared" si="14"/>
        <v>497</v>
      </c>
    </row>
    <row r="515" spans="66:68" x14ac:dyDescent="0.35">
      <c r="BN515" s="4" t="s">
        <v>812</v>
      </c>
      <c r="BO515" s="6">
        <v>6.6</v>
      </c>
      <c r="BP515">
        <f t="shared" si="14"/>
        <v>497</v>
      </c>
    </row>
    <row r="516" spans="66:68" x14ac:dyDescent="0.35">
      <c r="BN516" s="4" t="s">
        <v>826</v>
      </c>
      <c r="BO516" s="6">
        <v>6.6</v>
      </c>
      <c r="BP516">
        <f t="shared" si="14"/>
        <v>497</v>
      </c>
    </row>
    <row r="517" spans="66:68" x14ac:dyDescent="0.35">
      <c r="BN517" s="4" t="s">
        <v>811</v>
      </c>
      <c r="BO517" s="6">
        <v>6.6</v>
      </c>
      <c r="BP517">
        <f t="shared" si="14"/>
        <v>497</v>
      </c>
    </row>
    <row r="518" spans="66:68" x14ac:dyDescent="0.35">
      <c r="BN518" s="4" t="s">
        <v>831</v>
      </c>
      <c r="BO518" s="6">
        <v>6.6</v>
      </c>
      <c r="BP518">
        <f t="shared" si="14"/>
        <v>497</v>
      </c>
    </row>
    <row r="519" spans="66:68" x14ac:dyDescent="0.35">
      <c r="BN519" s="4" t="s">
        <v>806</v>
      </c>
      <c r="BO519" s="6">
        <v>6.6</v>
      </c>
      <c r="BP519">
        <f t="shared" si="14"/>
        <v>497</v>
      </c>
    </row>
    <row r="520" spans="66:68" x14ac:dyDescent="0.35">
      <c r="BN520" s="4" t="s">
        <v>830</v>
      </c>
      <c r="BO520" s="6">
        <v>6.6</v>
      </c>
      <c r="BP520">
        <f t="shared" si="14"/>
        <v>497</v>
      </c>
    </row>
    <row r="521" spans="66:68" x14ac:dyDescent="0.35">
      <c r="BN521" s="4" t="s">
        <v>827</v>
      </c>
      <c r="BO521" s="6">
        <v>6.6</v>
      </c>
      <c r="BP521">
        <f t="shared" si="14"/>
        <v>497</v>
      </c>
    </row>
    <row r="522" spans="66:68" x14ac:dyDescent="0.35">
      <c r="BN522" s="4" t="s">
        <v>805</v>
      </c>
      <c r="BO522" s="6">
        <v>6.6</v>
      </c>
      <c r="BP522">
        <f t="shared" si="14"/>
        <v>497</v>
      </c>
    </row>
    <row r="523" spans="66:68" x14ac:dyDescent="0.35">
      <c r="BN523" s="4" t="s">
        <v>810</v>
      </c>
      <c r="BO523" s="6">
        <v>6.6</v>
      </c>
      <c r="BP523">
        <f t="shared" si="14"/>
        <v>497</v>
      </c>
    </row>
    <row r="524" spans="66:68" x14ac:dyDescent="0.35">
      <c r="BN524" s="4" t="s">
        <v>809</v>
      </c>
      <c r="BO524" s="6">
        <v>6.6</v>
      </c>
      <c r="BP524">
        <f t="shared" ref="BP524:BP545" si="15">_xlfn.RANK.EQ(BO524,$BO$11:$BO$545)</f>
        <v>497</v>
      </c>
    </row>
    <row r="525" spans="66:68" x14ac:dyDescent="0.35">
      <c r="BN525" s="4" t="s">
        <v>821</v>
      </c>
      <c r="BO525" s="6">
        <v>6.6</v>
      </c>
      <c r="BP525">
        <f t="shared" si="15"/>
        <v>497</v>
      </c>
    </row>
    <row r="526" spans="66:68" x14ac:dyDescent="0.35">
      <c r="BN526" s="4" t="s">
        <v>832</v>
      </c>
      <c r="BO526" s="6">
        <v>6.6</v>
      </c>
      <c r="BP526">
        <f t="shared" si="15"/>
        <v>497</v>
      </c>
    </row>
    <row r="527" spans="66:68" x14ac:dyDescent="0.35">
      <c r="BN527" s="4" t="s">
        <v>820</v>
      </c>
      <c r="BO527" s="6">
        <v>6.6</v>
      </c>
      <c r="BP527">
        <f t="shared" si="15"/>
        <v>497</v>
      </c>
    </row>
    <row r="528" spans="66:68" x14ac:dyDescent="0.35">
      <c r="BN528" s="4" t="s">
        <v>807</v>
      </c>
      <c r="BO528" s="6">
        <v>6.6</v>
      </c>
      <c r="BP528">
        <f t="shared" si="15"/>
        <v>497</v>
      </c>
    </row>
    <row r="529" spans="66:68" x14ac:dyDescent="0.35">
      <c r="BN529" s="4" t="s">
        <v>814</v>
      </c>
      <c r="BO529" s="6">
        <v>6.6</v>
      </c>
      <c r="BP529">
        <f t="shared" si="15"/>
        <v>497</v>
      </c>
    </row>
    <row r="530" spans="66:68" x14ac:dyDescent="0.35">
      <c r="BN530" s="4" t="s">
        <v>836</v>
      </c>
      <c r="BO530" s="6">
        <v>6.5</v>
      </c>
      <c r="BP530">
        <f t="shared" si="15"/>
        <v>520</v>
      </c>
    </row>
    <row r="531" spans="66:68" x14ac:dyDescent="0.35">
      <c r="BN531" s="4" t="s">
        <v>835</v>
      </c>
      <c r="BO531" s="6">
        <v>6.5</v>
      </c>
      <c r="BP531">
        <f t="shared" si="15"/>
        <v>520</v>
      </c>
    </row>
    <row r="532" spans="66:68" x14ac:dyDescent="0.35">
      <c r="BN532" s="4" t="s">
        <v>834</v>
      </c>
      <c r="BO532" s="6">
        <v>6.5</v>
      </c>
      <c r="BP532">
        <f t="shared" si="15"/>
        <v>520</v>
      </c>
    </row>
    <row r="533" spans="66:68" x14ac:dyDescent="0.35">
      <c r="BN533" s="4" t="s">
        <v>840</v>
      </c>
      <c r="BO533" s="6">
        <v>6.5</v>
      </c>
      <c r="BP533">
        <f t="shared" si="15"/>
        <v>520</v>
      </c>
    </row>
    <row r="534" spans="66:68" x14ac:dyDescent="0.35">
      <c r="BN534" s="4" t="s">
        <v>838</v>
      </c>
      <c r="BO534" s="6">
        <v>6.5</v>
      </c>
      <c r="BP534">
        <f t="shared" si="15"/>
        <v>520</v>
      </c>
    </row>
    <row r="535" spans="66:68" x14ac:dyDescent="0.35">
      <c r="BN535" s="4" t="s">
        <v>849</v>
      </c>
      <c r="BO535" s="6">
        <v>6.4</v>
      </c>
      <c r="BP535">
        <f t="shared" si="15"/>
        <v>525</v>
      </c>
    </row>
    <row r="536" spans="66:68" x14ac:dyDescent="0.35">
      <c r="BN536" s="4" t="s">
        <v>847</v>
      </c>
      <c r="BO536" s="6">
        <v>6.4</v>
      </c>
      <c r="BP536">
        <f t="shared" si="15"/>
        <v>525</v>
      </c>
    </row>
    <row r="537" spans="66:68" x14ac:dyDescent="0.35">
      <c r="BN537" s="4" t="s">
        <v>845</v>
      </c>
      <c r="BO537" s="6">
        <v>6.4</v>
      </c>
      <c r="BP537">
        <f t="shared" si="15"/>
        <v>525</v>
      </c>
    </row>
    <row r="538" spans="66:68" x14ac:dyDescent="0.35">
      <c r="BN538" s="4" t="s">
        <v>853</v>
      </c>
      <c r="BO538" s="6">
        <v>6.4</v>
      </c>
      <c r="BP538">
        <f t="shared" si="15"/>
        <v>525</v>
      </c>
    </row>
    <row r="539" spans="66:68" x14ac:dyDescent="0.35">
      <c r="BN539" s="4" t="s">
        <v>842</v>
      </c>
      <c r="BO539" s="6">
        <v>6.4</v>
      </c>
      <c r="BP539">
        <f t="shared" si="15"/>
        <v>525</v>
      </c>
    </row>
    <row r="540" spans="66:68" x14ac:dyDescent="0.35">
      <c r="BN540" s="4" t="s">
        <v>856</v>
      </c>
      <c r="BO540" s="6">
        <v>6.4</v>
      </c>
      <c r="BP540">
        <f t="shared" si="15"/>
        <v>525</v>
      </c>
    </row>
    <row r="541" spans="66:68" x14ac:dyDescent="0.35">
      <c r="BN541" s="4" t="s">
        <v>850</v>
      </c>
      <c r="BO541" s="6">
        <v>6.4</v>
      </c>
      <c r="BP541">
        <f t="shared" si="15"/>
        <v>525</v>
      </c>
    </row>
    <row r="542" spans="66:68" x14ac:dyDescent="0.35">
      <c r="BN542" s="4" t="s">
        <v>843</v>
      </c>
      <c r="BO542" s="6">
        <v>6.4</v>
      </c>
      <c r="BP542">
        <f t="shared" si="15"/>
        <v>525</v>
      </c>
    </row>
    <row r="543" spans="66:68" x14ac:dyDescent="0.35">
      <c r="BN543" s="4" t="s">
        <v>855</v>
      </c>
      <c r="BO543" s="6">
        <v>6.4</v>
      </c>
      <c r="BP543">
        <f t="shared" si="15"/>
        <v>525</v>
      </c>
    </row>
    <row r="544" spans="66:68" x14ac:dyDescent="0.35">
      <c r="BN544" s="4" t="s">
        <v>848</v>
      </c>
      <c r="BO544" s="6">
        <v>6.4</v>
      </c>
      <c r="BP544">
        <f t="shared" si="15"/>
        <v>525</v>
      </c>
    </row>
    <row r="545" spans="66:68" x14ac:dyDescent="0.35">
      <c r="BN545" s="4" t="s">
        <v>851</v>
      </c>
      <c r="BO545" s="6">
        <v>6.4</v>
      </c>
      <c r="BP545">
        <f t="shared" si="15"/>
        <v>525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6D1D0-16C4-471D-9DB5-D4B011532E9D}">
  <sheetPr codeName="Sheet1"/>
  <dimension ref="A1:AO576"/>
  <sheetViews>
    <sheetView zoomScale="60" zoomScaleNormal="60" workbookViewId="0">
      <selection activeCell="BK6" sqref="BK6"/>
    </sheetView>
  </sheetViews>
  <sheetFormatPr defaultRowHeight="14.5" x14ac:dyDescent="0.35"/>
  <cols>
    <col min="1" max="1" width="30.90625" bestFit="1" customWidth="1"/>
    <col min="2" max="2" width="14.1796875" bestFit="1" customWidth="1"/>
    <col min="3" max="3" width="21.81640625" bestFit="1" customWidth="1"/>
    <col min="4" max="4" width="23.81640625" bestFit="1" customWidth="1"/>
    <col min="5" max="5" width="30.90625" bestFit="1" customWidth="1"/>
    <col min="6" max="6" width="30.90625" customWidth="1"/>
    <col min="7" max="7" width="13.90625" bestFit="1" customWidth="1"/>
    <col min="8" max="8" width="12.90625" bestFit="1" customWidth="1"/>
    <col min="9" max="9" width="15.1796875" bestFit="1" customWidth="1"/>
    <col min="10" max="10" width="19.6328125" bestFit="1" customWidth="1"/>
    <col min="11" max="11" width="23.81640625" bestFit="1" customWidth="1"/>
    <col min="12" max="12" width="15.1796875" bestFit="1" customWidth="1"/>
    <col min="13" max="13" width="30.36328125" bestFit="1" customWidth="1"/>
    <col min="14" max="14" width="19.54296875" bestFit="1" customWidth="1"/>
    <col min="15" max="15" width="19.1796875" bestFit="1" customWidth="1"/>
    <col min="16" max="16" width="35.6328125" bestFit="1" customWidth="1"/>
    <col min="17" max="17" width="14.26953125" customWidth="1"/>
    <col min="18" max="18" width="19.1796875" bestFit="1" customWidth="1"/>
    <col min="19" max="19" width="20.1796875" bestFit="1" customWidth="1"/>
    <col min="20" max="20" width="24.7265625" customWidth="1"/>
    <col min="21" max="21" width="25.36328125" bestFit="1" customWidth="1"/>
    <col min="22" max="22" width="25.1796875" bestFit="1" customWidth="1"/>
    <col min="23" max="23" width="50.08984375" bestFit="1" customWidth="1"/>
    <col min="24" max="24" width="30.6328125" bestFit="1" customWidth="1"/>
    <col min="25" max="25" width="50.08984375" bestFit="1" customWidth="1"/>
    <col min="26" max="26" width="31.90625" bestFit="1" customWidth="1"/>
    <col min="27" max="27" width="34.90625" bestFit="1" customWidth="1"/>
    <col min="28" max="28" width="40.08984375" bestFit="1" customWidth="1"/>
    <col min="29" max="29" width="26.90625" bestFit="1" customWidth="1"/>
    <col min="30" max="30" width="9.90625" bestFit="1" customWidth="1"/>
    <col min="31" max="31" width="10.90625" bestFit="1" customWidth="1"/>
    <col min="32" max="32" width="14.36328125" bestFit="1" customWidth="1"/>
    <col min="33" max="33" width="18.7265625" bestFit="1" customWidth="1"/>
    <col min="34" max="34" width="35.7265625" bestFit="1" customWidth="1"/>
    <col min="35" max="35" width="9.453125" bestFit="1" customWidth="1"/>
    <col min="36" max="36" width="37.08984375" bestFit="1" customWidth="1"/>
    <col min="37" max="37" width="30.90625" bestFit="1" customWidth="1"/>
    <col min="40" max="40" width="19.36328125" bestFit="1" customWidth="1"/>
    <col min="41" max="41" width="43.453125" bestFit="1" customWidth="1"/>
  </cols>
  <sheetData>
    <row r="1" spans="1:41" x14ac:dyDescent="0.35">
      <c r="A1" s="3" t="s">
        <v>857</v>
      </c>
      <c r="B1" t="s">
        <v>906</v>
      </c>
      <c r="D1" s="3" t="s">
        <v>5</v>
      </c>
      <c r="E1" t="s">
        <v>876</v>
      </c>
      <c r="H1" s="3" t="s">
        <v>881</v>
      </c>
      <c r="I1" s="30" t="s">
        <v>1098</v>
      </c>
      <c r="K1" s="3" t="s">
        <v>3</v>
      </c>
      <c r="L1" t="s">
        <v>898</v>
      </c>
      <c r="M1" t="s">
        <v>899</v>
      </c>
      <c r="O1" s="3" t="s">
        <v>3</v>
      </c>
      <c r="P1" t="s">
        <v>1096</v>
      </c>
      <c r="Q1" s="9"/>
      <c r="R1" s="3" t="s">
        <v>3</v>
      </c>
      <c r="S1" t="s">
        <v>900</v>
      </c>
      <c r="T1" s="9"/>
      <c r="U1" s="22" t="s">
        <v>3</v>
      </c>
      <c r="V1" s="22" t="s">
        <v>908</v>
      </c>
      <c r="W1" s="22" t="s">
        <v>886</v>
      </c>
      <c r="X1" s="22" t="s">
        <v>909</v>
      </c>
      <c r="Y1" s="22" t="s">
        <v>877</v>
      </c>
      <c r="Z1" s="22" t="s">
        <v>885</v>
      </c>
    </row>
    <row r="2" spans="1:41" x14ac:dyDescent="0.35">
      <c r="A2" s="4" t="s">
        <v>858</v>
      </c>
      <c r="B2" s="9">
        <v>0.52927685656877277</v>
      </c>
      <c r="D2" s="4" t="s">
        <v>127</v>
      </c>
      <c r="E2" s="9">
        <v>6.6773558482677445E-3</v>
      </c>
      <c r="F2" s="9"/>
      <c r="H2" s="4" t="s">
        <v>6</v>
      </c>
      <c r="I2" s="6">
        <v>342</v>
      </c>
      <c r="K2" s="4" t="s">
        <v>7</v>
      </c>
      <c r="L2" s="9">
        <v>0.49662073024700115</v>
      </c>
      <c r="M2" s="9">
        <v>0.39365671641791045</v>
      </c>
      <c r="N2" s="9"/>
      <c r="O2" s="4" t="s">
        <v>7</v>
      </c>
      <c r="P2" s="9">
        <v>0.49662073024700115</v>
      </c>
      <c r="Q2" s="9"/>
      <c r="R2" s="4" t="s">
        <v>7</v>
      </c>
      <c r="S2" s="2">
        <v>211</v>
      </c>
      <c r="T2" s="9"/>
      <c r="U2" s="4" t="s">
        <v>7</v>
      </c>
      <c r="V2" s="10" t="s">
        <v>912</v>
      </c>
      <c r="W2" s="10" t="s">
        <v>913</v>
      </c>
      <c r="X2" t="s">
        <v>914</v>
      </c>
      <c r="Y2" t="s">
        <v>915</v>
      </c>
      <c r="Z2" s="1" t="s">
        <v>916</v>
      </c>
      <c r="AA2" s="1"/>
    </row>
    <row r="3" spans="1:41" x14ac:dyDescent="0.35">
      <c r="A3" s="4" t="s">
        <v>860</v>
      </c>
      <c r="B3" s="9">
        <v>0.22311298735564536</v>
      </c>
      <c r="D3" s="4" t="s">
        <v>235</v>
      </c>
      <c r="E3" s="9">
        <v>7.7834831848348938E-3</v>
      </c>
      <c r="F3" s="9"/>
      <c r="H3" s="4" t="s">
        <v>10</v>
      </c>
      <c r="I3" s="6">
        <v>216</v>
      </c>
      <c r="K3" s="4" t="s">
        <v>55</v>
      </c>
      <c r="L3" s="9">
        <v>8.5506687503805551E-2</v>
      </c>
      <c r="M3" s="9">
        <v>0.10074626865671642</v>
      </c>
      <c r="N3" s="9"/>
      <c r="O3" s="4" t="s">
        <v>55</v>
      </c>
      <c r="P3" s="9">
        <v>8.5506687503805551E-2</v>
      </c>
      <c r="Q3" s="9"/>
      <c r="R3" s="4" t="s">
        <v>55</v>
      </c>
      <c r="S3" s="2">
        <v>54</v>
      </c>
      <c r="T3" s="9"/>
      <c r="U3" s="4" t="s">
        <v>55</v>
      </c>
      <c r="V3" s="10" t="s">
        <v>917</v>
      </c>
      <c r="W3" s="10" t="s">
        <v>918</v>
      </c>
      <c r="X3" t="s">
        <v>919</v>
      </c>
      <c r="Y3" t="s">
        <v>920</v>
      </c>
      <c r="Z3" s="1" t="s">
        <v>921</v>
      </c>
      <c r="AA3" s="1"/>
    </row>
    <row r="4" spans="1:41" x14ac:dyDescent="0.35">
      <c r="A4" s="4" t="s">
        <v>859</v>
      </c>
      <c r="B4" s="9">
        <v>0.21473077469505394</v>
      </c>
      <c r="D4" s="4" t="s">
        <v>199</v>
      </c>
      <c r="E4" s="9">
        <v>8.1995494306996014E-3</v>
      </c>
      <c r="F4" s="9"/>
      <c r="H4" s="4" t="s">
        <v>13</v>
      </c>
      <c r="I4" s="6">
        <v>215</v>
      </c>
      <c r="K4" s="4" t="s">
        <v>18</v>
      </c>
      <c r="L4" s="9">
        <v>5.0597714680034947E-2</v>
      </c>
      <c r="M4" s="9">
        <v>3.5447761194029849E-2</v>
      </c>
      <c r="N4" s="9"/>
      <c r="O4" s="4" t="s">
        <v>18</v>
      </c>
      <c r="P4" s="9">
        <v>5.0597714680034947E-2</v>
      </c>
      <c r="Q4" s="9"/>
      <c r="R4" s="4" t="s">
        <v>44</v>
      </c>
      <c r="S4" s="2">
        <v>26</v>
      </c>
      <c r="T4" s="9"/>
      <c r="U4" s="4" t="s">
        <v>86</v>
      </c>
      <c r="V4" s="10" t="s">
        <v>922</v>
      </c>
      <c r="W4" s="10" t="s">
        <v>923</v>
      </c>
      <c r="X4" t="s">
        <v>924</v>
      </c>
      <c r="Y4" t="s">
        <v>925</v>
      </c>
      <c r="Z4" s="1" t="s">
        <v>926</v>
      </c>
      <c r="AA4" s="1"/>
    </row>
    <row r="5" spans="1:41" x14ac:dyDescent="0.35">
      <c r="A5" s="4" t="s">
        <v>861</v>
      </c>
      <c r="B5" s="9">
        <v>1.6886200807777401E-2</v>
      </c>
      <c r="D5" s="4" t="s">
        <v>270</v>
      </c>
      <c r="E5" s="9">
        <v>8.5851718049156731E-3</v>
      </c>
      <c r="F5" s="9"/>
      <c r="H5" s="4" t="s">
        <v>15</v>
      </c>
      <c r="I5" s="6">
        <v>192</v>
      </c>
      <c r="K5" s="4" t="s">
        <v>44</v>
      </c>
      <c r="L5" s="9">
        <v>4.9055225183170639E-2</v>
      </c>
      <c r="M5" s="9">
        <v>4.8507462686567165E-2</v>
      </c>
      <c r="N5" s="9"/>
      <c r="O5" s="4" t="s">
        <v>44</v>
      </c>
      <c r="P5" s="9">
        <v>4.9055225183170639E-2</v>
      </c>
      <c r="Q5" s="9"/>
      <c r="R5" s="4" t="s">
        <v>86</v>
      </c>
      <c r="S5" s="2">
        <v>24</v>
      </c>
      <c r="T5" s="9"/>
      <c r="U5" s="4" t="s">
        <v>72</v>
      </c>
      <c r="V5" s="10" t="s">
        <v>927</v>
      </c>
      <c r="W5" s="10" t="s">
        <v>928</v>
      </c>
      <c r="X5" t="s">
        <v>929</v>
      </c>
      <c r="Y5" t="s">
        <v>930</v>
      </c>
      <c r="Z5" s="1" t="s">
        <v>931</v>
      </c>
      <c r="AA5" s="1"/>
    </row>
    <row r="6" spans="1:41" x14ac:dyDescent="0.35">
      <c r="A6" s="4" t="s">
        <v>862</v>
      </c>
      <c r="B6" s="9">
        <v>1.2542875119238503E-2</v>
      </c>
      <c r="D6" s="4" t="s">
        <v>48</v>
      </c>
      <c r="E6" s="9">
        <v>1.3577966755292162E-2</v>
      </c>
      <c r="F6" s="9"/>
      <c r="H6" s="4" t="s">
        <v>17</v>
      </c>
      <c r="I6" s="6">
        <v>178</v>
      </c>
      <c r="K6" s="4" t="s">
        <v>86</v>
      </c>
      <c r="L6" s="9">
        <v>3.7851880416472167E-2</v>
      </c>
      <c r="M6" s="9">
        <v>4.4776119402985072E-2</v>
      </c>
      <c r="N6" s="9"/>
      <c r="O6" s="4" t="s">
        <v>86</v>
      </c>
      <c r="P6" s="9">
        <v>3.7851880416472167E-2</v>
      </c>
      <c r="Q6" s="9"/>
      <c r="R6" s="4" t="s">
        <v>139</v>
      </c>
      <c r="S6" s="2">
        <v>23</v>
      </c>
      <c r="T6" s="9"/>
      <c r="U6" s="4" t="s">
        <v>44</v>
      </c>
      <c r="V6" s="10" t="s">
        <v>932</v>
      </c>
      <c r="W6" s="10" t="s">
        <v>933</v>
      </c>
      <c r="X6" t="s">
        <v>934</v>
      </c>
      <c r="Y6" t="s">
        <v>935</v>
      </c>
      <c r="Z6" s="1" t="s">
        <v>936</v>
      </c>
      <c r="AA6" s="1"/>
    </row>
    <row r="7" spans="1:41" x14ac:dyDescent="0.35">
      <c r="A7" s="4" t="s">
        <v>863</v>
      </c>
      <c r="B7" s="9">
        <v>3.450305453512209E-3</v>
      </c>
      <c r="D7" s="4" t="s">
        <v>93</v>
      </c>
      <c r="E7" s="9">
        <v>1.7119603823750284E-2</v>
      </c>
      <c r="F7" s="9"/>
      <c r="H7" s="4" t="s">
        <v>21</v>
      </c>
      <c r="I7" s="6">
        <v>154</v>
      </c>
      <c r="K7" s="4" t="s">
        <v>139</v>
      </c>
      <c r="L7" s="9">
        <v>3.438127904852753E-2</v>
      </c>
      <c r="M7" s="9">
        <v>4.2910447761194029E-2</v>
      </c>
      <c r="N7" s="9"/>
      <c r="O7" s="4" t="s">
        <v>139</v>
      </c>
      <c r="P7" s="9">
        <v>3.438127904852753E-2</v>
      </c>
      <c r="Q7" s="9"/>
      <c r="R7" s="4" t="s">
        <v>18</v>
      </c>
      <c r="S7" s="2">
        <v>19</v>
      </c>
      <c r="T7" s="9"/>
      <c r="U7" s="4" t="s">
        <v>221</v>
      </c>
      <c r="V7" s="10" t="s">
        <v>937</v>
      </c>
      <c r="W7" s="10" t="s">
        <v>938</v>
      </c>
      <c r="X7" t="s">
        <v>939</v>
      </c>
      <c r="Y7" t="s">
        <v>940</v>
      </c>
      <c r="Z7" s="1" t="s">
        <v>941</v>
      </c>
      <c r="AA7" s="1"/>
    </row>
    <row r="8" spans="1:41" x14ac:dyDescent="0.35">
      <c r="D8" s="4" t="s">
        <v>189</v>
      </c>
      <c r="E8" s="9">
        <v>1.9068011609263056E-2</v>
      </c>
      <c r="F8" s="9"/>
      <c r="H8" s="4" t="s">
        <v>24</v>
      </c>
      <c r="I8" s="6">
        <v>144</v>
      </c>
      <c r="K8" s="4" t="s">
        <v>97</v>
      </c>
      <c r="L8" s="9">
        <v>2.097582756591098E-2</v>
      </c>
      <c r="M8" s="9">
        <v>3.3582089552238806E-2</v>
      </c>
      <c r="N8" s="9"/>
      <c r="O8" s="4" t="s">
        <v>97</v>
      </c>
      <c r="P8" s="9">
        <v>2.097582756591098E-2</v>
      </c>
      <c r="Q8" s="9"/>
      <c r="R8" s="4" t="s">
        <v>97</v>
      </c>
      <c r="S8" s="2">
        <v>18</v>
      </c>
      <c r="T8" s="9"/>
      <c r="U8" s="4" t="s">
        <v>18</v>
      </c>
      <c r="V8" s="10" t="s">
        <v>942</v>
      </c>
      <c r="W8" s="10" t="s">
        <v>943</v>
      </c>
      <c r="X8" t="s">
        <v>944</v>
      </c>
      <c r="Y8" t="s">
        <v>945</v>
      </c>
      <c r="Z8" s="1" t="s">
        <v>946</v>
      </c>
    </row>
    <row r="9" spans="1:41" x14ac:dyDescent="0.35">
      <c r="A9" t="s">
        <v>880</v>
      </c>
      <c r="D9" s="4" t="s">
        <v>218</v>
      </c>
      <c r="E9" s="9">
        <v>2.8576647520854058E-2</v>
      </c>
      <c r="F9" s="9"/>
      <c r="H9" s="4" t="s">
        <v>26</v>
      </c>
      <c r="I9" s="6">
        <v>138</v>
      </c>
      <c r="K9" s="4" t="s">
        <v>95</v>
      </c>
      <c r="L9" s="9">
        <v>2.0742424549938101E-2</v>
      </c>
      <c r="M9" s="9">
        <v>2.7985074626865673E-2</v>
      </c>
      <c r="N9" s="9"/>
      <c r="O9" s="4" t="s">
        <v>95</v>
      </c>
      <c r="P9" s="9">
        <v>2.0742424549938101E-2</v>
      </c>
      <c r="Q9" s="9"/>
      <c r="R9" s="4" t="s">
        <v>95</v>
      </c>
      <c r="S9" s="2">
        <v>15</v>
      </c>
      <c r="T9" s="9"/>
      <c r="U9" s="4" t="s">
        <v>97</v>
      </c>
      <c r="V9" s="10" t="s">
        <v>947</v>
      </c>
      <c r="W9" s="10" t="s">
        <v>948</v>
      </c>
      <c r="X9" t="s">
        <v>949</v>
      </c>
      <c r="Y9" t="s">
        <v>950</v>
      </c>
      <c r="Z9" s="1" t="s">
        <v>951</v>
      </c>
    </row>
    <row r="10" spans="1:41" x14ac:dyDescent="0.35">
      <c r="A10" s="14">
        <v>67.47014925373135</v>
      </c>
      <c r="D10" s="4" t="s">
        <v>163</v>
      </c>
      <c r="E10" s="9">
        <v>2.9652330985772565E-2</v>
      </c>
      <c r="F10" s="9"/>
      <c r="H10" s="4" t="s">
        <v>27</v>
      </c>
      <c r="I10" s="6">
        <v>124</v>
      </c>
      <c r="K10" s="4" t="s">
        <v>58</v>
      </c>
      <c r="L10" s="9">
        <v>1.9555113555641254E-2</v>
      </c>
      <c r="M10" s="9">
        <v>2.6119402985074626E-2</v>
      </c>
      <c r="N10" s="9"/>
      <c r="O10" s="4" t="s">
        <v>58</v>
      </c>
      <c r="P10" s="9">
        <v>1.9555113555641254E-2</v>
      </c>
      <c r="Q10" s="9"/>
      <c r="R10" s="4" t="s">
        <v>58</v>
      </c>
      <c r="S10" s="2">
        <v>14</v>
      </c>
      <c r="T10" s="9"/>
      <c r="U10" s="4" t="s">
        <v>58</v>
      </c>
      <c r="V10" s="10" t="s">
        <v>952</v>
      </c>
      <c r="W10" s="10" t="s">
        <v>953</v>
      </c>
      <c r="X10" t="s">
        <v>954</v>
      </c>
      <c r="Y10" t="s">
        <v>955</v>
      </c>
      <c r="Z10" s="1" t="s">
        <v>956</v>
      </c>
    </row>
    <row r="11" spans="1:41" x14ac:dyDescent="0.35">
      <c r="D11" s="4" t="s">
        <v>110</v>
      </c>
      <c r="E11" s="9">
        <v>3.5314891112419054E-2</v>
      </c>
      <c r="F11" s="9"/>
      <c r="H11" s="4" t="s">
        <v>30</v>
      </c>
      <c r="I11" s="6">
        <v>118</v>
      </c>
      <c r="K11" s="4" t="s">
        <v>28</v>
      </c>
      <c r="L11" s="9">
        <v>1.4379655375372943E-2</v>
      </c>
      <c r="M11" s="9">
        <v>5.597014925373134E-3</v>
      </c>
      <c r="N11" s="9"/>
      <c r="O11" s="4" t="s">
        <v>28</v>
      </c>
      <c r="P11" s="9">
        <v>1.4379655375372943E-2</v>
      </c>
      <c r="Q11" s="9"/>
      <c r="R11" s="4" t="s">
        <v>221</v>
      </c>
      <c r="S11" s="2">
        <v>12</v>
      </c>
      <c r="T11" s="9"/>
      <c r="U11" s="4" t="s">
        <v>119</v>
      </c>
      <c r="V11" s="10" t="s">
        <v>957</v>
      </c>
      <c r="W11" s="10" t="s">
        <v>958</v>
      </c>
      <c r="X11" t="s">
        <v>959</v>
      </c>
      <c r="Y11" t="s">
        <v>960</v>
      </c>
      <c r="Z11" s="1" t="s">
        <v>961</v>
      </c>
    </row>
    <row r="12" spans="1:41" x14ac:dyDescent="0.35">
      <c r="A12" t="s">
        <v>876</v>
      </c>
      <c r="D12" s="4" t="s">
        <v>115</v>
      </c>
      <c r="E12" s="9">
        <v>3.5639625743337858E-2</v>
      </c>
      <c r="F12" s="9"/>
      <c r="O12" s="4" t="s">
        <v>103</v>
      </c>
      <c r="P12" s="9">
        <v>1.3780925899616412E-2</v>
      </c>
      <c r="Q12" s="9"/>
      <c r="R12" s="4" t="s">
        <v>225</v>
      </c>
      <c r="S12" s="2">
        <v>11</v>
      </c>
      <c r="T12" s="9"/>
      <c r="U12" s="4" t="s">
        <v>139</v>
      </c>
      <c r="V12" s="10" t="s">
        <v>962</v>
      </c>
      <c r="W12" s="10" t="s">
        <v>963</v>
      </c>
      <c r="X12" t="s">
        <v>964</v>
      </c>
      <c r="Y12" t="s">
        <v>965</v>
      </c>
      <c r="Z12" s="1" t="s">
        <v>966</v>
      </c>
      <c r="AN12" s="21"/>
      <c r="AO12" s="21"/>
    </row>
    <row r="13" spans="1:41" x14ac:dyDescent="0.35">
      <c r="A13" s="13">
        <v>9854.1999999999971</v>
      </c>
      <c r="D13" s="4" t="s">
        <v>141</v>
      </c>
      <c r="E13" s="9">
        <v>3.6492054149499721E-2</v>
      </c>
      <c r="F13" s="9"/>
      <c r="H13" s="3" t="s">
        <v>907</v>
      </c>
      <c r="I13" t="s">
        <v>908</v>
      </c>
      <c r="K13" s="3" t="s">
        <v>5</v>
      </c>
      <c r="L13" t="s">
        <v>908</v>
      </c>
      <c r="O13" s="4" t="s">
        <v>221</v>
      </c>
      <c r="P13" s="9">
        <v>1.3131456637778819E-2</v>
      </c>
      <c r="Q13" s="9"/>
      <c r="R13" s="4" t="s">
        <v>103</v>
      </c>
      <c r="S13" s="2">
        <v>9</v>
      </c>
      <c r="T13" s="9"/>
      <c r="U13" s="4" t="s">
        <v>136</v>
      </c>
      <c r="V13" s="10" t="s">
        <v>967</v>
      </c>
      <c r="W13" s="10" t="s">
        <v>968</v>
      </c>
      <c r="X13" t="s">
        <v>969</v>
      </c>
      <c r="Y13" t="s">
        <v>970</v>
      </c>
      <c r="Z13" s="1" t="s">
        <v>971</v>
      </c>
      <c r="AO13" s="9"/>
    </row>
    <row r="14" spans="1:41" x14ac:dyDescent="0.35">
      <c r="C14" s="11"/>
      <c r="D14" s="4" t="s">
        <v>9</v>
      </c>
      <c r="E14" s="9">
        <v>6.0938483083355324E-2</v>
      </c>
      <c r="F14" s="9"/>
      <c r="H14" s="4" t="s">
        <v>866</v>
      </c>
      <c r="I14" s="29">
        <v>2</v>
      </c>
      <c r="K14" s="4" t="s">
        <v>127</v>
      </c>
      <c r="L14" s="10">
        <v>5</v>
      </c>
      <c r="O14" s="4" t="s">
        <v>47</v>
      </c>
      <c r="P14" s="9">
        <v>1.3101012766130181E-2</v>
      </c>
      <c r="Q14" s="9"/>
      <c r="R14" s="4" t="s">
        <v>136</v>
      </c>
      <c r="S14" s="2">
        <v>9</v>
      </c>
      <c r="T14" s="9"/>
      <c r="U14" s="4" t="s">
        <v>28</v>
      </c>
      <c r="V14" s="10" t="s">
        <v>972</v>
      </c>
      <c r="W14" s="10" t="s">
        <v>973</v>
      </c>
      <c r="X14" t="s">
        <v>974</v>
      </c>
      <c r="Y14" t="s">
        <v>975</v>
      </c>
      <c r="Z14" s="1" t="s">
        <v>976</v>
      </c>
      <c r="AO14" s="9"/>
    </row>
    <row r="15" spans="1:41" x14ac:dyDescent="0.35">
      <c r="A15" s="26" t="s">
        <v>879</v>
      </c>
      <c r="B15" s="27" t="s">
        <v>882</v>
      </c>
      <c r="C15" s="28"/>
      <c r="D15" s="4" t="s">
        <v>64</v>
      </c>
      <c r="E15" s="9">
        <v>6.1730023746219879E-2</v>
      </c>
      <c r="F15" s="9"/>
      <c r="H15" s="4" t="s">
        <v>867</v>
      </c>
      <c r="I15" s="29">
        <v>10</v>
      </c>
      <c r="K15" s="4" t="s">
        <v>235</v>
      </c>
      <c r="L15" s="10">
        <v>7</v>
      </c>
      <c r="O15" s="4" t="s">
        <v>136</v>
      </c>
      <c r="P15" s="9">
        <v>1.2542875119238503E-2</v>
      </c>
      <c r="Q15" s="9"/>
      <c r="R15" s="4" t="s">
        <v>151</v>
      </c>
      <c r="S15" s="2">
        <v>8</v>
      </c>
      <c r="U15" s="4" t="s">
        <v>47</v>
      </c>
      <c r="V15" s="10" t="s">
        <v>927</v>
      </c>
      <c r="W15" s="10" t="s">
        <v>977</v>
      </c>
      <c r="X15" t="s">
        <v>978</v>
      </c>
      <c r="Y15" t="s">
        <v>979</v>
      </c>
      <c r="Z15" s="1" t="s">
        <v>980</v>
      </c>
      <c r="AO15" s="9"/>
    </row>
    <row r="16" spans="1:41" x14ac:dyDescent="0.35">
      <c r="A16" s="24">
        <v>103</v>
      </c>
      <c r="B16" s="25" t="s">
        <v>910</v>
      </c>
      <c r="C16" s="19"/>
      <c r="D16" s="4" t="s">
        <v>45</v>
      </c>
      <c r="E16" s="9">
        <v>6.997016500578436E-2</v>
      </c>
      <c r="F16" s="9"/>
      <c r="H16" s="4" t="s">
        <v>868</v>
      </c>
      <c r="I16" s="29">
        <v>42</v>
      </c>
      <c r="K16" s="4" t="s">
        <v>48</v>
      </c>
      <c r="L16" s="10">
        <v>7</v>
      </c>
      <c r="O16" s="4" t="s">
        <v>225</v>
      </c>
      <c r="P16" s="9">
        <v>1.16397069269956E-2</v>
      </c>
      <c r="Q16" s="9"/>
      <c r="R16" s="4" t="s">
        <v>349</v>
      </c>
      <c r="S16" s="2">
        <v>7</v>
      </c>
      <c r="U16" s="4" t="s">
        <v>159</v>
      </c>
      <c r="V16" s="10" t="s">
        <v>957</v>
      </c>
      <c r="W16" s="10" t="s">
        <v>981</v>
      </c>
      <c r="X16" t="s">
        <v>982</v>
      </c>
      <c r="Y16" t="s">
        <v>983</v>
      </c>
      <c r="Z16" s="1" t="s">
        <v>984</v>
      </c>
      <c r="AG16" s="21"/>
      <c r="AH16" s="21"/>
      <c r="AO16" s="9"/>
    </row>
    <row r="17" spans="1:41" x14ac:dyDescent="0.35">
      <c r="D17" s="4" t="s">
        <v>20</v>
      </c>
      <c r="E17" s="9">
        <v>0.14505490044853958</v>
      </c>
      <c r="F17" s="9"/>
      <c r="H17" s="4" t="s">
        <v>869</v>
      </c>
      <c r="I17" s="29">
        <v>88</v>
      </c>
      <c r="K17" s="4" t="s">
        <v>199</v>
      </c>
      <c r="L17" s="10">
        <v>8</v>
      </c>
      <c r="O17" s="4" t="s">
        <v>159</v>
      </c>
      <c r="P17" s="9">
        <v>1.0827870349698608E-2</v>
      </c>
      <c r="Q17" s="9"/>
      <c r="R17" s="4" t="s">
        <v>392</v>
      </c>
      <c r="S17" s="2">
        <v>6</v>
      </c>
      <c r="U17" s="4" t="s">
        <v>314</v>
      </c>
      <c r="V17" s="10" t="s">
        <v>985</v>
      </c>
      <c r="W17" s="10" t="s">
        <v>986</v>
      </c>
      <c r="X17" t="s">
        <v>987</v>
      </c>
      <c r="Y17" t="s">
        <v>988</v>
      </c>
      <c r="Z17" s="1" t="s">
        <v>989</v>
      </c>
      <c r="AH17" s="9"/>
      <c r="AO17" s="9"/>
    </row>
    <row r="18" spans="1:41" x14ac:dyDescent="0.35">
      <c r="A18" t="s">
        <v>878</v>
      </c>
      <c r="B18" t="s">
        <v>882</v>
      </c>
      <c r="D18" s="4" t="s">
        <v>23</v>
      </c>
      <c r="E18" s="9">
        <v>0.16778632461285553</v>
      </c>
      <c r="F18" s="9"/>
      <c r="H18" s="4" t="s">
        <v>870</v>
      </c>
      <c r="I18" s="29">
        <v>148</v>
      </c>
      <c r="K18" s="4" t="s">
        <v>93</v>
      </c>
      <c r="L18" s="10">
        <v>9</v>
      </c>
      <c r="O18" s="4" t="s">
        <v>72</v>
      </c>
      <c r="P18" s="9">
        <v>1.018854904507723E-2</v>
      </c>
      <c r="Q18" s="9"/>
      <c r="R18" s="4" t="s">
        <v>119</v>
      </c>
      <c r="S18" s="2">
        <v>6</v>
      </c>
      <c r="U18" s="4" t="s">
        <v>259</v>
      </c>
      <c r="V18" s="10" t="s">
        <v>985</v>
      </c>
      <c r="W18" s="10" t="s">
        <v>990</v>
      </c>
      <c r="X18" t="s">
        <v>991</v>
      </c>
      <c r="Y18" t="s">
        <v>992</v>
      </c>
      <c r="Z18" s="1" t="s">
        <v>993</v>
      </c>
      <c r="AH18" s="9"/>
      <c r="AO18" s="9"/>
    </row>
    <row r="19" spans="1:41" x14ac:dyDescent="0.35">
      <c r="A19">
        <v>20</v>
      </c>
      <c r="B19" s="23" t="s">
        <v>911</v>
      </c>
      <c r="D19" s="4" t="s">
        <v>12</v>
      </c>
      <c r="E19" s="9">
        <v>0.24783341113433865</v>
      </c>
      <c r="F19" s="9"/>
      <c r="H19" s="4" t="s">
        <v>871</v>
      </c>
      <c r="I19" s="29">
        <v>138</v>
      </c>
      <c r="K19" s="4" t="s">
        <v>270</v>
      </c>
      <c r="L19" s="10">
        <v>9</v>
      </c>
      <c r="O19" s="4" t="s">
        <v>151</v>
      </c>
      <c r="P19" s="9">
        <v>9.9754419435367694E-3</v>
      </c>
      <c r="Q19" s="9"/>
      <c r="R19" s="4" t="s">
        <v>159</v>
      </c>
      <c r="S19" s="2">
        <v>6</v>
      </c>
      <c r="U19" s="4" t="s">
        <v>103</v>
      </c>
      <c r="V19" s="10" t="s">
        <v>967</v>
      </c>
      <c r="W19" s="10" t="s">
        <v>994</v>
      </c>
      <c r="X19" t="s">
        <v>995</v>
      </c>
      <c r="Y19" t="s">
        <v>996</v>
      </c>
      <c r="Z19" s="1" t="s">
        <v>997</v>
      </c>
      <c r="AH19" s="9"/>
      <c r="AL19" s="6"/>
      <c r="AO19" s="9"/>
    </row>
    <row r="20" spans="1:41" x14ac:dyDescent="0.35">
      <c r="H20" s="4" t="s">
        <v>872</v>
      </c>
      <c r="I20" s="29">
        <v>83</v>
      </c>
      <c r="K20" s="4" t="s">
        <v>9</v>
      </c>
      <c r="L20" s="10">
        <v>17</v>
      </c>
      <c r="O20" s="4" t="s">
        <v>119</v>
      </c>
      <c r="P20" s="9">
        <v>9.4578961255099379E-3</v>
      </c>
      <c r="Q20" s="9"/>
      <c r="R20" s="4" t="s">
        <v>231</v>
      </c>
      <c r="S20" s="2">
        <v>5</v>
      </c>
      <c r="U20" s="4" t="s">
        <v>347</v>
      </c>
      <c r="V20" s="10" t="s">
        <v>985</v>
      </c>
      <c r="W20" s="10" t="s">
        <v>998</v>
      </c>
      <c r="X20" t="s">
        <v>999</v>
      </c>
      <c r="Y20" t="s">
        <v>1000</v>
      </c>
      <c r="Z20" s="1" t="s">
        <v>1001</v>
      </c>
      <c r="AH20" s="9"/>
      <c r="AL20" s="6"/>
      <c r="AO20" s="9"/>
    </row>
    <row r="21" spans="1:41" x14ac:dyDescent="0.35">
      <c r="A21" t="s">
        <v>888</v>
      </c>
      <c r="H21" s="4" t="s">
        <v>873</v>
      </c>
      <c r="I21" s="29">
        <v>24</v>
      </c>
      <c r="K21" s="4" t="s">
        <v>189</v>
      </c>
      <c r="L21" s="10">
        <v>18</v>
      </c>
      <c r="O21" s="4" t="s">
        <v>349</v>
      </c>
      <c r="P21" s="9">
        <v>6.3221773457003121E-3</v>
      </c>
      <c r="Q21" s="9"/>
      <c r="R21" s="4" t="s">
        <v>356</v>
      </c>
      <c r="S21" s="2">
        <v>5</v>
      </c>
      <c r="U21" s="4" t="s">
        <v>392</v>
      </c>
      <c r="V21" s="10" t="s">
        <v>957</v>
      </c>
      <c r="W21" s="10" t="s">
        <v>1002</v>
      </c>
      <c r="X21" t="s">
        <v>1003</v>
      </c>
      <c r="Y21" t="s">
        <v>1004</v>
      </c>
      <c r="Z21" s="1" t="s">
        <v>1005</v>
      </c>
      <c r="AH21" s="9"/>
      <c r="AL21" s="6"/>
      <c r="AO21" s="9"/>
    </row>
    <row r="22" spans="1:41" x14ac:dyDescent="0.35">
      <c r="A22" s="10">
        <v>536</v>
      </c>
      <c r="H22" s="4" t="s">
        <v>874</v>
      </c>
      <c r="I22" s="29">
        <v>1</v>
      </c>
      <c r="K22" s="4" t="s">
        <v>110</v>
      </c>
      <c r="L22" s="10">
        <v>19</v>
      </c>
      <c r="O22" s="4" t="s">
        <v>89</v>
      </c>
      <c r="P22" s="9">
        <v>6.2206977735381891E-3</v>
      </c>
      <c r="R22" s="4" t="s">
        <v>286</v>
      </c>
      <c r="S22" s="2">
        <v>4</v>
      </c>
      <c r="U22" s="4" t="s">
        <v>571</v>
      </c>
      <c r="V22" s="10" t="s">
        <v>1006</v>
      </c>
      <c r="W22" s="10" t="s">
        <v>1007</v>
      </c>
      <c r="X22" t="s">
        <v>1008</v>
      </c>
      <c r="Y22" t="s">
        <v>1009</v>
      </c>
      <c r="Z22" s="1" t="s">
        <v>1010</v>
      </c>
      <c r="AH22" s="9"/>
      <c r="AL22" s="6"/>
      <c r="AO22" s="9"/>
    </row>
    <row r="23" spans="1:41" x14ac:dyDescent="0.35">
      <c r="K23" s="4" t="s">
        <v>163</v>
      </c>
      <c r="L23" s="10">
        <v>27</v>
      </c>
      <c r="O23" s="4" t="s">
        <v>392</v>
      </c>
      <c r="P23" s="9">
        <v>5.4088611962411978E-3</v>
      </c>
      <c r="R23" s="4" t="s">
        <v>47</v>
      </c>
      <c r="S23" s="2">
        <v>4</v>
      </c>
      <c r="U23" s="4" t="s">
        <v>225</v>
      </c>
      <c r="V23" s="10" t="s">
        <v>1011</v>
      </c>
      <c r="W23" s="10" t="s">
        <v>1012</v>
      </c>
      <c r="X23" t="s">
        <v>1013</v>
      </c>
      <c r="Y23" t="s">
        <v>1014</v>
      </c>
      <c r="Z23" s="1" t="s">
        <v>1015</v>
      </c>
      <c r="AH23" s="9"/>
      <c r="AO23" s="9"/>
    </row>
    <row r="24" spans="1:41" x14ac:dyDescent="0.35">
      <c r="A24" t="s">
        <v>887</v>
      </c>
      <c r="K24" s="4" t="s">
        <v>218</v>
      </c>
      <c r="L24" s="10">
        <v>27</v>
      </c>
      <c r="O24" s="4" t="s">
        <v>231</v>
      </c>
      <c r="P24" s="9">
        <v>5.2261979663493757E-3</v>
      </c>
      <c r="R24" s="4" t="s">
        <v>482</v>
      </c>
      <c r="S24" s="2">
        <v>4</v>
      </c>
      <c r="U24" s="4" t="s">
        <v>482</v>
      </c>
      <c r="V24" s="10" t="s">
        <v>927</v>
      </c>
      <c r="W24" s="10" t="s">
        <v>1016</v>
      </c>
      <c r="X24" t="s">
        <v>1017</v>
      </c>
      <c r="Y24" t="s">
        <v>1018</v>
      </c>
      <c r="Z24" s="1" t="s">
        <v>1019</v>
      </c>
      <c r="AH24" s="9"/>
      <c r="AO24" s="9"/>
    </row>
    <row r="25" spans="1:41" x14ac:dyDescent="0.35">
      <c r="A25" s="15">
        <v>111470.35034765345</v>
      </c>
      <c r="K25" s="4" t="s">
        <v>141</v>
      </c>
      <c r="L25" s="10">
        <v>28</v>
      </c>
      <c r="O25" s="4" t="s">
        <v>286</v>
      </c>
      <c r="P25" s="9">
        <v>4.6883562338901185E-3</v>
      </c>
      <c r="R25" s="4" t="s">
        <v>72</v>
      </c>
      <c r="S25" s="2">
        <v>4</v>
      </c>
      <c r="U25" s="4" t="s">
        <v>636</v>
      </c>
      <c r="V25" s="10" t="s">
        <v>1006</v>
      </c>
      <c r="W25" s="10" t="s">
        <v>1020</v>
      </c>
      <c r="X25" t="s">
        <v>1021</v>
      </c>
      <c r="Y25" t="s">
        <v>1022</v>
      </c>
      <c r="Z25" s="1" t="s">
        <v>1023</v>
      </c>
      <c r="AH25" s="9"/>
      <c r="AO25" s="9"/>
    </row>
    <row r="26" spans="1:41" x14ac:dyDescent="0.35">
      <c r="K26" s="4" t="s">
        <v>115</v>
      </c>
      <c r="L26" s="10">
        <v>32</v>
      </c>
      <c r="O26" s="4" t="s">
        <v>356</v>
      </c>
      <c r="P26" s="9">
        <v>4.1403665442146503E-3</v>
      </c>
      <c r="R26" s="4" t="s">
        <v>89</v>
      </c>
      <c r="S26" s="2">
        <v>3</v>
      </c>
      <c r="U26" s="4" t="s">
        <v>243</v>
      </c>
      <c r="V26" s="10" t="s">
        <v>985</v>
      </c>
      <c r="W26" s="10" t="s">
        <v>1024</v>
      </c>
      <c r="X26" t="s">
        <v>1025</v>
      </c>
      <c r="Y26" t="s">
        <v>1026</v>
      </c>
      <c r="Z26" s="1" t="s">
        <v>1027</v>
      </c>
      <c r="AH26" s="9"/>
      <c r="AO26" s="9"/>
    </row>
    <row r="27" spans="1:41" x14ac:dyDescent="0.35">
      <c r="A27" t="s">
        <v>889</v>
      </c>
      <c r="K27" s="4" t="s">
        <v>45</v>
      </c>
      <c r="L27" s="10">
        <v>33</v>
      </c>
      <c r="O27" s="4" t="s">
        <v>155</v>
      </c>
      <c r="P27" s="9">
        <v>3.6126727689716072E-3</v>
      </c>
      <c r="R27" s="4" t="s">
        <v>433</v>
      </c>
      <c r="S27" s="2">
        <v>3</v>
      </c>
      <c r="U27" s="4" t="s">
        <v>349</v>
      </c>
      <c r="V27" s="10" t="s">
        <v>1028</v>
      </c>
      <c r="W27" s="10" t="s">
        <v>1029</v>
      </c>
      <c r="X27" t="s">
        <v>1030</v>
      </c>
      <c r="Y27" t="s">
        <v>1031</v>
      </c>
      <c r="Z27" s="1" t="s">
        <v>1032</v>
      </c>
      <c r="AH27" s="9"/>
      <c r="AO27" s="9"/>
    </row>
    <row r="28" spans="1:41" x14ac:dyDescent="0.35">
      <c r="A28" s="13">
        <v>18.384701492537307</v>
      </c>
      <c r="K28" s="4" t="s">
        <v>64</v>
      </c>
      <c r="L28" s="10">
        <v>42</v>
      </c>
      <c r="O28" s="4" t="s">
        <v>482</v>
      </c>
      <c r="P28" s="9">
        <v>3.6025248117553949E-3</v>
      </c>
      <c r="R28" s="4" t="s">
        <v>28</v>
      </c>
      <c r="S28" s="2">
        <v>3</v>
      </c>
      <c r="U28" s="4" t="s">
        <v>89</v>
      </c>
      <c r="V28" s="10" t="s">
        <v>972</v>
      </c>
      <c r="W28" s="10" t="s">
        <v>1033</v>
      </c>
      <c r="X28" t="s">
        <v>1034</v>
      </c>
      <c r="Y28" t="s">
        <v>1035</v>
      </c>
      <c r="Z28" s="1" t="s">
        <v>1036</v>
      </c>
      <c r="AH28" s="9"/>
      <c r="AO28" s="9"/>
    </row>
    <row r="29" spans="1:41" x14ac:dyDescent="0.35">
      <c r="K29" s="4" t="s">
        <v>20</v>
      </c>
      <c r="L29" s="10">
        <v>60</v>
      </c>
      <c r="O29" s="4" t="s">
        <v>433</v>
      </c>
      <c r="P29" s="9">
        <v>3.0037953359988642E-3</v>
      </c>
      <c r="R29" s="4" t="s">
        <v>370</v>
      </c>
      <c r="S29" s="2">
        <v>2</v>
      </c>
      <c r="U29" s="4" t="s">
        <v>151</v>
      </c>
      <c r="V29" s="10" t="s">
        <v>1037</v>
      </c>
      <c r="W29" s="10" t="s">
        <v>1038</v>
      </c>
      <c r="X29" t="s">
        <v>1039</v>
      </c>
      <c r="Y29" t="s">
        <v>1040</v>
      </c>
      <c r="Z29" s="1" t="s">
        <v>1041</v>
      </c>
      <c r="AH29" s="9"/>
      <c r="AO29" s="9"/>
    </row>
    <row r="30" spans="1:41" ht="15" customHeight="1" x14ac:dyDescent="0.35">
      <c r="A30" s="31" t="s">
        <v>884</v>
      </c>
      <c r="B30" s="31"/>
      <c r="C30" s="31"/>
      <c r="F30" s="12"/>
      <c r="K30" s="4" t="s">
        <v>12</v>
      </c>
      <c r="L30" s="10">
        <v>83</v>
      </c>
      <c r="O30" s="4" t="s">
        <v>241</v>
      </c>
      <c r="P30" s="9">
        <v>2.8515759777556788E-3</v>
      </c>
      <c r="R30" s="4" t="s">
        <v>347</v>
      </c>
      <c r="S30" s="2">
        <v>2</v>
      </c>
      <c r="U30" s="4" t="s">
        <v>286</v>
      </c>
      <c r="V30" s="10" t="s">
        <v>927</v>
      </c>
      <c r="W30" s="10" t="s">
        <v>1042</v>
      </c>
      <c r="X30" t="s">
        <v>1043</v>
      </c>
      <c r="Y30" t="s">
        <v>1044</v>
      </c>
      <c r="Z30" s="1" t="s">
        <v>1045</v>
      </c>
      <c r="AH30" s="9"/>
      <c r="AO30" s="9"/>
    </row>
    <row r="31" spans="1:41" x14ac:dyDescent="0.35">
      <c r="A31" s="8">
        <v>0.3182500862576364</v>
      </c>
      <c r="E31" s="12"/>
      <c r="F31" s="12"/>
      <c r="K31" s="4" t="s">
        <v>23</v>
      </c>
      <c r="L31" s="10">
        <v>105</v>
      </c>
      <c r="O31" s="4" t="s">
        <v>259</v>
      </c>
      <c r="P31" s="9">
        <v>2.7805402772421916E-3</v>
      </c>
      <c r="R31" s="4" t="s">
        <v>314</v>
      </c>
      <c r="S31" s="2">
        <v>2</v>
      </c>
      <c r="U31" s="4" t="s">
        <v>241</v>
      </c>
      <c r="V31" s="10" t="s">
        <v>985</v>
      </c>
      <c r="W31" s="10" t="s">
        <v>1046</v>
      </c>
      <c r="X31" t="s">
        <v>1047</v>
      </c>
      <c r="Y31" t="s">
        <v>1048</v>
      </c>
      <c r="Z31" s="1" t="s">
        <v>1049</v>
      </c>
      <c r="AH31" s="9"/>
      <c r="AO31" s="9"/>
    </row>
    <row r="32" spans="1:41" x14ac:dyDescent="0.35">
      <c r="E32" s="12"/>
      <c r="F32" s="12"/>
      <c r="L32" s="10"/>
      <c r="O32" s="4" t="s">
        <v>243</v>
      </c>
      <c r="P32" s="9">
        <v>2.7703923200259797E-3</v>
      </c>
      <c r="R32" s="4" t="s">
        <v>259</v>
      </c>
      <c r="S32" s="2">
        <v>2</v>
      </c>
      <c r="U32" s="4" t="s">
        <v>469</v>
      </c>
      <c r="V32" s="10" t="s">
        <v>985</v>
      </c>
      <c r="W32" s="10" t="s">
        <v>1050</v>
      </c>
      <c r="X32" t="s">
        <v>1051</v>
      </c>
      <c r="Y32" t="s">
        <v>1052</v>
      </c>
      <c r="Z32" s="1" t="s">
        <v>1053</v>
      </c>
      <c r="AH32" s="9"/>
      <c r="AO32" s="9"/>
    </row>
    <row r="33" spans="1:41" x14ac:dyDescent="0.35">
      <c r="A33" s="5" t="s">
        <v>1097</v>
      </c>
      <c r="E33" s="12"/>
      <c r="F33" s="12"/>
      <c r="L33" s="10"/>
      <c r="O33" s="4" t="s">
        <v>324</v>
      </c>
      <c r="P33" s="9">
        <v>2.4761015607558203E-3</v>
      </c>
      <c r="R33" s="4" t="s">
        <v>243</v>
      </c>
      <c r="S33" s="2">
        <v>2</v>
      </c>
      <c r="U33" s="4" t="s">
        <v>841</v>
      </c>
      <c r="V33" s="10" t="s">
        <v>1006</v>
      </c>
      <c r="W33" s="10" t="s">
        <v>1054</v>
      </c>
      <c r="X33" t="s">
        <v>1055</v>
      </c>
      <c r="Y33" t="s">
        <v>1056</v>
      </c>
      <c r="Z33" s="1" t="s">
        <v>1057</v>
      </c>
      <c r="AH33" s="9"/>
      <c r="AO33" s="9"/>
    </row>
    <row r="34" spans="1:41" x14ac:dyDescent="0.35">
      <c r="A34" s="1">
        <v>3136.1</v>
      </c>
      <c r="L34" s="10"/>
      <c r="O34" s="4" t="s">
        <v>314</v>
      </c>
      <c r="P34" s="9">
        <v>2.4253617746747584E-3</v>
      </c>
      <c r="R34" s="4" t="s">
        <v>469</v>
      </c>
      <c r="S34" s="2">
        <v>2</v>
      </c>
      <c r="U34" s="4" t="s">
        <v>370</v>
      </c>
      <c r="V34" s="10" t="s">
        <v>985</v>
      </c>
      <c r="W34" s="10" t="s">
        <v>1058</v>
      </c>
      <c r="X34" t="s">
        <v>1059</v>
      </c>
      <c r="Y34" t="s">
        <v>1060</v>
      </c>
      <c r="Z34" s="1" t="s">
        <v>1061</v>
      </c>
      <c r="AH34" s="9"/>
      <c r="AO34" s="9"/>
    </row>
    <row r="35" spans="1:41" x14ac:dyDescent="0.35">
      <c r="L35" s="10"/>
      <c r="O35" s="4" t="s">
        <v>370</v>
      </c>
      <c r="P35" s="9">
        <v>2.2325505875667234E-3</v>
      </c>
      <c r="R35" s="4" t="s">
        <v>155</v>
      </c>
      <c r="S35" s="2">
        <v>2</v>
      </c>
      <c r="U35" s="4" t="s">
        <v>356</v>
      </c>
      <c r="V35" s="10" t="s">
        <v>1062</v>
      </c>
      <c r="W35" s="10" t="s">
        <v>1063</v>
      </c>
      <c r="X35" t="s">
        <v>1064</v>
      </c>
      <c r="Y35" t="s">
        <v>1065</v>
      </c>
      <c r="Z35" s="1" t="s">
        <v>1066</v>
      </c>
      <c r="AH35" s="9"/>
      <c r="AO35" s="9"/>
    </row>
    <row r="36" spans="1:41" x14ac:dyDescent="0.35">
      <c r="A36" s="3" t="s">
        <v>892</v>
      </c>
      <c r="B36" t="s">
        <v>893</v>
      </c>
      <c r="D36" t="s">
        <v>892</v>
      </c>
      <c r="E36" t="s">
        <v>893</v>
      </c>
      <c r="L36" s="10"/>
      <c r="O36" s="4" t="s">
        <v>347</v>
      </c>
      <c r="P36" s="9">
        <v>1.9889996143776264E-3</v>
      </c>
      <c r="R36" s="4" t="s">
        <v>324</v>
      </c>
      <c r="S36" s="2">
        <v>2</v>
      </c>
      <c r="U36" s="4" t="s">
        <v>95</v>
      </c>
      <c r="V36" s="10" t="s">
        <v>1067</v>
      </c>
      <c r="W36" s="10" t="s">
        <v>1068</v>
      </c>
      <c r="X36" t="s">
        <v>1069</v>
      </c>
      <c r="Y36" t="s">
        <v>1070</v>
      </c>
      <c r="Z36" s="1" t="s">
        <v>1071</v>
      </c>
      <c r="AH36" s="9"/>
      <c r="AO36" s="9"/>
    </row>
    <row r="37" spans="1:41" x14ac:dyDescent="0.35">
      <c r="A37" s="4" t="s">
        <v>890</v>
      </c>
      <c r="B37" s="2">
        <v>456</v>
      </c>
      <c r="D37" t="s">
        <v>890</v>
      </c>
      <c r="E37" t="s">
        <v>901</v>
      </c>
      <c r="L37" s="10"/>
      <c r="O37" s="4" t="s">
        <v>469</v>
      </c>
      <c r="P37" s="9">
        <v>1.8570761705668656E-3</v>
      </c>
      <c r="R37" s="4" t="s">
        <v>241</v>
      </c>
      <c r="S37" s="2">
        <v>2</v>
      </c>
      <c r="U37" s="4" t="s">
        <v>433</v>
      </c>
      <c r="V37" s="10" t="s">
        <v>972</v>
      </c>
      <c r="W37" s="10" t="s">
        <v>1072</v>
      </c>
      <c r="X37" t="s">
        <v>1073</v>
      </c>
      <c r="Y37" t="s">
        <v>1074</v>
      </c>
      <c r="Z37" s="1" t="s">
        <v>1075</v>
      </c>
      <c r="AH37" s="9"/>
      <c r="AO37" s="9"/>
    </row>
    <row r="38" spans="1:41" x14ac:dyDescent="0.35">
      <c r="A38" s="4" t="s">
        <v>891</v>
      </c>
      <c r="B38" s="2">
        <v>80</v>
      </c>
      <c r="D38" t="s">
        <v>891</v>
      </c>
      <c r="E38" s="16" t="s">
        <v>902</v>
      </c>
      <c r="L38" s="10"/>
      <c r="O38" s="4" t="s">
        <v>512</v>
      </c>
      <c r="P38" s="9">
        <v>9.7420389275638844E-4</v>
      </c>
      <c r="R38" s="4" t="s">
        <v>636</v>
      </c>
      <c r="S38" s="2">
        <v>1</v>
      </c>
      <c r="U38" s="4" t="s">
        <v>324</v>
      </c>
      <c r="V38" s="10" t="s">
        <v>985</v>
      </c>
      <c r="W38" s="10" t="s">
        <v>1076</v>
      </c>
      <c r="X38" t="s">
        <v>1077</v>
      </c>
      <c r="Y38" t="s">
        <v>1078</v>
      </c>
      <c r="Z38" s="1" t="s">
        <v>1079</v>
      </c>
      <c r="AH38" s="9"/>
      <c r="AO38" s="9"/>
    </row>
    <row r="39" spans="1:41" x14ac:dyDescent="0.35">
      <c r="L39" s="10"/>
      <c r="O39" s="4" t="s">
        <v>571</v>
      </c>
      <c r="P39" s="9">
        <v>9.133161494591142E-4</v>
      </c>
      <c r="R39" s="4" t="s">
        <v>738</v>
      </c>
      <c r="S39" s="2">
        <v>1</v>
      </c>
      <c r="U39" s="4" t="s">
        <v>155</v>
      </c>
      <c r="V39" s="10" t="s">
        <v>985</v>
      </c>
      <c r="W39" s="10" t="s">
        <v>1080</v>
      </c>
      <c r="X39" t="s">
        <v>1081</v>
      </c>
      <c r="Y39" t="s">
        <v>1082</v>
      </c>
      <c r="Z39" s="1" t="s">
        <v>1083</v>
      </c>
      <c r="AH39" s="9"/>
      <c r="AO39" s="9"/>
    </row>
    <row r="40" spans="1:41" x14ac:dyDescent="0.35">
      <c r="L40" s="10"/>
      <c r="O40" s="4" t="s">
        <v>636</v>
      </c>
      <c r="P40" s="9">
        <v>8.118365772969904E-4</v>
      </c>
      <c r="R40" s="4" t="s">
        <v>841</v>
      </c>
      <c r="S40" s="2">
        <v>1</v>
      </c>
      <c r="U40" s="4" t="s">
        <v>231</v>
      </c>
      <c r="V40" s="10" t="s">
        <v>1062</v>
      </c>
      <c r="W40" s="10" t="s">
        <v>1084</v>
      </c>
      <c r="X40" t="s">
        <v>1085</v>
      </c>
      <c r="Y40" t="s">
        <v>1086</v>
      </c>
      <c r="Z40" s="1" t="s">
        <v>1087</v>
      </c>
      <c r="AH40" s="9"/>
      <c r="AO40" s="9"/>
    </row>
    <row r="41" spans="1:41" x14ac:dyDescent="0.35">
      <c r="L41" s="10"/>
      <c r="O41" s="4" t="s">
        <v>738</v>
      </c>
      <c r="P41" s="9">
        <v>7.2050496235107888E-4</v>
      </c>
      <c r="R41" s="4" t="s">
        <v>512</v>
      </c>
      <c r="S41" s="2">
        <v>1</v>
      </c>
      <c r="U41" s="4" t="s">
        <v>512</v>
      </c>
      <c r="V41" s="10" t="s">
        <v>1006</v>
      </c>
      <c r="W41" s="10" t="s">
        <v>1088</v>
      </c>
      <c r="X41" t="s">
        <v>1089</v>
      </c>
      <c r="Y41" t="s">
        <v>1090</v>
      </c>
      <c r="Z41" s="1" t="s">
        <v>1091</v>
      </c>
      <c r="AH41" s="9"/>
      <c r="AO41" s="9"/>
    </row>
    <row r="42" spans="1:41" x14ac:dyDescent="0.35">
      <c r="L42" s="10"/>
      <c r="O42" s="4" t="s">
        <v>841</v>
      </c>
      <c r="P42" s="9">
        <v>6.5961721905380465E-4</v>
      </c>
      <c r="R42" s="4" t="s">
        <v>571</v>
      </c>
      <c r="S42" s="2">
        <v>1</v>
      </c>
      <c r="U42" s="4" t="s">
        <v>738</v>
      </c>
      <c r="V42" s="10" t="s">
        <v>1006</v>
      </c>
      <c r="W42" s="10" t="s">
        <v>1092</v>
      </c>
      <c r="X42" t="s">
        <v>1093</v>
      </c>
      <c r="Y42" t="s">
        <v>1094</v>
      </c>
      <c r="Z42" s="1" t="s">
        <v>1095</v>
      </c>
      <c r="AH42" s="9"/>
      <c r="AO42" s="9"/>
    </row>
    <row r="43" spans="1:41" x14ac:dyDescent="0.35">
      <c r="L43" s="10"/>
      <c r="R43" s="9"/>
      <c r="S43" s="9"/>
      <c r="T43" s="7"/>
      <c r="AH43" s="9"/>
      <c r="AO43" s="9"/>
    </row>
    <row r="44" spans="1:41" x14ac:dyDescent="0.35">
      <c r="A44" s="1"/>
      <c r="R44" s="9"/>
      <c r="S44" s="9"/>
      <c r="T44" s="7"/>
      <c r="AH44" s="9"/>
      <c r="AO44" s="9"/>
    </row>
    <row r="45" spans="1:41" x14ac:dyDescent="0.35">
      <c r="A45" s="1"/>
      <c r="R45" s="9"/>
      <c r="S45" s="9"/>
      <c r="T45" s="7"/>
      <c r="AH45" s="9"/>
      <c r="AO45" s="9"/>
    </row>
    <row r="46" spans="1:41" x14ac:dyDescent="0.35">
      <c r="R46" s="9"/>
      <c r="S46" s="9"/>
      <c r="T46" s="7"/>
      <c r="AH46" s="9"/>
      <c r="AO46" s="9"/>
    </row>
    <row r="47" spans="1:41" x14ac:dyDescent="0.35">
      <c r="R47" s="9"/>
      <c r="S47" s="9"/>
      <c r="T47" s="7"/>
      <c r="AH47" s="9"/>
      <c r="AO47" s="9"/>
    </row>
    <row r="48" spans="1:41" x14ac:dyDescent="0.35">
      <c r="R48" s="9"/>
      <c r="S48" s="9"/>
      <c r="T48" s="7"/>
      <c r="AH48" s="9"/>
      <c r="AO48" s="9"/>
    </row>
    <row r="49" spans="18:41" x14ac:dyDescent="0.35">
      <c r="R49" s="9"/>
      <c r="S49" s="9"/>
      <c r="T49" s="7"/>
      <c r="AH49" s="9"/>
      <c r="AO49" s="9"/>
    </row>
    <row r="50" spans="18:41" x14ac:dyDescent="0.35">
      <c r="R50" s="9"/>
      <c r="S50" s="9"/>
      <c r="T50" s="7"/>
      <c r="AH50" s="9"/>
      <c r="AO50" s="9"/>
    </row>
    <row r="51" spans="18:41" x14ac:dyDescent="0.35">
      <c r="R51" s="9"/>
      <c r="S51" s="9"/>
      <c r="T51" s="7"/>
      <c r="AH51" s="9"/>
      <c r="AO51" s="9"/>
    </row>
    <row r="52" spans="18:41" x14ac:dyDescent="0.35">
      <c r="R52" s="9"/>
      <c r="S52" s="9"/>
      <c r="T52" s="7"/>
      <c r="AH52" s="9"/>
      <c r="AO52" s="9"/>
    </row>
    <row r="53" spans="18:41" x14ac:dyDescent="0.35">
      <c r="R53" s="9"/>
      <c r="S53" s="9"/>
      <c r="AH53" s="9"/>
      <c r="AO53" s="9"/>
    </row>
    <row r="54" spans="18:41" x14ac:dyDescent="0.35">
      <c r="R54" s="9"/>
      <c r="S54" s="9"/>
      <c r="AH54" s="9"/>
    </row>
    <row r="55" spans="18:41" x14ac:dyDescent="0.35">
      <c r="R55" s="9"/>
      <c r="S55" s="9"/>
      <c r="AH55" s="9"/>
    </row>
    <row r="56" spans="18:41" x14ac:dyDescent="0.35">
      <c r="R56" s="9"/>
      <c r="S56" s="9"/>
      <c r="AH56" s="9"/>
    </row>
    <row r="57" spans="18:41" x14ac:dyDescent="0.35">
      <c r="R57" s="9"/>
      <c r="S57" s="9"/>
      <c r="AH57" s="9"/>
    </row>
    <row r="58" spans="18:41" x14ac:dyDescent="0.35">
      <c r="R58" s="9"/>
      <c r="S58" s="9"/>
    </row>
    <row r="59" spans="18:41" x14ac:dyDescent="0.35">
      <c r="R59" s="9"/>
      <c r="S59" s="9"/>
    </row>
    <row r="60" spans="18:41" x14ac:dyDescent="0.35">
      <c r="R60" s="9"/>
      <c r="S60" s="9"/>
      <c r="AA60" s="7"/>
    </row>
    <row r="61" spans="18:41" x14ac:dyDescent="0.35">
      <c r="R61" s="9"/>
      <c r="S61" s="9"/>
      <c r="AA61" s="7"/>
    </row>
    <row r="62" spans="18:41" x14ac:dyDescent="0.35">
      <c r="R62" s="9"/>
      <c r="S62" s="9"/>
      <c r="AA62" s="7"/>
    </row>
    <row r="63" spans="18:41" x14ac:dyDescent="0.35">
      <c r="R63" s="9"/>
      <c r="S63" s="9"/>
      <c r="AA63" s="7"/>
    </row>
    <row r="64" spans="18:41" x14ac:dyDescent="0.35">
      <c r="R64" s="9"/>
      <c r="S64" s="9"/>
    </row>
    <row r="65" spans="2:34" x14ac:dyDescent="0.35">
      <c r="R65" s="9"/>
      <c r="S65" s="9"/>
    </row>
    <row r="66" spans="2:34" x14ac:dyDescent="0.35">
      <c r="R66" s="9"/>
      <c r="S66" s="9"/>
    </row>
    <row r="67" spans="2:34" x14ac:dyDescent="0.35">
      <c r="R67" s="9"/>
      <c r="S67" s="9"/>
    </row>
    <row r="68" spans="2:34" x14ac:dyDescent="0.35">
      <c r="R68" s="9"/>
      <c r="S68" s="9"/>
    </row>
    <row r="69" spans="2:34" x14ac:dyDescent="0.35">
      <c r="R69" s="9"/>
      <c r="S69" s="9"/>
    </row>
    <row r="70" spans="2:34" x14ac:dyDescent="0.35">
      <c r="R70" s="9"/>
      <c r="S70" s="9"/>
    </row>
    <row r="71" spans="2:34" x14ac:dyDescent="0.35">
      <c r="R71" s="9"/>
      <c r="S71" s="9"/>
    </row>
    <row r="72" spans="2:34" x14ac:dyDescent="0.35">
      <c r="R72" s="9"/>
      <c r="S72" s="9"/>
    </row>
    <row r="73" spans="2:34" x14ac:dyDescent="0.35">
      <c r="R73" s="9"/>
      <c r="S73" s="9"/>
    </row>
    <row r="74" spans="2:34" x14ac:dyDescent="0.35">
      <c r="R74" s="9"/>
      <c r="S74" s="9"/>
    </row>
    <row r="75" spans="2:34" x14ac:dyDescent="0.35">
      <c r="R75" s="9"/>
      <c r="S75" s="9"/>
    </row>
    <row r="76" spans="2:34" x14ac:dyDescent="0.35">
      <c r="R76" s="9"/>
      <c r="S76" s="9"/>
    </row>
    <row r="77" spans="2:34" x14ac:dyDescent="0.35">
      <c r="R77" s="9"/>
      <c r="S77" s="9"/>
    </row>
    <row r="78" spans="2:34" x14ac:dyDescent="0.35">
      <c r="R78" s="9"/>
      <c r="S78" s="9"/>
      <c r="AB78" s="20"/>
      <c r="AC78" s="20"/>
      <c r="AD78" s="20"/>
      <c r="AH78" s="18"/>
    </row>
    <row r="79" spans="2:34" x14ac:dyDescent="0.35">
      <c r="B79" s="7"/>
      <c r="R79" s="9"/>
      <c r="S79" s="9"/>
      <c r="AC79" s="18"/>
      <c r="AG79" s="19"/>
      <c r="AH79" s="18"/>
    </row>
    <row r="80" spans="2:34" x14ac:dyDescent="0.35">
      <c r="B80" s="7"/>
      <c r="E80" s="17"/>
      <c r="F80" s="17"/>
      <c r="R80" s="9"/>
      <c r="S80" s="9"/>
      <c r="AC80" s="18"/>
      <c r="AD80" s="18"/>
      <c r="AH80" s="18"/>
    </row>
    <row r="81" spans="2:35" x14ac:dyDescent="0.35">
      <c r="B81" s="16"/>
      <c r="E81" s="17"/>
      <c r="F81" s="17"/>
      <c r="R81" s="9"/>
      <c r="S81" s="9"/>
      <c r="AC81" s="18"/>
      <c r="AD81" s="18" t="str">
        <f t="shared" ref="AD81:AD89" si="0">IF(AC81="","",_xlfn.XLOOKUP(AC81,$Y$80:$Y$614,$Z$80:$Z$614,"problem",0))</f>
        <v/>
      </c>
      <c r="AH81" s="18"/>
    </row>
    <row r="82" spans="2:35" x14ac:dyDescent="0.35">
      <c r="B82" s="16"/>
      <c r="D82" s="17"/>
      <c r="R82" s="9"/>
      <c r="S82" s="9"/>
      <c r="AC82" s="18"/>
      <c r="AD82" s="18" t="str">
        <f t="shared" si="0"/>
        <v/>
      </c>
      <c r="AH82" s="18"/>
    </row>
    <row r="83" spans="2:35" x14ac:dyDescent="0.35">
      <c r="B83" s="7"/>
      <c r="R83" s="9"/>
      <c r="S83" s="9"/>
      <c r="AC83" s="18"/>
      <c r="AD83" s="18" t="str">
        <f t="shared" si="0"/>
        <v/>
      </c>
      <c r="AH83" s="18"/>
    </row>
    <row r="84" spans="2:35" x14ac:dyDescent="0.35">
      <c r="B84" s="7"/>
      <c r="AC84" s="18"/>
      <c r="AD84" s="18" t="str">
        <f t="shared" si="0"/>
        <v/>
      </c>
      <c r="AH84" s="18"/>
    </row>
    <row r="85" spans="2:35" x14ac:dyDescent="0.35">
      <c r="B85" s="7"/>
      <c r="AC85" s="18"/>
      <c r="AD85" s="18" t="str">
        <f t="shared" si="0"/>
        <v/>
      </c>
      <c r="AH85" s="18"/>
    </row>
    <row r="86" spans="2:35" x14ac:dyDescent="0.35">
      <c r="B86" s="7"/>
      <c r="AC86" s="18"/>
      <c r="AD86" s="18" t="str">
        <f t="shared" si="0"/>
        <v/>
      </c>
      <c r="AH86" s="18"/>
    </row>
    <row r="87" spans="2:35" x14ac:dyDescent="0.35">
      <c r="AC87" s="18"/>
      <c r="AD87" s="18" t="str">
        <f t="shared" si="0"/>
        <v/>
      </c>
      <c r="AH87" s="18"/>
    </row>
    <row r="88" spans="2:35" x14ac:dyDescent="0.35">
      <c r="F88" s="10"/>
      <c r="AC88" s="18"/>
      <c r="AD88" s="18" t="str">
        <f t="shared" si="0"/>
        <v/>
      </c>
      <c r="AH88" s="18"/>
    </row>
    <row r="89" spans="2:35" x14ac:dyDescent="0.35">
      <c r="F89" s="10"/>
      <c r="AC89" s="18"/>
      <c r="AD89" s="18" t="str">
        <f t="shared" si="0"/>
        <v/>
      </c>
      <c r="AH89" s="18"/>
    </row>
    <row r="90" spans="2:35" x14ac:dyDescent="0.35">
      <c r="F90" s="10"/>
      <c r="G90" s="7"/>
      <c r="AC90" s="18"/>
    </row>
    <row r="91" spans="2:35" x14ac:dyDescent="0.35">
      <c r="F91" s="10"/>
      <c r="G91" s="7"/>
      <c r="Z91" s="18"/>
      <c r="AC91" s="18"/>
    </row>
    <row r="92" spans="2:35" x14ac:dyDescent="0.35">
      <c r="F92" s="10"/>
      <c r="G92" s="7"/>
      <c r="Z92" s="18"/>
      <c r="AC92" s="18"/>
      <c r="AD92" s="18"/>
      <c r="AH92" s="18"/>
      <c r="AI92" s="18"/>
    </row>
    <row r="93" spans="2:35" x14ac:dyDescent="0.35">
      <c r="F93" s="10"/>
      <c r="G93" s="7"/>
      <c r="Z93" s="18"/>
      <c r="AC93" s="18"/>
      <c r="AD93" s="18"/>
      <c r="AH93" s="18"/>
      <c r="AI93" s="18"/>
    </row>
    <row r="94" spans="2:35" x14ac:dyDescent="0.35">
      <c r="F94" s="10"/>
      <c r="G94" s="7"/>
      <c r="Z94" s="18"/>
      <c r="AC94" s="18"/>
      <c r="AD94" s="18"/>
      <c r="AH94" s="18"/>
      <c r="AI94" s="18"/>
    </row>
    <row r="95" spans="2:35" x14ac:dyDescent="0.35">
      <c r="F95" s="10"/>
      <c r="G95" s="7"/>
      <c r="Z95" s="18"/>
      <c r="AC95" s="18"/>
      <c r="AD95" s="18"/>
      <c r="AH95" s="18"/>
      <c r="AI95" s="18"/>
    </row>
    <row r="96" spans="2:35" x14ac:dyDescent="0.35">
      <c r="F96" s="10"/>
      <c r="Z96" s="18"/>
      <c r="AC96" s="18"/>
      <c r="AD96" s="18"/>
      <c r="AH96" s="18"/>
      <c r="AI96" s="18"/>
    </row>
    <row r="97" spans="6:35" x14ac:dyDescent="0.35">
      <c r="F97" s="10"/>
      <c r="Z97" s="18"/>
      <c r="AC97" s="18"/>
      <c r="AD97" s="18"/>
      <c r="AH97" s="18"/>
      <c r="AI97" s="18"/>
    </row>
    <row r="98" spans="6:35" x14ac:dyDescent="0.35">
      <c r="F98" s="10"/>
      <c r="Z98" s="18"/>
      <c r="AC98" s="18"/>
      <c r="AD98" s="18"/>
      <c r="AH98" s="18"/>
      <c r="AI98" s="18"/>
    </row>
    <row r="99" spans="6:35" x14ac:dyDescent="0.35">
      <c r="F99" s="10"/>
      <c r="G99" s="5"/>
      <c r="H99" s="5"/>
      <c r="Z99" s="18"/>
      <c r="AC99" s="18"/>
      <c r="AD99" s="18"/>
      <c r="AH99" s="18"/>
      <c r="AI99" s="18"/>
    </row>
    <row r="100" spans="6:35" x14ac:dyDescent="0.35">
      <c r="F100" s="10"/>
      <c r="Z100" s="18"/>
      <c r="AC100" s="18"/>
      <c r="AD100" s="18"/>
      <c r="AH100" s="18"/>
      <c r="AI100" s="18"/>
    </row>
    <row r="101" spans="6:35" x14ac:dyDescent="0.35">
      <c r="F101" s="10"/>
      <c r="AC101" s="18"/>
      <c r="AD101" s="18"/>
      <c r="AH101" s="18"/>
      <c r="AI101" s="18"/>
    </row>
    <row r="102" spans="6:35" x14ac:dyDescent="0.35">
      <c r="F102" s="10"/>
      <c r="AC102" s="18"/>
    </row>
    <row r="103" spans="6:35" x14ac:dyDescent="0.35">
      <c r="F103" s="10"/>
      <c r="AC103" s="18"/>
      <c r="AH103" s="18"/>
    </row>
    <row r="104" spans="6:35" x14ac:dyDescent="0.35">
      <c r="F104" s="10"/>
      <c r="AC104" s="18"/>
      <c r="AH104" s="18"/>
    </row>
    <row r="105" spans="6:35" x14ac:dyDescent="0.35">
      <c r="F105" s="10"/>
      <c r="AC105" s="18"/>
      <c r="AH105" s="18"/>
    </row>
    <row r="106" spans="6:35" x14ac:dyDescent="0.35">
      <c r="AC106" s="18"/>
      <c r="AH106" s="18"/>
    </row>
    <row r="107" spans="6:35" x14ac:dyDescent="0.35">
      <c r="AC107" s="18"/>
      <c r="AH107" s="18"/>
    </row>
    <row r="108" spans="6:35" x14ac:dyDescent="0.35">
      <c r="AC108" s="18"/>
      <c r="AH108" s="18"/>
    </row>
    <row r="109" spans="6:35" x14ac:dyDescent="0.35">
      <c r="AC109" s="18"/>
      <c r="AH109" s="18"/>
    </row>
    <row r="110" spans="6:35" x14ac:dyDescent="0.35">
      <c r="AC110" s="18"/>
      <c r="AH110" s="18"/>
    </row>
    <row r="111" spans="6:35" x14ac:dyDescent="0.35">
      <c r="AC111" s="18"/>
      <c r="AH111" s="18"/>
    </row>
    <row r="112" spans="6:35" x14ac:dyDescent="0.35">
      <c r="AH112" s="18"/>
    </row>
    <row r="113" spans="19:34" x14ac:dyDescent="0.35">
      <c r="AD113" s="32"/>
      <c r="AE113" s="32"/>
      <c r="AF113" s="32"/>
      <c r="AG113" s="32"/>
      <c r="AH113" s="32"/>
    </row>
    <row r="114" spans="19:34" x14ac:dyDescent="0.35">
      <c r="AE114" s="4"/>
      <c r="AH114" s="10"/>
    </row>
    <row r="115" spans="19:34" x14ac:dyDescent="0.35">
      <c r="AE115" s="4"/>
      <c r="AH115" s="10"/>
    </row>
    <row r="116" spans="19:34" x14ac:dyDescent="0.35">
      <c r="AE116" s="4"/>
      <c r="AH116" s="10"/>
    </row>
    <row r="117" spans="19:34" x14ac:dyDescent="0.35">
      <c r="AE117" s="4"/>
      <c r="AH117" s="10"/>
    </row>
    <row r="118" spans="19:34" x14ac:dyDescent="0.35">
      <c r="AE118" s="4"/>
      <c r="AH118" s="10"/>
    </row>
    <row r="119" spans="19:34" x14ac:dyDescent="0.35">
      <c r="AE119" s="4"/>
      <c r="AH119" s="10"/>
    </row>
    <row r="120" spans="19:34" x14ac:dyDescent="0.35">
      <c r="AE120" s="4"/>
      <c r="AH120" s="10"/>
    </row>
    <row r="121" spans="19:34" x14ac:dyDescent="0.35">
      <c r="AE121" s="4"/>
      <c r="AH121" s="10"/>
    </row>
    <row r="122" spans="19:34" x14ac:dyDescent="0.35">
      <c r="AE122" s="4"/>
      <c r="AH122" s="10"/>
    </row>
    <row r="123" spans="19:34" x14ac:dyDescent="0.35">
      <c r="S123" s="1"/>
      <c r="AE123" s="4"/>
      <c r="AH123" s="10"/>
    </row>
    <row r="124" spans="19:34" x14ac:dyDescent="0.35">
      <c r="S124" s="1"/>
      <c r="AE124" s="4"/>
      <c r="AH124" s="10"/>
    </row>
    <row r="125" spans="19:34" x14ac:dyDescent="0.35">
      <c r="S125" s="1"/>
      <c r="AE125" s="4"/>
      <c r="AH125" s="10"/>
    </row>
    <row r="126" spans="19:34" x14ac:dyDescent="0.35">
      <c r="S126" s="1"/>
      <c r="AE126" s="4"/>
      <c r="AH126" s="10"/>
    </row>
    <row r="127" spans="19:34" x14ac:dyDescent="0.35">
      <c r="S127" s="1"/>
      <c r="AE127" s="4"/>
      <c r="AH127" s="10"/>
    </row>
    <row r="128" spans="19:34" x14ac:dyDescent="0.35">
      <c r="S128" s="1"/>
      <c r="AE128" s="4"/>
      <c r="AH128" s="10"/>
    </row>
    <row r="129" spans="9:34" x14ac:dyDescent="0.35">
      <c r="S129" s="1"/>
      <c r="AE129" s="4"/>
      <c r="AH129" s="10"/>
    </row>
    <row r="130" spans="9:34" x14ac:dyDescent="0.35">
      <c r="S130" s="1"/>
      <c r="AE130" s="4"/>
      <c r="AH130" s="10"/>
    </row>
    <row r="131" spans="9:34" x14ac:dyDescent="0.35">
      <c r="S131" s="1"/>
      <c r="AE131" s="4"/>
      <c r="AH131" s="10"/>
    </row>
    <row r="132" spans="9:34" x14ac:dyDescent="0.35">
      <c r="I132" s="2"/>
      <c r="J132" s="2"/>
      <c r="S132" s="1"/>
      <c r="AE132" s="4"/>
      <c r="AH132" s="10"/>
    </row>
    <row r="133" spans="9:34" x14ac:dyDescent="0.35">
      <c r="I133" s="2"/>
      <c r="J133" s="2"/>
      <c r="S133" s="1"/>
      <c r="AE133" s="4"/>
      <c r="AH133" s="10"/>
    </row>
    <row r="134" spans="9:34" x14ac:dyDescent="0.35">
      <c r="I134" s="2"/>
      <c r="J134" s="2"/>
      <c r="S134" s="1"/>
      <c r="AE134" s="4"/>
      <c r="AH134" s="10"/>
    </row>
    <row r="135" spans="9:34" x14ac:dyDescent="0.35">
      <c r="I135" s="2"/>
      <c r="J135" s="2"/>
      <c r="S135" s="1"/>
      <c r="AE135" s="4"/>
      <c r="AH135" s="10"/>
    </row>
    <row r="136" spans="9:34" x14ac:dyDescent="0.35">
      <c r="I136" s="2"/>
      <c r="J136" s="2"/>
      <c r="S136" s="1"/>
      <c r="AE136" s="4"/>
      <c r="AH136" s="10"/>
    </row>
    <row r="137" spans="9:34" x14ac:dyDescent="0.35">
      <c r="I137" s="2"/>
      <c r="J137" s="2"/>
      <c r="S137" s="1"/>
      <c r="AE137" s="4"/>
      <c r="AH137" s="10"/>
    </row>
    <row r="138" spans="9:34" x14ac:dyDescent="0.35">
      <c r="I138" s="2"/>
      <c r="J138" s="2"/>
      <c r="S138" s="1"/>
      <c r="AE138" s="4"/>
      <c r="AH138" s="10"/>
    </row>
    <row r="139" spans="9:34" x14ac:dyDescent="0.35">
      <c r="I139" s="2"/>
      <c r="J139" s="2"/>
      <c r="S139" s="1"/>
      <c r="AE139" s="4"/>
      <c r="AH139" s="10"/>
    </row>
    <row r="140" spans="9:34" x14ac:dyDescent="0.35">
      <c r="I140" s="2"/>
      <c r="J140" s="2"/>
      <c r="S140" s="1"/>
      <c r="AE140" s="4"/>
      <c r="AH140" s="10"/>
    </row>
    <row r="141" spans="9:34" x14ac:dyDescent="0.35">
      <c r="I141" s="2"/>
      <c r="J141" s="2"/>
      <c r="S141" s="1"/>
      <c r="AE141" s="4"/>
      <c r="AH141" s="10"/>
    </row>
    <row r="142" spans="9:34" x14ac:dyDescent="0.35">
      <c r="I142" s="2"/>
      <c r="J142" s="2"/>
      <c r="S142" s="1"/>
      <c r="AE142" s="4"/>
      <c r="AH142" s="10"/>
    </row>
    <row r="143" spans="9:34" x14ac:dyDescent="0.35">
      <c r="I143" s="2"/>
      <c r="J143" s="2"/>
      <c r="S143" s="1"/>
      <c r="AE143" s="4"/>
      <c r="AH143" s="10"/>
    </row>
    <row r="144" spans="9:34" x14ac:dyDescent="0.35">
      <c r="I144" s="2"/>
      <c r="J144" s="2"/>
      <c r="S144" s="1"/>
      <c r="AE144" s="4"/>
      <c r="AH144" s="10"/>
    </row>
    <row r="145" spans="9:34" x14ac:dyDescent="0.35">
      <c r="I145" s="2"/>
      <c r="J145" s="2"/>
      <c r="S145" s="1"/>
      <c r="AE145" s="4"/>
      <c r="AH145" s="10"/>
    </row>
    <row r="146" spans="9:34" x14ac:dyDescent="0.35">
      <c r="I146" s="2"/>
      <c r="J146" s="2"/>
      <c r="S146" s="1"/>
      <c r="AE146" s="4"/>
      <c r="AH146" s="10"/>
    </row>
    <row r="147" spans="9:34" x14ac:dyDescent="0.35">
      <c r="I147" s="2"/>
      <c r="J147" s="2"/>
      <c r="S147" s="1"/>
      <c r="AE147" s="4"/>
      <c r="AH147" s="10"/>
    </row>
    <row r="148" spans="9:34" x14ac:dyDescent="0.35">
      <c r="I148" s="2"/>
      <c r="J148" s="2"/>
      <c r="S148" s="1"/>
      <c r="AE148" s="4"/>
      <c r="AH148" s="10"/>
    </row>
    <row r="149" spans="9:34" x14ac:dyDescent="0.35">
      <c r="I149" s="2"/>
      <c r="J149" s="2"/>
      <c r="S149" s="1"/>
      <c r="AE149" s="4"/>
      <c r="AH149" s="10"/>
    </row>
    <row r="150" spans="9:34" x14ac:dyDescent="0.35">
      <c r="I150" s="2"/>
      <c r="J150" s="2"/>
      <c r="S150" s="1"/>
      <c r="AE150" s="4"/>
      <c r="AH150" s="10"/>
    </row>
    <row r="151" spans="9:34" x14ac:dyDescent="0.35">
      <c r="I151" s="2"/>
      <c r="J151" s="2"/>
      <c r="S151" s="1"/>
      <c r="AE151" s="4"/>
      <c r="AH151" s="10"/>
    </row>
    <row r="152" spans="9:34" x14ac:dyDescent="0.35">
      <c r="I152" s="2"/>
      <c r="J152" s="2"/>
      <c r="S152" s="1"/>
      <c r="AE152" s="4"/>
      <c r="AH152" s="10"/>
    </row>
    <row r="153" spans="9:34" x14ac:dyDescent="0.35">
      <c r="I153" s="2"/>
      <c r="J153" s="2"/>
      <c r="S153" s="1"/>
      <c r="AE153" s="4"/>
      <c r="AH153" s="10"/>
    </row>
    <row r="154" spans="9:34" x14ac:dyDescent="0.35">
      <c r="I154" s="2"/>
      <c r="J154" s="2"/>
      <c r="S154" s="1"/>
      <c r="AE154" s="4"/>
      <c r="AH154" s="10"/>
    </row>
    <row r="155" spans="9:34" x14ac:dyDescent="0.35">
      <c r="I155" s="2"/>
      <c r="J155" s="2"/>
      <c r="S155" s="1"/>
      <c r="AH155" s="18"/>
    </row>
    <row r="156" spans="9:34" x14ac:dyDescent="0.35">
      <c r="I156" s="2"/>
      <c r="J156" s="2"/>
      <c r="S156" s="1"/>
      <c r="AH156" s="18"/>
    </row>
    <row r="157" spans="9:34" x14ac:dyDescent="0.35">
      <c r="I157" s="2"/>
      <c r="J157" s="2"/>
      <c r="S157" s="1"/>
      <c r="AH157" s="18"/>
    </row>
    <row r="158" spans="9:34" x14ac:dyDescent="0.35">
      <c r="I158" s="2"/>
      <c r="J158" s="2"/>
      <c r="S158" s="1"/>
      <c r="AH158" s="18"/>
    </row>
    <row r="159" spans="9:34" x14ac:dyDescent="0.35">
      <c r="I159" s="2"/>
      <c r="J159" s="2"/>
      <c r="S159" s="1"/>
      <c r="AH159" s="18"/>
    </row>
    <row r="160" spans="9:34" x14ac:dyDescent="0.35">
      <c r="I160" s="2"/>
      <c r="J160" s="2"/>
      <c r="S160" s="1"/>
      <c r="AH160" s="18"/>
    </row>
    <row r="161" spans="9:34" x14ac:dyDescent="0.35">
      <c r="I161" s="2"/>
      <c r="J161" s="2"/>
      <c r="S161" s="1"/>
      <c r="AH161" s="18"/>
    </row>
    <row r="162" spans="9:34" x14ac:dyDescent="0.35">
      <c r="I162" s="2"/>
      <c r="J162" s="2"/>
      <c r="S162" s="1"/>
      <c r="AH162" s="18"/>
    </row>
    <row r="163" spans="9:34" x14ac:dyDescent="0.35">
      <c r="I163" s="2"/>
      <c r="J163" s="2"/>
      <c r="S163" s="1"/>
      <c r="AH163" s="18"/>
    </row>
    <row r="164" spans="9:34" x14ac:dyDescent="0.35">
      <c r="I164" s="2"/>
      <c r="J164" s="2"/>
      <c r="S164" s="1"/>
      <c r="AH164" s="18"/>
    </row>
    <row r="165" spans="9:34" x14ac:dyDescent="0.35">
      <c r="I165" s="2"/>
      <c r="J165" s="2"/>
      <c r="AH165" s="18"/>
    </row>
    <row r="166" spans="9:34" x14ac:dyDescent="0.35">
      <c r="I166" s="2"/>
      <c r="J166" s="2"/>
      <c r="AH166" s="18"/>
    </row>
    <row r="167" spans="9:34" x14ac:dyDescent="0.35">
      <c r="I167" s="2"/>
      <c r="J167" s="2"/>
      <c r="AH167" s="18"/>
    </row>
    <row r="168" spans="9:34" x14ac:dyDescent="0.35">
      <c r="I168" s="2"/>
      <c r="J168" s="2"/>
      <c r="AH168" s="18"/>
    </row>
    <row r="169" spans="9:34" x14ac:dyDescent="0.35">
      <c r="I169" s="2"/>
      <c r="J169" s="2"/>
      <c r="AH169" s="18"/>
    </row>
    <row r="170" spans="9:34" x14ac:dyDescent="0.35">
      <c r="I170" s="2"/>
      <c r="J170" s="2"/>
      <c r="AH170" s="18"/>
    </row>
    <row r="171" spans="9:34" x14ac:dyDescent="0.35">
      <c r="I171" s="2"/>
      <c r="J171" s="2"/>
      <c r="AH171" s="18"/>
    </row>
    <row r="172" spans="9:34" x14ac:dyDescent="0.35">
      <c r="I172" s="2"/>
      <c r="J172" s="2"/>
      <c r="AH172" s="18"/>
    </row>
    <row r="173" spans="9:34" x14ac:dyDescent="0.35">
      <c r="I173" s="2"/>
      <c r="J173" s="2"/>
      <c r="AH173" s="18"/>
    </row>
    <row r="174" spans="9:34" x14ac:dyDescent="0.35">
      <c r="I174" s="2"/>
      <c r="J174" s="2"/>
      <c r="AH174" s="18"/>
    </row>
    <row r="175" spans="9:34" x14ac:dyDescent="0.35">
      <c r="I175" s="2"/>
      <c r="J175" s="2"/>
      <c r="AH175" s="18"/>
    </row>
    <row r="176" spans="9:34" x14ac:dyDescent="0.35">
      <c r="I176" s="2"/>
      <c r="J176" s="2"/>
      <c r="AH176" s="18"/>
    </row>
    <row r="177" spans="9:34" x14ac:dyDescent="0.35">
      <c r="I177" s="2"/>
      <c r="J177" s="2"/>
      <c r="AH177" s="18"/>
    </row>
    <row r="178" spans="9:34" x14ac:dyDescent="0.35">
      <c r="I178" s="2"/>
      <c r="J178" s="2"/>
      <c r="AH178" s="18"/>
    </row>
    <row r="179" spans="9:34" x14ac:dyDescent="0.35">
      <c r="I179" s="2"/>
      <c r="J179" s="2"/>
      <c r="AH179" s="18"/>
    </row>
    <row r="180" spans="9:34" x14ac:dyDescent="0.35">
      <c r="I180" s="2"/>
      <c r="J180" s="2"/>
      <c r="AH180" s="18"/>
    </row>
    <row r="181" spans="9:34" x14ac:dyDescent="0.35">
      <c r="I181" s="2"/>
      <c r="J181" s="2"/>
      <c r="AH181" s="18"/>
    </row>
    <row r="182" spans="9:34" x14ac:dyDescent="0.35">
      <c r="I182" s="2"/>
      <c r="J182" s="2"/>
      <c r="AH182" s="18"/>
    </row>
    <row r="183" spans="9:34" x14ac:dyDescent="0.35">
      <c r="I183" s="2"/>
      <c r="J183" s="2"/>
      <c r="AH183" s="18"/>
    </row>
    <row r="184" spans="9:34" x14ac:dyDescent="0.35">
      <c r="I184" s="2"/>
      <c r="J184" s="2"/>
      <c r="AH184" s="18"/>
    </row>
    <row r="185" spans="9:34" x14ac:dyDescent="0.35">
      <c r="I185" s="2"/>
      <c r="J185" s="2"/>
      <c r="AH185" s="18"/>
    </row>
    <row r="186" spans="9:34" x14ac:dyDescent="0.35">
      <c r="I186" s="2"/>
      <c r="J186" s="2"/>
      <c r="AH186" s="18"/>
    </row>
    <row r="187" spans="9:34" x14ac:dyDescent="0.35">
      <c r="I187" s="2"/>
      <c r="J187" s="2"/>
      <c r="AH187" s="18"/>
    </row>
    <row r="188" spans="9:34" x14ac:dyDescent="0.35">
      <c r="I188" s="2"/>
      <c r="J188" s="2"/>
      <c r="AH188" s="18"/>
    </row>
    <row r="189" spans="9:34" x14ac:dyDescent="0.35">
      <c r="I189" s="2"/>
      <c r="J189" s="2"/>
      <c r="AH189" s="18"/>
    </row>
    <row r="190" spans="9:34" x14ac:dyDescent="0.35">
      <c r="I190" s="2"/>
      <c r="J190" s="2"/>
      <c r="AH190" s="18"/>
    </row>
    <row r="191" spans="9:34" x14ac:dyDescent="0.35">
      <c r="I191" s="2"/>
      <c r="J191" s="2"/>
      <c r="AH191" s="18"/>
    </row>
    <row r="192" spans="9:34" x14ac:dyDescent="0.35">
      <c r="I192" s="2"/>
      <c r="J192" s="2"/>
      <c r="AH192" s="18"/>
    </row>
    <row r="193" spans="9:34" x14ac:dyDescent="0.35">
      <c r="I193" s="2"/>
      <c r="J193" s="2"/>
      <c r="AH193" s="18"/>
    </row>
    <row r="194" spans="9:34" x14ac:dyDescent="0.35">
      <c r="I194" s="2"/>
      <c r="J194" s="2"/>
      <c r="AH194" s="18"/>
    </row>
    <row r="195" spans="9:34" x14ac:dyDescent="0.35">
      <c r="I195" s="2"/>
      <c r="J195" s="2"/>
      <c r="AH195" s="18"/>
    </row>
    <row r="196" spans="9:34" x14ac:dyDescent="0.35">
      <c r="I196" s="2"/>
      <c r="J196" s="2"/>
      <c r="AH196" s="18"/>
    </row>
    <row r="197" spans="9:34" x14ac:dyDescent="0.35">
      <c r="I197" s="2"/>
      <c r="J197" s="2"/>
      <c r="AH197" s="18"/>
    </row>
    <row r="198" spans="9:34" x14ac:dyDescent="0.35">
      <c r="I198" s="2"/>
      <c r="J198" s="2"/>
      <c r="X198" s="4"/>
      <c r="AH198" s="18"/>
    </row>
    <row r="199" spans="9:34" x14ac:dyDescent="0.35">
      <c r="I199" s="2"/>
      <c r="J199" s="2"/>
      <c r="X199" s="4"/>
      <c r="AH199" s="18"/>
    </row>
    <row r="200" spans="9:34" x14ac:dyDescent="0.35">
      <c r="I200" s="2"/>
      <c r="J200" s="2"/>
      <c r="X200" s="4"/>
      <c r="AH200" s="18"/>
    </row>
    <row r="201" spans="9:34" x14ac:dyDescent="0.35">
      <c r="I201" s="2"/>
      <c r="J201" s="2"/>
      <c r="X201" s="4"/>
      <c r="AH201" s="18"/>
    </row>
    <row r="202" spans="9:34" x14ac:dyDescent="0.35">
      <c r="I202" s="2"/>
      <c r="J202" s="2"/>
      <c r="X202" s="4"/>
      <c r="AH202" s="18"/>
    </row>
    <row r="203" spans="9:34" x14ac:dyDescent="0.35">
      <c r="I203" s="2"/>
      <c r="J203" s="2"/>
      <c r="X203" s="4"/>
      <c r="AH203" s="18"/>
    </row>
    <row r="204" spans="9:34" x14ac:dyDescent="0.35">
      <c r="I204" s="2"/>
      <c r="J204" s="2"/>
      <c r="X204" s="4"/>
      <c r="AH204" s="18"/>
    </row>
    <row r="205" spans="9:34" x14ac:dyDescent="0.35">
      <c r="I205" s="2"/>
      <c r="J205" s="2"/>
      <c r="X205" s="4"/>
      <c r="AH205" s="18"/>
    </row>
    <row r="206" spans="9:34" x14ac:dyDescent="0.35">
      <c r="I206" s="2"/>
      <c r="J206" s="2"/>
      <c r="X206" s="4"/>
      <c r="AH206" s="18"/>
    </row>
    <row r="207" spans="9:34" x14ac:dyDescent="0.35">
      <c r="I207" s="2"/>
      <c r="J207" s="2"/>
      <c r="X207" s="4"/>
      <c r="AH207" s="18"/>
    </row>
    <row r="208" spans="9:34" x14ac:dyDescent="0.35">
      <c r="I208" s="2"/>
      <c r="J208" s="2"/>
      <c r="X208" s="4"/>
      <c r="AH208" s="18"/>
    </row>
    <row r="209" spans="9:34" x14ac:dyDescent="0.35">
      <c r="I209" s="2"/>
      <c r="J209" s="2"/>
      <c r="X209" s="4"/>
      <c r="AH209" s="18"/>
    </row>
    <row r="210" spans="9:34" x14ac:dyDescent="0.35">
      <c r="I210" s="2"/>
      <c r="J210" s="2"/>
      <c r="X210" s="4"/>
      <c r="AH210" s="18"/>
    </row>
    <row r="211" spans="9:34" x14ac:dyDescent="0.35">
      <c r="I211" s="2"/>
      <c r="J211" s="2"/>
      <c r="X211" s="4"/>
      <c r="AH211" s="18"/>
    </row>
    <row r="212" spans="9:34" x14ac:dyDescent="0.35">
      <c r="I212" s="2"/>
      <c r="J212" s="2"/>
      <c r="X212" s="4"/>
      <c r="AH212" s="18"/>
    </row>
    <row r="213" spans="9:34" x14ac:dyDescent="0.35">
      <c r="I213" s="2"/>
      <c r="J213" s="2"/>
      <c r="X213" s="4"/>
    </row>
    <row r="214" spans="9:34" x14ac:dyDescent="0.35">
      <c r="I214" s="2"/>
      <c r="J214" s="2"/>
      <c r="X214" s="4"/>
    </row>
    <row r="215" spans="9:34" x14ac:dyDescent="0.35">
      <c r="I215" s="2"/>
      <c r="J215" s="2"/>
      <c r="X215" s="4"/>
    </row>
    <row r="216" spans="9:34" x14ac:dyDescent="0.35">
      <c r="I216" s="2"/>
      <c r="J216" s="2"/>
      <c r="X216" s="4"/>
    </row>
    <row r="217" spans="9:34" x14ac:dyDescent="0.35">
      <c r="I217" s="2"/>
      <c r="J217" s="2"/>
      <c r="X217" s="4"/>
    </row>
    <row r="218" spans="9:34" x14ac:dyDescent="0.35">
      <c r="I218" s="2"/>
      <c r="J218" s="2"/>
      <c r="X218" s="4"/>
    </row>
    <row r="219" spans="9:34" x14ac:dyDescent="0.35">
      <c r="I219" s="2"/>
      <c r="J219" s="2"/>
      <c r="X219" s="4"/>
    </row>
    <row r="220" spans="9:34" x14ac:dyDescent="0.35">
      <c r="I220" s="2"/>
      <c r="J220" s="2"/>
      <c r="X220" s="4"/>
    </row>
    <row r="221" spans="9:34" x14ac:dyDescent="0.35">
      <c r="I221" s="2"/>
      <c r="J221" s="2"/>
      <c r="X221" s="4"/>
    </row>
    <row r="222" spans="9:34" x14ac:dyDescent="0.35">
      <c r="I222" s="2"/>
      <c r="J222" s="2"/>
      <c r="X222" s="4"/>
    </row>
    <row r="223" spans="9:34" x14ac:dyDescent="0.35">
      <c r="I223" s="2"/>
      <c r="J223" s="2"/>
      <c r="X223" s="4"/>
    </row>
    <row r="224" spans="9:34" x14ac:dyDescent="0.35">
      <c r="I224" s="2"/>
      <c r="J224" s="2"/>
      <c r="X224" s="4"/>
    </row>
    <row r="225" spans="9:24" x14ac:dyDescent="0.35">
      <c r="I225" s="2"/>
      <c r="J225" s="2"/>
      <c r="X225" s="4"/>
    </row>
    <row r="226" spans="9:24" x14ac:dyDescent="0.35">
      <c r="I226" s="2"/>
      <c r="J226" s="2"/>
      <c r="X226" s="4"/>
    </row>
    <row r="227" spans="9:24" x14ac:dyDescent="0.35">
      <c r="I227" s="2"/>
      <c r="J227" s="2"/>
      <c r="X227" s="4"/>
    </row>
    <row r="228" spans="9:24" x14ac:dyDescent="0.35">
      <c r="I228" s="2"/>
      <c r="J228" s="2"/>
      <c r="X228" s="4"/>
    </row>
    <row r="229" spans="9:24" x14ac:dyDescent="0.35">
      <c r="I229" s="2"/>
      <c r="J229" s="2"/>
      <c r="X229" s="4"/>
    </row>
    <row r="230" spans="9:24" x14ac:dyDescent="0.35">
      <c r="I230" s="2"/>
      <c r="J230" s="2"/>
      <c r="X230" s="4"/>
    </row>
    <row r="231" spans="9:24" x14ac:dyDescent="0.35">
      <c r="I231" s="2"/>
      <c r="J231" s="2"/>
      <c r="X231" s="4"/>
    </row>
    <row r="232" spans="9:24" x14ac:dyDescent="0.35">
      <c r="I232" s="2"/>
      <c r="J232" s="2"/>
      <c r="X232" s="4"/>
    </row>
    <row r="233" spans="9:24" x14ac:dyDescent="0.35">
      <c r="I233" s="2"/>
      <c r="J233" s="2"/>
      <c r="X233" s="4"/>
    </row>
    <row r="234" spans="9:24" x14ac:dyDescent="0.35">
      <c r="I234" s="2"/>
      <c r="J234" s="2"/>
      <c r="X234" s="4"/>
    </row>
    <row r="235" spans="9:24" x14ac:dyDescent="0.35">
      <c r="I235" s="2"/>
      <c r="J235" s="2"/>
      <c r="X235" s="4"/>
    </row>
    <row r="236" spans="9:24" x14ac:dyDescent="0.35">
      <c r="I236" s="2"/>
      <c r="J236" s="2"/>
      <c r="X236" s="4"/>
    </row>
    <row r="237" spans="9:24" x14ac:dyDescent="0.35">
      <c r="I237" s="2"/>
      <c r="J237" s="2"/>
      <c r="X237" s="4"/>
    </row>
    <row r="238" spans="9:24" x14ac:dyDescent="0.35">
      <c r="I238" s="2"/>
      <c r="J238" s="2"/>
      <c r="X238" s="4"/>
    </row>
    <row r="239" spans="9:24" x14ac:dyDescent="0.35">
      <c r="I239" s="2"/>
      <c r="J239" s="2"/>
      <c r="X239" s="4"/>
    </row>
    <row r="240" spans="9:24" x14ac:dyDescent="0.35">
      <c r="I240" s="2"/>
      <c r="J240" s="2"/>
      <c r="X240" s="4"/>
    </row>
    <row r="241" spans="9:24" x14ac:dyDescent="0.35">
      <c r="I241" s="2"/>
      <c r="J241" s="2"/>
      <c r="X241" s="4"/>
    </row>
    <row r="242" spans="9:24" x14ac:dyDescent="0.35">
      <c r="I242" s="2"/>
      <c r="J242" s="2"/>
      <c r="X242" s="4"/>
    </row>
    <row r="243" spans="9:24" x14ac:dyDescent="0.35">
      <c r="I243" s="2"/>
      <c r="J243" s="2"/>
      <c r="X243" s="4"/>
    </row>
    <row r="244" spans="9:24" x14ac:dyDescent="0.35">
      <c r="I244" s="2"/>
      <c r="J244" s="2"/>
      <c r="X244" s="4"/>
    </row>
    <row r="245" spans="9:24" x14ac:dyDescent="0.35">
      <c r="I245" s="2"/>
      <c r="J245" s="2"/>
      <c r="X245" s="4"/>
    </row>
    <row r="246" spans="9:24" x14ac:dyDescent="0.35">
      <c r="I246" s="2"/>
      <c r="J246" s="2"/>
      <c r="X246" s="4"/>
    </row>
    <row r="247" spans="9:24" x14ac:dyDescent="0.35">
      <c r="I247" s="2"/>
      <c r="J247" s="2"/>
      <c r="X247" s="4"/>
    </row>
    <row r="248" spans="9:24" x14ac:dyDescent="0.35">
      <c r="I248" s="2"/>
      <c r="J248" s="2"/>
      <c r="X248" s="4"/>
    </row>
    <row r="249" spans="9:24" x14ac:dyDescent="0.35">
      <c r="I249" s="2"/>
      <c r="J249" s="2"/>
      <c r="X249" s="4"/>
    </row>
    <row r="250" spans="9:24" x14ac:dyDescent="0.35">
      <c r="I250" s="2"/>
      <c r="J250" s="2"/>
      <c r="X250" s="4"/>
    </row>
    <row r="251" spans="9:24" x14ac:dyDescent="0.35">
      <c r="I251" s="2"/>
      <c r="J251" s="2"/>
      <c r="X251" s="4"/>
    </row>
    <row r="252" spans="9:24" x14ac:dyDescent="0.35">
      <c r="I252" s="2"/>
      <c r="J252" s="2"/>
      <c r="X252" s="4"/>
    </row>
    <row r="253" spans="9:24" x14ac:dyDescent="0.35">
      <c r="I253" s="2"/>
      <c r="J253" s="2"/>
      <c r="X253" s="4"/>
    </row>
    <row r="254" spans="9:24" x14ac:dyDescent="0.35">
      <c r="I254" s="2"/>
      <c r="J254" s="2"/>
      <c r="X254" s="4"/>
    </row>
    <row r="255" spans="9:24" x14ac:dyDescent="0.35">
      <c r="I255" s="2"/>
      <c r="J255" s="2"/>
      <c r="X255" s="4"/>
    </row>
    <row r="256" spans="9:24" x14ac:dyDescent="0.35">
      <c r="I256" s="2"/>
      <c r="J256" s="2"/>
      <c r="X256" s="4"/>
    </row>
    <row r="257" spans="9:24" x14ac:dyDescent="0.35">
      <c r="I257" s="2"/>
      <c r="J257" s="2"/>
      <c r="X257" s="4"/>
    </row>
    <row r="258" spans="9:24" x14ac:dyDescent="0.35">
      <c r="I258" s="2"/>
      <c r="J258" s="2"/>
      <c r="X258" s="4"/>
    </row>
    <row r="259" spans="9:24" x14ac:dyDescent="0.35">
      <c r="I259" s="2"/>
      <c r="J259" s="2"/>
      <c r="X259" s="4"/>
    </row>
    <row r="260" spans="9:24" x14ac:dyDescent="0.35">
      <c r="I260" s="2"/>
      <c r="J260" s="2"/>
      <c r="X260" s="4"/>
    </row>
    <row r="261" spans="9:24" x14ac:dyDescent="0.35">
      <c r="I261" s="2"/>
      <c r="J261" s="2"/>
      <c r="X261" s="4"/>
    </row>
    <row r="262" spans="9:24" x14ac:dyDescent="0.35">
      <c r="I262" s="2"/>
      <c r="J262" s="2"/>
      <c r="X262" s="4"/>
    </row>
    <row r="263" spans="9:24" x14ac:dyDescent="0.35">
      <c r="I263" s="2"/>
      <c r="J263" s="2"/>
      <c r="X263" s="4"/>
    </row>
    <row r="264" spans="9:24" x14ac:dyDescent="0.35">
      <c r="I264" s="2"/>
      <c r="J264" s="2"/>
      <c r="X264" s="4"/>
    </row>
    <row r="265" spans="9:24" x14ac:dyDescent="0.35">
      <c r="I265" s="2"/>
      <c r="J265" s="2"/>
      <c r="X265" s="4"/>
    </row>
    <row r="266" spans="9:24" x14ac:dyDescent="0.35">
      <c r="I266" s="2"/>
      <c r="J266" s="2"/>
      <c r="X266" s="4"/>
    </row>
    <row r="267" spans="9:24" x14ac:dyDescent="0.35">
      <c r="I267" s="2"/>
      <c r="J267" s="2"/>
      <c r="X267" s="4"/>
    </row>
    <row r="268" spans="9:24" x14ac:dyDescent="0.35">
      <c r="I268" s="2"/>
      <c r="J268" s="2"/>
      <c r="X268" s="4"/>
    </row>
    <row r="269" spans="9:24" x14ac:dyDescent="0.35">
      <c r="I269" s="2"/>
      <c r="J269" s="2"/>
      <c r="X269" s="4"/>
    </row>
    <row r="270" spans="9:24" x14ac:dyDescent="0.35">
      <c r="I270" s="2"/>
      <c r="J270" s="2"/>
      <c r="X270" s="4"/>
    </row>
    <row r="271" spans="9:24" x14ac:dyDescent="0.35">
      <c r="I271" s="2"/>
      <c r="J271" s="2"/>
      <c r="X271" s="4"/>
    </row>
    <row r="272" spans="9:24" x14ac:dyDescent="0.35">
      <c r="I272" s="2"/>
      <c r="J272" s="2"/>
      <c r="X272" s="4"/>
    </row>
    <row r="273" spans="9:24" x14ac:dyDescent="0.35">
      <c r="I273" s="2"/>
      <c r="J273" s="2"/>
      <c r="X273" s="4"/>
    </row>
    <row r="274" spans="9:24" x14ac:dyDescent="0.35">
      <c r="I274" s="2"/>
      <c r="J274" s="2"/>
      <c r="X274" s="4"/>
    </row>
    <row r="275" spans="9:24" x14ac:dyDescent="0.35">
      <c r="I275" s="2"/>
      <c r="J275" s="2"/>
      <c r="X275" s="4"/>
    </row>
    <row r="276" spans="9:24" x14ac:dyDescent="0.35">
      <c r="I276" s="2"/>
      <c r="J276" s="2"/>
      <c r="X276" s="4"/>
    </row>
    <row r="277" spans="9:24" x14ac:dyDescent="0.35">
      <c r="I277" s="2"/>
      <c r="J277" s="2"/>
      <c r="X277" s="4"/>
    </row>
    <row r="278" spans="9:24" x14ac:dyDescent="0.35">
      <c r="I278" s="2"/>
      <c r="J278" s="2"/>
      <c r="X278" s="4"/>
    </row>
    <row r="279" spans="9:24" x14ac:dyDescent="0.35">
      <c r="I279" s="2"/>
      <c r="J279" s="2"/>
      <c r="X279" s="4"/>
    </row>
    <row r="280" spans="9:24" x14ac:dyDescent="0.35">
      <c r="I280" s="2"/>
      <c r="J280" s="2"/>
      <c r="X280" s="4"/>
    </row>
    <row r="281" spans="9:24" x14ac:dyDescent="0.35">
      <c r="I281" s="2"/>
      <c r="J281" s="2"/>
      <c r="X281" s="4"/>
    </row>
    <row r="282" spans="9:24" x14ac:dyDescent="0.35">
      <c r="I282" s="2"/>
      <c r="J282" s="2"/>
      <c r="X282" s="4"/>
    </row>
    <row r="283" spans="9:24" x14ac:dyDescent="0.35">
      <c r="I283" s="2"/>
      <c r="J283" s="2"/>
      <c r="X283" s="4"/>
    </row>
    <row r="284" spans="9:24" x14ac:dyDescent="0.35">
      <c r="I284" s="2"/>
      <c r="J284" s="2"/>
      <c r="X284" s="4"/>
    </row>
    <row r="285" spans="9:24" x14ac:dyDescent="0.35">
      <c r="I285" s="2"/>
      <c r="J285" s="2"/>
      <c r="X285" s="4"/>
    </row>
    <row r="286" spans="9:24" x14ac:dyDescent="0.35">
      <c r="I286" s="2"/>
      <c r="J286" s="2"/>
      <c r="X286" s="4"/>
    </row>
    <row r="287" spans="9:24" x14ac:dyDescent="0.35">
      <c r="I287" s="2"/>
      <c r="J287" s="2"/>
      <c r="X287" s="4"/>
    </row>
    <row r="288" spans="9:24" x14ac:dyDescent="0.35">
      <c r="I288" s="2"/>
      <c r="J288" s="2"/>
      <c r="X288" s="4"/>
    </row>
    <row r="289" spans="9:24" x14ac:dyDescent="0.35">
      <c r="I289" s="2"/>
      <c r="J289" s="2"/>
      <c r="X289" s="4"/>
    </row>
    <row r="290" spans="9:24" x14ac:dyDescent="0.35">
      <c r="I290" s="2"/>
      <c r="J290" s="2"/>
      <c r="X290" s="4"/>
    </row>
    <row r="291" spans="9:24" x14ac:dyDescent="0.35">
      <c r="I291" s="2"/>
      <c r="J291" s="2"/>
      <c r="X291" s="4"/>
    </row>
    <row r="292" spans="9:24" x14ac:dyDescent="0.35">
      <c r="I292" s="2"/>
      <c r="J292" s="2"/>
      <c r="X292" s="4"/>
    </row>
    <row r="293" spans="9:24" x14ac:dyDescent="0.35">
      <c r="I293" s="2"/>
      <c r="J293" s="2"/>
      <c r="X293" s="4"/>
    </row>
    <row r="294" spans="9:24" x14ac:dyDescent="0.35">
      <c r="I294" s="2"/>
      <c r="J294" s="2"/>
      <c r="X294" s="4"/>
    </row>
    <row r="295" spans="9:24" x14ac:dyDescent="0.35">
      <c r="I295" s="2"/>
      <c r="J295" s="2"/>
      <c r="X295" s="4"/>
    </row>
    <row r="296" spans="9:24" x14ac:dyDescent="0.35">
      <c r="I296" s="2"/>
      <c r="J296" s="2"/>
      <c r="X296" s="4"/>
    </row>
    <row r="297" spans="9:24" x14ac:dyDescent="0.35">
      <c r="I297" s="2"/>
      <c r="J297" s="2"/>
      <c r="X297" s="4"/>
    </row>
    <row r="298" spans="9:24" x14ac:dyDescent="0.35">
      <c r="I298" s="2"/>
      <c r="J298" s="2"/>
      <c r="X298" s="4"/>
    </row>
    <row r="299" spans="9:24" x14ac:dyDescent="0.35">
      <c r="I299" s="2"/>
      <c r="J299" s="2"/>
      <c r="X299" s="4"/>
    </row>
    <row r="300" spans="9:24" x14ac:dyDescent="0.35">
      <c r="I300" s="2"/>
      <c r="J300" s="2"/>
      <c r="X300" s="4"/>
    </row>
    <row r="301" spans="9:24" x14ac:dyDescent="0.35">
      <c r="I301" s="2"/>
      <c r="J301" s="2"/>
      <c r="X301" s="4"/>
    </row>
    <row r="302" spans="9:24" x14ac:dyDescent="0.35">
      <c r="I302" s="2"/>
      <c r="J302" s="2"/>
      <c r="X302" s="4"/>
    </row>
    <row r="303" spans="9:24" x14ac:dyDescent="0.35">
      <c r="I303" s="2"/>
      <c r="J303" s="2"/>
      <c r="X303" s="4"/>
    </row>
    <row r="304" spans="9:24" x14ac:dyDescent="0.35">
      <c r="I304" s="2"/>
      <c r="J304" s="2"/>
      <c r="X304" s="4"/>
    </row>
    <row r="305" spans="9:24" x14ac:dyDescent="0.35">
      <c r="I305" s="2"/>
      <c r="J305" s="2"/>
      <c r="X305" s="4"/>
    </row>
    <row r="306" spans="9:24" x14ac:dyDescent="0.35">
      <c r="I306" s="2"/>
      <c r="J306" s="2"/>
      <c r="X306" s="4"/>
    </row>
    <row r="307" spans="9:24" x14ac:dyDescent="0.35">
      <c r="I307" s="2"/>
      <c r="J307" s="2"/>
      <c r="X307" s="4"/>
    </row>
    <row r="308" spans="9:24" x14ac:dyDescent="0.35">
      <c r="I308" s="2"/>
      <c r="J308" s="2"/>
      <c r="X308" s="4"/>
    </row>
    <row r="309" spans="9:24" x14ac:dyDescent="0.35">
      <c r="I309" s="2"/>
      <c r="J309" s="2"/>
      <c r="X309" s="4"/>
    </row>
    <row r="310" spans="9:24" x14ac:dyDescent="0.35">
      <c r="I310" s="2"/>
      <c r="J310" s="2"/>
      <c r="X310" s="4"/>
    </row>
    <row r="311" spans="9:24" x14ac:dyDescent="0.35">
      <c r="I311" s="2"/>
      <c r="J311" s="2"/>
      <c r="X311" s="4"/>
    </row>
    <row r="312" spans="9:24" x14ac:dyDescent="0.35">
      <c r="I312" s="2"/>
      <c r="J312" s="2"/>
      <c r="X312" s="4"/>
    </row>
    <row r="313" spans="9:24" x14ac:dyDescent="0.35">
      <c r="I313" s="2"/>
      <c r="J313" s="2"/>
      <c r="X313" s="4"/>
    </row>
    <row r="314" spans="9:24" x14ac:dyDescent="0.35">
      <c r="I314" s="2"/>
      <c r="J314" s="2"/>
      <c r="X314" s="4"/>
    </row>
    <row r="315" spans="9:24" x14ac:dyDescent="0.35">
      <c r="I315" s="2"/>
      <c r="J315" s="2"/>
      <c r="X315" s="4"/>
    </row>
    <row r="316" spans="9:24" x14ac:dyDescent="0.35">
      <c r="I316" s="2"/>
      <c r="J316" s="2"/>
      <c r="X316" s="4"/>
    </row>
    <row r="317" spans="9:24" x14ac:dyDescent="0.35">
      <c r="I317" s="2"/>
      <c r="J317" s="2"/>
      <c r="X317" s="4"/>
    </row>
    <row r="318" spans="9:24" x14ac:dyDescent="0.35">
      <c r="I318" s="2"/>
      <c r="J318" s="2"/>
      <c r="X318" s="4"/>
    </row>
    <row r="319" spans="9:24" x14ac:dyDescent="0.35">
      <c r="I319" s="2"/>
      <c r="J319" s="2"/>
      <c r="X319" s="4"/>
    </row>
    <row r="320" spans="9:24" x14ac:dyDescent="0.35">
      <c r="I320" s="2"/>
      <c r="J320" s="2"/>
      <c r="X320" s="4"/>
    </row>
    <row r="321" spans="9:24" x14ac:dyDescent="0.35">
      <c r="I321" s="2"/>
      <c r="J321" s="2"/>
      <c r="X321" s="4"/>
    </row>
    <row r="322" spans="9:24" x14ac:dyDescent="0.35">
      <c r="I322" s="2"/>
      <c r="J322" s="2"/>
      <c r="X322" s="4"/>
    </row>
    <row r="323" spans="9:24" x14ac:dyDescent="0.35">
      <c r="I323" s="2"/>
      <c r="J323" s="2"/>
      <c r="X323" s="4"/>
    </row>
    <row r="324" spans="9:24" x14ac:dyDescent="0.35">
      <c r="I324" s="2"/>
      <c r="J324" s="2"/>
      <c r="X324" s="4"/>
    </row>
    <row r="325" spans="9:24" x14ac:dyDescent="0.35">
      <c r="I325" s="2"/>
      <c r="J325" s="2"/>
      <c r="X325" s="4"/>
    </row>
    <row r="326" spans="9:24" x14ac:dyDescent="0.35">
      <c r="I326" s="2"/>
      <c r="J326" s="2"/>
      <c r="X326" s="4"/>
    </row>
    <row r="327" spans="9:24" x14ac:dyDescent="0.35">
      <c r="I327" s="2"/>
      <c r="J327" s="2"/>
      <c r="X327" s="4"/>
    </row>
    <row r="328" spans="9:24" x14ac:dyDescent="0.35">
      <c r="I328" s="2"/>
      <c r="J328" s="2"/>
      <c r="X328" s="4"/>
    </row>
    <row r="329" spans="9:24" x14ac:dyDescent="0.35">
      <c r="I329" s="2"/>
      <c r="J329" s="2"/>
      <c r="X329" s="4"/>
    </row>
    <row r="330" spans="9:24" x14ac:dyDescent="0.35">
      <c r="I330" s="2"/>
      <c r="J330" s="2"/>
      <c r="X330" s="4"/>
    </row>
    <row r="331" spans="9:24" x14ac:dyDescent="0.35">
      <c r="I331" s="2"/>
      <c r="J331" s="2"/>
      <c r="X331" s="4"/>
    </row>
    <row r="332" spans="9:24" x14ac:dyDescent="0.35">
      <c r="I332" s="2"/>
      <c r="J332" s="2"/>
      <c r="X332" s="4"/>
    </row>
    <row r="333" spans="9:24" x14ac:dyDescent="0.35">
      <c r="I333" s="2"/>
      <c r="J333" s="2"/>
      <c r="X333" s="4"/>
    </row>
    <row r="334" spans="9:24" x14ac:dyDescent="0.35">
      <c r="I334" s="2"/>
      <c r="J334" s="2"/>
      <c r="X334" s="4"/>
    </row>
    <row r="335" spans="9:24" x14ac:dyDescent="0.35">
      <c r="I335" s="2"/>
      <c r="J335" s="2"/>
    </row>
    <row r="336" spans="9:24" x14ac:dyDescent="0.35">
      <c r="I336" s="2"/>
      <c r="J336" s="2"/>
    </row>
    <row r="337" spans="9:10" x14ac:dyDescent="0.35">
      <c r="I337" s="2"/>
      <c r="J337" s="2"/>
    </row>
    <row r="338" spans="9:10" x14ac:dyDescent="0.35">
      <c r="I338" s="2"/>
      <c r="J338" s="2"/>
    </row>
    <row r="339" spans="9:10" x14ac:dyDescent="0.35">
      <c r="I339" s="2"/>
      <c r="J339" s="2"/>
    </row>
    <row r="340" spans="9:10" x14ac:dyDescent="0.35">
      <c r="I340" s="2"/>
      <c r="J340" s="2"/>
    </row>
    <row r="341" spans="9:10" x14ac:dyDescent="0.35">
      <c r="I341" s="2"/>
      <c r="J341" s="2"/>
    </row>
    <row r="342" spans="9:10" x14ac:dyDescent="0.35">
      <c r="I342" s="2"/>
      <c r="J342" s="2"/>
    </row>
    <row r="343" spans="9:10" x14ac:dyDescent="0.35">
      <c r="I343" s="2"/>
      <c r="J343" s="2"/>
    </row>
    <row r="344" spans="9:10" x14ac:dyDescent="0.35">
      <c r="I344" s="2"/>
      <c r="J344" s="2"/>
    </row>
    <row r="345" spans="9:10" x14ac:dyDescent="0.35">
      <c r="I345" s="2"/>
      <c r="J345" s="2"/>
    </row>
    <row r="346" spans="9:10" x14ac:dyDescent="0.35">
      <c r="I346" s="2"/>
      <c r="J346" s="2"/>
    </row>
    <row r="347" spans="9:10" x14ac:dyDescent="0.35">
      <c r="I347" s="2"/>
      <c r="J347" s="2"/>
    </row>
    <row r="348" spans="9:10" x14ac:dyDescent="0.35">
      <c r="I348" s="2"/>
      <c r="J348" s="2"/>
    </row>
    <row r="349" spans="9:10" x14ac:dyDescent="0.35">
      <c r="I349" s="2"/>
      <c r="J349" s="2"/>
    </row>
    <row r="350" spans="9:10" x14ac:dyDescent="0.35">
      <c r="I350" s="2"/>
      <c r="J350" s="2"/>
    </row>
    <row r="351" spans="9:10" x14ac:dyDescent="0.35">
      <c r="I351" s="2"/>
      <c r="J351" s="2"/>
    </row>
    <row r="352" spans="9:10" x14ac:dyDescent="0.35">
      <c r="I352" s="2"/>
      <c r="J352" s="2"/>
    </row>
    <row r="353" spans="9:10" x14ac:dyDescent="0.35">
      <c r="I353" s="2"/>
      <c r="J353" s="2"/>
    </row>
    <row r="354" spans="9:10" x14ac:dyDescent="0.35">
      <c r="I354" s="2"/>
      <c r="J354" s="2"/>
    </row>
    <row r="355" spans="9:10" x14ac:dyDescent="0.35">
      <c r="I355" s="2"/>
      <c r="J355" s="2"/>
    </row>
    <row r="356" spans="9:10" x14ac:dyDescent="0.35">
      <c r="I356" s="2"/>
      <c r="J356" s="2"/>
    </row>
    <row r="357" spans="9:10" x14ac:dyDescent="0.35">
      <c r="I357" s="2"/>
      <c r="J357" s="2"/>
    </row>
    <row r="358" spans="9:10" x14ac:dyDescent="0.35">
      <c r="I358" s="2"/>
      <c r="J358" s="2"/>
    </row>
    <row r="359" spans="9:10" x14ac:dyDescent="0.35">
      <c r="I359" s="2"/>
      <c r="J359" s="2"/>
    </row>
    <row r="360" spans="9:10" x14ac:dyDescent="0.35">
      <c r="I360" s="2"/>
      <c r="J360" s="2"/>
    </row>
    <row r="361" spans="9:10" x14ac:dyDescent="0.35">
      <c r="I361" s="2"/>
      <c r="J361" s="2"/>
    </row>
    <row r="362" spans="9:10" x14ac:dyDescent="0.35">
      <c r="I362" s="2"/>
      <c r="J362" s="2"/>
    </row>
    <row r="363" spans="9:10" x14ac:dyDescent="0.35">
      <c r="I363" s="2"/>
      <c r="J363" s="2"/>
    </row>
    <row r="364" spans="9:10" x14ac:dyDescent="0.35">
      <c r="I364" s="2"/>
      <c r="J364" s="2"/>
    </row>
    <row r="365" spans="9:10" x14ac:dyDescent="0.35">
      <c r="I365" s="2"/>
      <c r="J365" s="2"/>
    </row>
    <row r="366" spans="9:10" x14ac:dyDescent="0.35">
      <c r="I366" s="2"/>
      <c r="J366" s="2"/>
    </row>
    <row r="367" spans="9:10" x14ac:dyDescent="0.35">
      <c r="I367" s="2"/>
      <c r="J367" s="2"/>
    </row>
    <row r="368" spans="9:10" x14ac:dyDescent="0.35">
      <c r="I368" s="2"/>
      <c r="J368" s="2"/>
    </row>
    <row r="369" spans="9:10" x14ac:dyDescent="0.35">
      <c r="I369" s="2"/>
      <c r="J369" s="2"/>
    </row>
    <row r="370" spans="9:10" x14ac:dyDescent="0.35">
      <c r="I370" s="2"/>
      <c r="J370" s="2"/>
    </row>
    <row r="371" spans="9:10" x14ac:dyDescent="0.35">
      <c r="I371" s="2"/>
      <c r="J371" s="2"/>
    </row>
    <row r="372" spans="9:10" x14ac:dyDescent="0.35">
      <c r="I372" s="2"/>
      <c r="J372" s="2"/>
    </row>
    <row r="373" spans="9:10" x14ac:dyDescent="0.35">
      <c r="I373" s="2"/>
      <c r="J373" s="2"/>
    </row>
    <row r="374" spans="9:10" x14ac:dyDescent="0.35">
      <c r="I374" s="2"/>
      <c r="J374" s="2"/>
    </row>
    <row r="375" spans="9:10" x14ac:dyDescent="0.35">
      <c r="I375" s="2"/>
      <c r="J375" s="2"/>
    </row>
    <row r="376" spans="9:10" x14ac:dyDescent="0.35">
      <c r="I376" s="2"/>
      <c r="J376" s="2"/>
    </row>
    <row r="377" spans="9:10" x14ac:dyDescent="0.35">
      <c r="I377" s="2"/>
      <c r="J377" s="2"/>
    </row>
    <row r="378" spans="9:10" x14ac:dyDescent="0.35">
      <c r="I378" s="2"/>
      <c r="J378" s="2"/>
    </row>
    <row r="379" spans="9:10" x14ac:dyDescent="0.35">
      <c r="I379" s="2"/>
      <c r="J379" s="2"/>
    </row>
    <row r="380" spans="9:10" x14ac:dyDescent="0.35">
      <c r="I380" s="2"/>
      <c r="J380" s="2"/>
    </row>
    <row r="381" spans="9:10" x14ac:dyDescent="0.35">
      <c r="I381" s="2"/>
      <c r="J381" s="2"/>
    </row>
    <row r="382" spans="9:10" x14ac:dyDescent="0.35">
      <c r="I382" s="2"/>
      <c r="J382" s="2"/>
    </row>
    <row r="383" spans="9:10" x14ac:dyDescent="0.35">
      <c r="I383" s="2"/>
      <c r="J383" s="2"/>
    </row>
    <row r="384" spans="9:10" x14ac:dyDescent="0.35">
      <c r="I384" s="2"/>
      <c r="J384" s="2"/>
    </row>
    <row r="385" spans="9:10" x14ac:dyDescent="0.35">
      <c r="I385" s="2"/>
      <c r="J385" s="2"/>
    </row>
    <row r="386" spans="9:10" x14ac:dyDescent="0.35">
      <c r="I386" s="2"/>
      <c r="J386" s="2"/>
    </row>
    <row r="387" spans="9:10" x14ac:dyDescent="0.35">
      <c r="I387" s="2"/>
      <c r="J387" s="2"/>
    </row>
    <row r="388" spans="9:10" x14ac:dyDescent="0.35">
      <c r="I388" s="2"/>
      <c r="J388" s="2"/>
    </row>
    <row r="389" spans="9:10" x14ac:dyDescent="0.35">
      <c r="I389" s="2"/>
      <c r="J389" s="2"/>
    </row>
    <row r="390" spans="9:10" x14ac:dyDescent="0.35">
      <c r="I390" s="2"/>
      <c r="J390" s="2"/>
    </row>
    <row r="391" spans="9:10" x14ac:dyDescent="0.35">
      <c r="I391" s="2"/>
      <c r="J391" s="2"/>
    </row>
    <row r="392" spans="9:10" x14ac:dyDescent="0.35">
      <c r="I392" s="2"/>
      <c r="J392" s="2"/>
    </row>
    <row r="393" spans="9:10" x14ac:dyDescent="0.35">
      <c r="I393" s="2"/>
      <c r="J393" s="2"/>
    </row>
    <row r="394" spans="9:10" x14ac:dyDescent="0.35">
      <c r="I394" s="2"/>
      <c r="J394" s="2"/>
    </row>
    <row r="395" spans="9:10" x14ac:dyDescent="0.35">
      <c r="I395" s="2"/>
      <c r="J395" s="2"/>
    </row>
    <row r="396" spans="9:10" x14ac:dyDescent="0.35">
      <c r="I396" s="2"/>
      <c r="J396" s="2"/>
    </row>
    <row r="397" spans="9:10" x14ac:dyDescent="0.35">
      <c r="I397" s="2"/>
      <c r="J397" s="2"/>
    </row>
    <row r="398" spans="9:10" x14ac:dyDescent="0.35">
      <c r="I398" s="2"/>
      <c r="J398" s="2"/>
    </row>
    <row r="399" spans="9:10" x14ac:dyDescent="0.35">
      <c r="I399" s="2"/>
      <c r="J399" s="2"/>
    </row>
    <row r="400" spans="9:10" x14ac:dyDescent="0.35">
      <c r="I400" s="2"/>
      <c r="J400" s="2"/>
    </row>
    <row r="401" spans="9:10" x14ac:dyDescent="0.35">
      <c r="I401" s="2"/>
      <c r="J401" s="2"/>
    </row>
    <row r="402" spans="9:10" x14ac:dyDescent="0.35">
      <c r="I402" s="2"/>
      <c r="J402" s="2"/>
    </row>
    <row r="403" spans="9:10" x14ac:dyDescent="0.35">
      <c r="I403" s="2"/>
      <c r="J403" s="2"/>
    </row>
    <row r="404" spans="9:10" x14ac:dyDescent="0.35">
      <c r="I404" s="2"/>
      <c r="J404" s="2"/>
    </row>
    <row r="405" spans="9:10" x14ac:dyDescent="0.35">
      <c r="I405" s="2"/>
      <c r="J405" s="2"/>
    </row>
    <row r="406" spans="9:10" x14ac:dyDescent="0.35">
      <c r="I406" s="2"/>
      <c r="J406" s="2"/>
    </row>
    <row r="407" spans="9:10" x14ac:dyDescent="0.35">
      <c r="I407" s="2"/>
      <c r="J407" s="2"/>
    </row>
    <row r="408" spans="9:10" x14ac:dyDescent="0.35">
      <c r="I408" s="2"/>
      <c r="J408" s="2"/>
    </row>
    <row r="409" spans="9:10" x14ac:dyDescent="0.35">
      <c r="I409" s="2"/>
      <c r="J409" s="2"/>
    </row>
    <row r="410" spans="9:10" x14ac:dyDescent="0.35">
      <c r="I410" s="2"/>
      <c r="J410" s="2"/>
    </row>
    <row r="411" spans="9:10" x14ac:dyDescent="0.35">
      <c r="I411" s="2"/>
      <c r="J411" s="2"/>
    </row>
    <row r="412" spans="9:10" x14ac:dyDescent="0.35">
      <c r="I412" s="2"/>
      <c r="J412" s="2"/>
    </row>
    <row r="413" spans="9:10" x14ac:dyDescent="0.35">
      <c r="I413" s="2"/>
      <c r="J413" s="2"/>
    </row>
    <row r="414" spans="9:10" x14ac:dyDescent="0.35">
      <c r="I414" s="2"/>
      <c r="J414" s="2"/>
    </row>
    <row r="415" spans="9:10" x14ac:dyDescent="0.35">
      <c r="I415" s="2"/>
      <c r="J415" s="2"/>
    </row>
    <row r="416" spans="9:10" x14ac:dyDescent="0.35">
      <c r="I416" s="2"/>
      <c r="J416" s="2"/>
    </row>
    <row r="417" spans="9:10" x14ac:dyDescent="0.35">
      <c r="I417" s="2"/>
      <c r="J417" s="2"/>
    </row>
    <row r="418" spans="9:10" x14ac:dyDescent="0.35">
      <c r="I418" s="2"/>
      <c r="J418" s="2"/>
    </row>
    <row r="419" spans="9:10" x14ac:dyDescent="0.35">
      <c r="I419" s="2"/>
      <c r="J419" s="2"/>
    </row>
    <row r="420" spans="9:10" x14ac:dyDescent="0.35">
      <c r="I420" s="2"/>
      <c r="J420" s="2"/>
    </row>
    <row r="421" spans="9:10" x14ac:dyDescent="0.35">
      <c r="I421" s="2"/>
      <c r="J421" s="2"/>
    </row>
    <row r="422" spans="9:10" x14ac:dyDescent="0.35">
      <c r="I422" s="2"/>
      <c r="J422" s="2"/>
    </row>
    <row r="423" spans="9:10" x14ac:dyDescent="0.35">
      <c r="I423" s="2"/>
      <c r="J423" s="2"/>
    </row>
    <row r="424" spans="9:10" x14ac:dyDescent="0.35">
      <c r="I424" s="2"/>
      <c r="J424" s="2"/>
    </row>
    <row r="425" spans="9:10" x14ac:dyDescent="0.35">
      <c r="I425" s="2"/>
      <c r="J425" s="2"/>
    </row>
    <row r="426" spans="9:10" x14ac:dyDescent="0.35">
      <c r="I426" s="2"/>
      <c r="J426" s="2"/>
    </row>
    <row r="427" spans="9:10" x14ac:dyDescent="0.35">
      <c r="I427" s="2"/>
      <c r="J427" s="2"/>
    </row>
    <row r="428" spans="9:10" x14ac:dyDescent="0.35">
      <c r="I428" s="2"/>
      <c r="J428" s="2"/>
    </row>
    <row r="429" spans="9:10" x14ac:dyDescent="0.35">
      <c r="I429" s="2"/>
      <c r="J429" s="2"/>
    </row>
    <row r="430" spans="9:10" x14ac:dyDescent="0.35">
      <c r="I430" s="2"/>
      <c r="J430" s="2"/>
    </row>
    <row r="431" spans="9:10" x14ac:dyDescent="0.35">
      <c r="I431" s="2"/>
      <c r="J431" s="2"/>
    </row>
    <row r="432" spans="9:10" x14ac:dyDescent="0.35">
      <c r="I432" s="2"/>
      <c r="J432" s="2"/>
    </row>
    <row r="433" spans="9:10" x14ac:dyDescent="0.35">
      <c r="I433" s="2"/>
      <c r="J433" s="2"/>
    </row>
    <row r="434" spans="9:10" x14ac:dyDescent="0.35">
      <c r="I434" s="2"/>
      <c r="J434" s="2"/>
    </row>
    <row r="435" spans="9:10" x14ac:dyDescent="0.35">
      <c r="I435" s="2"/>
      <c r="J435" s="2"/>
    </row>
    <row r="436" spans="9:10" x14ac:dyDescent="0.35">
      <c r="I436" s="2"/>
      <c r="J436" s="2"/>
    </row>
    <row r="437" spans="9:10" x14ac:dyDescent="0.35">
      <c r="I437" s="2"/>
      <c r="J437" s="2"/>
    </row>
    <row r="438" spans="9:10" x14ac:dyDescent="0.35">
      <c r="I438" s="2"/>
      <c r="J438" s="2"/>
    </row>
    <row r="439" spans="9:10" x14ac:dyDescent="0.35">
      <c r="I439" s="2"/>
      <c r="J439" s="2"/>
    </row>
    <row r="440" spans="9:10" x14ac:dyDescent="0.35">
      <c r="I440" s="2"/>
      <c r="J440" s="2"/>
    </row>
    <row r="441" spans="9:10" x14ac:dyDescent="0.35">
      <c r="I441" s="2"/>
      <c r="J441" s="2"/>
    </row>
    <row r="442" spans="9:10" x14ac:dyDescent="0.35">
      <c r="I442" s="2"/>
      <c r="J442" s="2"/>
    </row>
    <row r="443" spans="9:10" x14ac:dyDescent="0.35">
      <c r="I443" s="2"/>
      <c r="J443" s="2"/>
    </row>
    <row r="444" spans="9:10" x14ac:dyDescent="0.35">
      <c r="I444" s="2"/>
      <c r="J444" s="2"/>
    </row>
    <row r="445" spans="9:10" x14ac:dyDescent="0.35">
      <c r="I445" s="2"/>
      <c r="J445" s="2"/>
    </row>
    <row r="446" spans="9:10" x14ac:dyDescent="0.35">
      <c r="I446" s="2"/>
      <c r="J446" s="2"/>
    </row>
    <row r="447" spans="9:10" x14ac:dyDescent="0.35">
      <c r="I447" s="2"/>
      <c r="J447" s="2"/>
    </row>
    <row r="448" spans="9:10" x14ac:dyDescent="0.35">
      <c r="I448" s="2"/>
      <c r="J448" s="2"/>
    </row>
    <row r="449" spans="9:10" x14ac:dyDescent="0.35">
      <c r="I449" s="2"/>
      <c r="J449" s="2"/>
    </row>
    <row r="450" spans="9:10" x14ac:dyDescent="0.35">
      <c r="I450" s="2"/>
      <c r="J450" s="2"/>
    </row>
    <row r="451" spans="9:10" x14ac:dyDescent="0.35">
      <c r="I451" s="2"/>
      <c r="J451" s="2"/>
    </row>
    <row r="452" spans="9:10" x14ac:dyDescent="0.35">
      <c r="I452" s="2"/>
      <c r="J452" s="2"/>
    </row>
    <row r="453" spans="9:10" x14ac:dyDescent="0.35">
      <c r="I453" s="2"/>
      <c r="J453" s="2"/>
    </row>
    <row r="454" spans="9:10" x14ac:dyDescent="0.35">
      <c r="I454" s="2"/>
      <c r="J454" s="2"/>
    </row>
    <row r="455" spans="9:10" x14ac:dyDescent="0.35">
      <c r="I455" s="2"/>
      <c r="J455" s="2"/>
    </row>
    <row r="456" spans="9:10" x14ac:dyDescent="0.35">
      <c r="I456" s="2"/>
      <c r="J456" s="2"/>
    </row>
    <row r="457" spans="9:10" x14ac:dyDescent="0.35">
      <c r="I457" s="2"/>
      <c r="J457" s="2"/>
    </row>
    <row r="458" spans="9:10" x14ac:dyDescent="0.35">
      <c r="I458" s="2"/>
      <c r="J458" s="2"/>
    </row>
    <row r="459" spans="9:10" x14ac:dyDescent="0.35">
      <c r="I459" s="2"/>
      <c r="J459" s="2"/>
    </row>
    <row r="460" spans="9:10" x14ac:dyDescent="0.35">
      <c r="I460" s="2"/>
      <c r="J460" s="2"/>
    </row>
    <row r="461" spans="9:10" x14ac:dyDescent="0.35">
      <c r="I461" s="2"/>
      <c r="J461" s="2"/>
    </row>
    <row r="462" spans="9:10" x14ac:dyDescent="0.35">
      <c r="I462" s="2"/>
      <c r="J462" s="2"/>
    </row>
    <row r="463" spans="9:10" x14ac:dyDescent="0.35">
      <c r="I463" s="2"/>
      <c r="J463" s="2"/>
    </row>
    <row r="464" spans="9:10" x14ac:dyDescent="0.35">
      <c r="I464" s="2"/>
      <c r="J464" s="2"/>
    </row>
    <row r="465" spans="9:10" x14ac:dyDescent="0.35">
      <c r="I465" s="2"/>
      <c r="J465" s="2"/>
    </row>
    <row r="466" spans="9:10" x14ac:dyDescent="0.35">
      <c r="I466" s="2"/>
      <c r="J466" s="2"/>
    </row>
    <row r="467" spans="9:10" x14ac:dyDescent="0.35">
      <c r="I467" s="2"/>
      <c r="J467" s="2"/>
    </row>
    <row r="468" spans="9:10" x14ac:dyDescent="0.35">
      <c r="I468" s="2"/>
      <c r="J468" s="2"/>
    </row>
    <row r="469" spans="9:10" x14ac:dyDescent="0.35">
      <c r="I469" s="2"/>
      <c r="J469" s="2"/>
    </row>
    <row r="470" spans="9:10" x14ac:dyDescent="0.35">
      <c r="I470" s="2"/>
      <c r="J470" s="2"/>
    </row>
    <row r="471" spans="9:10" x14ac:dyDescent="0.35">
      <c r="I471" s="2"/>
      <c r="J471" s="2"/>
    </row>
    <row r="472" spans="9:10" x14ac:dyDescent="0.35">
      <c r="I472" s="2"/>
      <c r="J472" s="2"/>
    </row>
    <row r="473" spans="9:10" x14ac:dyDescent="0.35">
      <c r="I473" s="2"/>
      <c r="J473" s="2"/>
    </row>
    <row r="474" spans="9:10" x14ac:dyDescent="0.35">
      <c r="I474" s="2"/>
      <c r="J474" s="2"/>
    </row>
    <row r="475" spans="9:10" x14ac:dyDescent="0.35">
      <c r="I475" s="2"/>
      <c r="J475" s="2"/>
    </row>
    <row r="476" spans="9:10" x14ac:dyDescent="0.35">
      <c r="I476" s="2"/>
      <c r="J476" s="2"/>
    </row>
    <row r="477" spans="9:10" x14ac:dyDescent="0.35">
      <c r="I477" s="2"/>
      <c r="J477" s="2"/>
    </row>
    <row r="478" spans="9:10" x14ac:dyDescent="0.35">
      <c r="I478" s="2"/>
      <c r="J478" s="2"/>
    </row>
    <row r="479" spans="9:10" x14ac:dyDescent="0.35">
      <c r="I479" s="2"/>
      <c r="J479" s="2"/>
    </row>
    <row r="480" spans="9:10" x14ac:dyDescent="0.35">
      <c r="I480" s="2"/>
      <c r="J480" s="2"/>
    </row>
    <row r="481" spans="9:10" x14ac:dyDescent="0.35">
      <c r="I481" s="2"/>
      <c r="J481" s="2"/>
    </row>
    <row r="482" spans="9:10" x14ac:dyDescent="0.35">
      <c r="I482" s="2"/>
      <c r="J482" s="2"/>
    </row>
    <row r="483" spans="9:10" x14ac:dyDescent="0.35">
      <c r="I483" s="2"/>
      <c r="J483" s="2"/>
    </row>
    <row r="484" spans="9:10" x14ac:dyDescent="0.35">
      <c r="I484" s="2"/>
      <c r="J484" s="2"/>
    </row>
    <row r="485" spans="9:10" x14ac:dyDescent="0.35">
      <c r="I485" s="2"/>
      <c r="J485" s="2"/>
    </row>
    <row r="486" spans="9:10" x14ac:dyDescent="0.35">
      <c r="I486" s="2"/>
      <c r="J486" s="2"/>
    </row>
    <row r="487" spans="9:10" x14ac:dyDescent="0.35">
      <c r="I487" s="2"/>
      <c r="J487" s="2"/>
    </row>
    <row r="488" spans="9:10" x14ac:dyDescent="0.35">
      <c r="I488" s="2"/>
      <c r="J488" s="2"/>
    </row>
    <row r="489" spans="9:10" x14ac:dyDescent="0.35">
      <c r="I489" s="2"/>
      <c r="J489" s="2"/>
    </row>
    <row r="490" spans="9:10" x14ac:dyDescent="0.35">
      <c r="I490" s="2"/>
      <c r="J490" s="2"/>
    </row>
    <row r="491" spans="9:10" x14ac:dyDescent="0.35">
      <c r="I491" s="2"/>
      <c r="J491" s="2"/>
    </row>
    <row r="492" spans="9:10" x14ac:dyDescent="0.35">
      <c r="I492" s="2"/>
      <c r="J492" s="2"/>
    </row>
    <row r="493" spans="9:10" x14ac:dyDescent="0.35">
      <c r="I493" s="2"/>
      <c r="J493" s="2"/>
    </row>
    <row r="494" spans="9:10" x14ac:dyDescent="0.35">
      <c r="I494" s="2"/>
      <c r="J494" s="2"/>
    </row>
    <row r="495" spans="9:10" x14ac:dyDescent="0.35">
      <c r="I495" s="2"/>
      <c r="J495" s="2"/>
    </row>
    <row r="496" spans="9:10" x14ac:dyDescent="0.35">
      <c r="I496" s="2"/>
      <c r="J496" s="2"/>
    </row>
    <row r="497" spans="9:10" x14ac:dyDescent="0.35">
      <c r="I497" s="2"/>
      <c r="J497" s="2"/>
    </row>
    <row r="498" spans="9:10" x14ac:dyDescent="0.35">
      <c r="I498" s="2"/>
      <c r="J498" s="2"/>
    </row>
    <row r="499" spans="9:10" x14ac:dyDescent="0.35">
      <c r="I499" s="2"/>
      <c r="J499" s="2"/>
    </row>
    <row r="500" spans="9:10" x14ac:dyDescent="0.35">
      <c r="I500" s="2"/>
      <c r="J500" s="2"/>
    </row>
    <row r="501" spans="9:10" x14ac:dyDescent="0.35">
      <c r="I501" s="2"/>
      <c r="J501" s="2"/>
    </row>
    <row r="502" spans="9:10" x14ac:dyDescent="0.35">
      <c r="I502" s="2"/>
      <c r="J502" s="2"/>
    </row>
    <row r="503" spans="9:10" x14ac:dyDescent="0.35">
      <c r="I503" s="2"/>
      <c r="J503" s="2"/>
    </row>
    <row r="504" spans="9:10" x14ac:dyDescent="0.35">
      <c r="I504" s="2"/>
      <c r="J504" s="2"/>
    </row>
    <row r="505" spans="9:10" x14ac:dyDescent="0.35">
      <c r="I505" s="2"/>
      <c r="J505" s="2"/>
    </row>
    <row r="506" spans="9:10" x14ac:dyDescent="0.35">
      <c r="I506" s="2"/>
      <c r="J506" s="2"/>
    </row>
    <row r="507" spans="9:10" x14ac:dyDescent="0.35">
      <c r="I507" s="2"/>
      <c r="J507" s="2"/>
    </row>
    <row r="508" spans="9:10" x14ac:dyDescent="0.35">
      <c r="I508" s="2"/>
      <c r="J508" s="2"/>
    </row>
    <row r="509" spans="9:10" x14ac:dyDescent="0.35">
      <c r="I509" s="2"/>
      <c r="J509" s="2"/>
    </row>
    <row r="510" spans="9:10" x14ac:dyDescent="0.35">
      <c r="I510" s="2"/>
      <c r="J510" s="2"/>
    </row>
    <row r="511" spans="9:10" x14ac:dyDescent="0.35">
      <c r="I511" s="2"/>
      <c r="J511" s="2"/>
    </row>
    <row r="512" spans="9:10" x14ac:dyDescent="0.35">
      <c r="I512" s="2"/>
      <c r="J512" s="2"/>
    </row>
    <row r="513" spans="9:10" x14ac:dyDescent="0.35">
      <c r="I513" s="2"/>
      <c r="J513" s="2"/>
    </row>
    <row r="514" spans="9:10" x14ac:dyDescent="0.35">
      <c r="I514" s="2"/>
      <c r="J514" s="2"/>
    </row>
    <row r="515" spans="9:10" x14ac:dyDescent="0.35">
      <c r="I515" s="2"/>
      <c r="J515" s="2"/>
    </row>
    <row r="516" spans="9:10" x14ac:dyDescent="0.35">
      <c r="I516" s="2"/>
      <c r="J516" s="2"/>
    </row>
    <row r="517" spans="9:10" x14ac:dyDescent="0.35">
      <c r="I517" s="2"/>
      <c r="J517" s="2"/>
    </row>
    <row r="518" spans="9:10" x14ac:dyDescent="0.35">
      <c r="I518" s="2"/>
      <c r="J518" s="2"/>
    </row>
    <row r="519" spans="9:10" x14ac:dyDescent="0.35">
      <c r="I519" s="2"/>
      <c r="J519" s="2"/>
    </row>
    <row r="520" spans="9:10" x14ac:dyDescent="0.35">
      <c r="I520" s="2"/>
      <c r="J520" s="2"/>
    </row>
    <row r="521" spans="9:10" x14ac:dyDescent="0.35">
      <c r="I521" s="2"/>
      <c r="J521" s="2"/>
    </row>
    <row r="522" spans="9:10" x14ac:dyDescent="0.35">
      <c r="I522" s="2"/>
      <c r="J522" s="2"/>
    </row>
    <row r="523" spans="9:10" x14ac:dyDescent="0.35">
      <c r="I523" s="2"/>
      <c r="J523" s="2"/>
    </row>
    <row r="524" spans="9:10" x14ac:dyDescent="0.35">
      <c r="I524" s="2"/>
      <c r="J524" s="2"/>
    </row>
    <row r="525" spans="9:10" x14ac:dyDescent="0.35">
      <c r="I525" s="2"/>
      <c r="J525" s="2"/>
    </row>
    <row r="526" spans="9:10" x14ac:dyDescent="0.35">
      <c r="I526" s="2"/>
      <c r="J526" s="2"/>
    </row>
    <row r="527" spans="9:10" x14ac:dyDescent="0.35">
      <c r="I527" s="2"/>
      <c r="J527" s="2"/>
    </row>
    <row r="528" spans="9:10" x14ac:dyDescent="0.35">
      <c r="I528" s="2"/>
      <c r="J528" s="2"/>
    </row>
    <row r="529" spans="9:10" x14ac:dyDescent="0.35">
      <c r="I529" s="2"/>
      <c r="J529" s="2"/>
    </row>
    <row r="530" spans="9:10" x14ac:dyDescent="0.35">
      <c r="I530" s="2"/>
      <c r="J530" s="2"/>
    </row>
    <row r="531" spans="9:10" x14ac:dyDescent="0.35">
      <c r="I531" s="2"/>
      <c r="J531" s="2"/>
    </row>
    <row r="532" spans="9:10" x14ac:dyDescent="0.35">
      <c r="I532" s="2"/>
      <c r="J532" s="2"/>
    </row>
    <row r="533" spans="9:10" x14ac:dyDescent="0.35">
      <c r="I533" s="2"/>
      <c r="J533" s="2"/>
    </row>
    <row r="534" spans="9:10" x14ac:dyDescent="0.35">
      <c r="I534" s="2"/>
      <c r="J534" s="2"/>
    </row>
    <row r="535" spans="9:10" x14ac:dyDescent="0.35">
      <c r="I535" s="2"/>
      <c r="J535" s="2"/>
    </row>
    <row r="536" spans="9:10" x14ac:dyDescent="0.35">
      <c r="I536" s="2"/>
      <c r="J536" s="2"/>
    </row>
    <row r="537" spans="9:10" x14ac:dyDescent="0.35">
      <c r="I537" s="2"/>
      <c r="J537" s="2"/>
    </row>
    <row r="538" spans="9:10" x14ac:dyDescent="0.35">
      <c r="I538" s="2"/>
      <c r="J538" s="2"/>
    </row>
    <row r="539" spans="9:10" x14ac:dyDescent="0.35">
      <c r="I539" s="2"/>
      <c r="J539" s="2"/>
    </row>
    <row r="540" spans="9:10" x14ac:dyDescent="0.35">
      <c r="I540" s="2"/>
      <c r="J540" s="2"/>
    </row>
    <row r="541" spans="9:10" x14ac:dyDescent="0.35">
      <c r="I541" s="2"/>
      <c r="J541" s="2"/>
    </row>
    <row r="542" spans="9:10" x14ac:dyDescent="0.35">
      <c r="I542" s="2"/>
      <c r="J542" s="2"/>
    </row>
    <row r="543" spans="9:10" x14ac:dyDescent="0.35">
      <c r="I543" s="2"/>
      <c r="J543" s="2"/>
    </row>
    <row r="544" spans="9:10" x14ac:dyDescent="0.35">
      <c r="I544" s="2"/>
      <c r="J544" s="2"/>
    </row>
    <row r="545" spans="9:10" x14ac:dyDescent="0.35">
      <c r="I545" s="2"/>
      <c r="J545" s="2"/>
    </row>
    <row r="546" spans="9:10" x14ac:dyDescent="0.35">
      <c r="I546" s="2"/>
      <c r="J546" s="2"/>
    </row>
    <row r="547" spans="9:10" x14ac:dyDescent="0.35">
      <c r="I547" s="2"/>
      <c r="J547" s="2"/>
    </row>
    <row r="548" spans="9:10" x14ac:dyDescent="0.35">
      <c r="I548" s="2"/>
      <c r="J548" s="2"/>
    </row>
    <row r="549" spans="9:10" x14ac:dyDescent="0.35">
      <c r="I549" s="2"/>
      <c r="J549" s="2"/>
    </row>
    <row r="550" spans="9:10" x14ac:dyDescent="0.35">
      <c r="I550" s="2"/>
      <c r="J550" s="2"/>
    </row>
    <row r="551" spans="9:10" x14ac:dyDescent="0.35">
      <c r="I551" s="2"/>
      <c r="J551" s="2"/>
    </row>
    <row r="552" spans="9:10" x14ac:dyDescent="0.35">
      <c r="I552" s="2"/>
      <c r="J552" s="2"/>
    </row>
    <row r="553" spans="9:10" x14ac:dyDescent="0.35">
      <c r="I553" s="2"/>
      <c r="J553" s="2"/>
    </row>
    <row r="554" spans="9:10" x14ac:dyDescent="0.35">
      <c r="I554" s="2"/>
      <c r="J554" s="2"/>
    </row>
    <row r="555" spans="9:10" x14ac:dyDescent="0.35">
      <c r="I555" s="2"/>
      <c r="J555" s="2"/>
    </row>
    <row r="556" spans="9:10" x14ac:dyDescent="0.35">
      <c r="I556" s="2"/>
      <c r="J556" s="2"/>
    </row>
    <row r="557" spans="9:10" x14ac:dyDescent="0.35">
      <c r="I557" s="2"/>
      <c r="J557" s="2"/>
    </row>
    <row r="558" spans="9:10" x14ac:dyDescent="0.35">
      <c r="I558" s="2"/>
      <c r="J558" s="2"/>
    </row>
    <row r="559" spans="9:10" x14ac:dyDescent="0.35">
      <c r="I559" s="2"/>
      <c r="J559" s="2"/>
    </row>
    <row r="560" spans="9:10" x14ac:dyDescent="0.35">
      <c r="I560" s="2"/>
      <c r="J560" s="2"/>
    </row>
    <row r="561" spans="9:10" x14ac:dyDescent="0.35">
      <c r="I561" s="2"/>
      <c r="J561" s="2"/>
    </row>
    <row r="562" spans="9:10" x14ac:dyDescent="0.35">
      <c r="I562" s="2"/>
      <c r="J562" s="2"/>
    </row>
    <row r="563" spans="9:10" x14ac:dyDescent="0.35">
      <c r="I563" s="2"/>
      <c r="J563" s="2"/>
    </row>
    <row r="564" spans="9:10" x14ac:dyDescent="0.35">
      <c r="I564" s="2"/>
      <c r="J564" s="2"/>
    </row>
    <row r="565" spans="9:10" x14ac:dyDescent="0.35">
      <c r="I565" s="2"/>
      <c r="J565" s="2"/>
    </row>
    <row r="566" spans="9:10" x14ac:dyDescent="0.35">
      <c r="I566" s="2"/>
      <c r="J566" s="2"/>
    </row>
    <row r="567" spans="9:10" x14ac:dyDescent="0.35">
      <c r="I567" s="2"/>
      <c r="J567" s="2"/>
    </row>
    <row r="568" spans="9:10" x14ac:dyDescent="0.35">
      <c r="I568" s="2"/>
      <c r="J568" s="2"/>
    </row>
    <row r="569" spans="9:10" x14ac:dyDescent="0.35">
      <c r="I569" s="2"/>
      <c r="J569" s="2"/>
    </row>
    <row r="570" spans="9:10" x14ac:dyDescent="0.35">
      <c r="I570" s="2"/>
      <c r="J570" s="2"/>
    </row>
    <row r="571" spans="9:10" x14ac:dyDescent="0.35">
      <c r="I571" s="2"/>
      <c r="J571" s="2"/>
    </row>
    <row r="572" spans="9:10" x14ac:dyDescent="0.35">
      <c r="I572" s="2"/>
      <c r="J572" s="2"/>
    </row>
    <row r="573" spans="9:10" x14ac:dyDescent="0.35">
      <c r="I573" s="2"/>
      <c r="J573" s="2"/>
    </row>
    <row r="574" spans="9:10" x14ac:dyDescent="0.35">
      <c r="I574" s="2"/>
      <c r="J574" s="2"/>
    </row>
    <row r="575" spans="9:10" x14ac:dyDescent="0.35">
      <c r="I575" s="2"/>
      <c r="J575" s="2"/>
    </row>
    <row r="576" spans="9:10" x14ac:dyDescent="0.35">
      <c r="I576" s="2"/>
      <c r="J576" s="2"/>
    </row>
  </sheetData>
  <pageMargins left="0.7" right="0.7" top="0.75" bottom="0.75" header="0.3" footer="0.3"/>
  <pageSetup orientation="portrait" r:id="rId15"/>
  <drawing r:id="rId16"/>
  <tableParts count="3">
    <tablePart r:id="rId17"/>
    <tablePart r:id="rId18"/>
    <tablePart r:id="rId19"/>
  </tableParts>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8FEC-4764-4EB8-A9D8-0E60B74DFAB6}">
  <sheetPr codeName="Sheet5"/>
  <dimension ref="A1:Z541"/>
  <sheetViews>
    <sheetView tabSelected="1" zoomScaleNormal="100" workbookViewId="0">
      <selection activeCell="K1" sqref="K1"/>
    </sheetView>
  </sheetViews>
  <sheetFormatPr defaultRowHeight="14.5" x14ac:dyDescent="0.35"/>
  <cols>
    <col min="1" max="1" width="7.26953125" bestFit="1" customWidth="1"/>
    <col min="2" max="2" width="36.08984375" customWidth="1"/>
    <col min="3" max="3" width="25.6328125" bestFit="1" customWidth="1"/>
    <col min="4" max="4" width="36.36328125" bestFit="1" customWidth="1"/>
    <col min="5" max="5" width="11.1796875" customWidth="1"/>
    <col min="6" max="6" width="6.1796875" bestFit="1" customWidth="1"/>
    <col min="7" max="7" width="9.54296875" bestFit="1" customWidth="1"/>
    <col min="8" max="8" width="18.7265625" bestFit="1" customWidth="1"/>
    <col min="9" max="9" width="37.7265625" bestFit="1" customWidth="1"/>
    <col min="10" max="10" width="36.36328125" customWidth="1"/>
    <col min="11" max="11" width="13" bestFit="1" customWidth="1"/>
    <col min="12" max="12" width="34.36328125" bestFit="1" customWidth="1"/>
    <col min="13" max="13" width="23.7265625" bestFit="1" customWidth="1"/>
    <col min="14" max="14" width="23.7265625" customWidth="1"/>
    <col min="15" max="15" width="34.81640625" bestFit="1" customWidth="1"/>
    <col min="16" max="16" width="14.7265625" bestFit="1" customWidth="1"/>
    <col min="17" max="17" width="22.08984375" bestFit="1" customWidth="1"/>
    <col min="26" max="26" width="32.08984375" bestFit="1" customWidth="1"/>
  </cols>
  <sheetData>
    <row r="1" spans="1:26" s="5" customFormat="1" x14ac:dyDescent="0.35">
      <c r="A1" t="s">
        <v>0</v>
      </c>
      <c r="B1" t="s">
        <v>1</v>
      </c>
      <c r="C1" t="s">
        <v>864</v>
      </c>
      <c r="D1" t="s">
        <v>883</v>
      </c>
      <c r="E1" t="s">
        <v>892</v>
      </c>
      <c r="F1" t="s">
        <v>2</v>
      </c>
      <c r="G1" t="s">
        <v>865</v>
      </c>
      <c r="H1" t="s">
        <v>3</v>
      </c>
      <c r="I1" t="s">
        <v>894</v>
      </c>
      <c r="J1" t="s">
        <v>895</v>
      </c>
      <c r="K1" t="s">
        <v>857</v>
      </c>
      <c r="L1" t="s">
        <v>905</v>
      </c>
      <c r="M1" t="s">
        <v>5</v>
      </c>
      <c r="N1" t="s">
        <v>896</v>
      </c>
      <c r="O1" t="s">
        <v>877</v>
      </c>
      <c r="P1" t="s">
        <v>875</v>
      </c>
      <c r="Q1" t="s">
        <v>885</v>
      </c>
      <c r="Z1" s="5" t="s">
        <v>4</v>
      </c>
    </row>
    <row r="2" spans="1:26" x14ac:dyDescent="0.35">
      <c r="A2">
        <v>1</v>
      </c>
      <c r="B2" t="s">
        <v>6</v>
      </c>
      <c r="C2">
        <v>342</v>
      </c>
      <c r="D2">
        <f t="shared" ref="D2:D65" si="0">C2/O2</f>
        <v>1.1273303104179825E-2</v>
      </c>
      <c r="E2" t="s">
        <v>890</v>
      </c>
      <c r="F2">
        <v>53</v>
      </c>
      <c r="G2" t="s">
        <v>869</v>
      </c>
      <c r="H2" t="s">
        <v>7</v>
      </c>
      <c r="I2">
        <f>SUMIF($H$2:$H$537,H2,$C$2:$C$537)/SUM($C$2:$C$537)</f>
        <v>0.49662073024700115</v>
      </c>
      <c r="J2">
        <f>COUNTIF($H$2:$H$537,H2)/COUNTA($B$2:$B$537)</f>
        <v>0.39365671641791045</v>
      </c>
      <c r="K2" t="s">
        <v>858</v>
      </c>
      <c r="L2">
        <f>SUMIF($K$2:$K$537,K2,$C$2:$C$537)/pivots!$A$13</f>
        <v>0.52927685656877277</v>
      </c>
      <c r="M2" t="s">
        <v>9</v>
      </c>
      <c r="N2">
        <f>SUMIF($M$2:$M$537,M2,$C$2:$C$537)/SUM($C$2:$C$537)</f>
        <v>6.0938483083355338E-2</v>
      </c>
      <c r="O2">
        <v>30337.16</v>
      </c>
      <c r="P2">
        <v>0.34727580699999999</v>
      </c>
      <c r="Q2">
        <f>O2/P2</f>
        <v>87357.539421109177</v>
      </c>
      <c r="Z2" t="s">
        <v>8</v>
      </c>
    </row>
    <row r="3" spans="1:26" x14ac:dyDescent="0.35">
      <c r="A3">
        <v>2</v>
      </c>
      <c r="B3" t="s">
        <v>10</v>
      </c>
      <c r="C3">
        <v>216</v>
      </c>
      <c r="D3">
        <f t="shared" si="0"/>
        <v>7.1199809079030467E-3</v>
      </c>
      <c r="E3" t="s">
        <v>890</v>
      </c>
      <c r="F3">
        <v>40</v>
      </c>
      <c r="G3" t="s">
        <v>868</v>
      </c>
      <c r="H3" t="s">
        <v>7</v>
      </c>
      <c r="I3">
        <f t="shared" ref="I3:I66" si="1">SUMIF($H$2:$H$537,H3,$C$2:$C$537)/SUM($C$2:$C$537)</f>
        <v>0.49662073024700115</v>
      </c>
      <c r="J3">
        <f t="shared" ref="J3:J66" si="2">COUNTIF($H$2:$H$537,H3)/COUNTA($B$2:$B$537)</f>
        <v>0.39365671641791045</v>
      </c>
      <c r="K3" t="s">
        <v>858</v>
      </c>
      <c r="L3">
        <f>SUMIF($K$2:$K$537,K3,$C$2:$C$537)/pivots!$A$13</f>
        <v>0.52927685656877277</v>
      </c>
      <c r="M3" t="s">
        <v>12</v>
      </c>
      <c r="N3">
        <f t="shared" ref="N3:N66" si="3">SUMIF($M$2:$M$537,M3,$C$2:$C$537)/SUM($C$2:$C$537)</f>
        <v>0.24783341113433871</v>
      </c>
      <c r="O3">
        <v>30337.16</v>
      </c>
      <c r="P3">
        <v>0.34727580699999999</v>
      </c>
      <c r="Q3">
        <f t="shared" ref="Q3:Q66" si="4">O3/P3</f>
        <v>87357.539421109177</v>
      </c>
      <c r="Z3" t="s">
        <v>11</v>
      </c>
    </row>
    <row r="4" spans="1:26" x14ac:dyDescent="0.35">
      <c r="A4">
        <v>3</v>
      </c>
      <c r="B4" t="s">
        <v>13</v>
      </c>
      <c r="C4">
        <v>215</v>
      </c>
      <c r="D4">
        <f t="shared" si="0"/>
        <v>7.0870180333294222E-3</v>
      </c>
      <c r="E4" t="s">
        <v>890</v>
      </c>
      <c r="F4">
        <v>61</v>
      </c>
      <c r="G4" t="s">
        <v>870</v>
      </c>
      <c r="H4" t="s">
        <v>7</v>
      </c>
      <c r="I4">
        <f t="shared" si="1"/>
        <v>0.49662073024700115</v>
      </c>
      <c r="J4">
        <f t="shared" si="2"/>
        <v>0.39365671641791045</v>
      </c>
      <c r="K4" t="s">
        <v>858</v>
      </c>
      <c r="L4">
        <f>SUMIF($K$2:$K$537,K4,$C$2:$C$537)/pivots!$A$13</f>
        <v>0.52927685656877277</v>
      </c>
      <c r="M4" t="s">
        <v>12</v>
      </c>
      <c r="N4">
        <f t="shared" si="3"/>
        <v>0.24783341113433871</v>
      </c>
      <c r="O4">
        <v>30337.16</v>
      </c>
      <c r="P4">
        <v>0.34727580699999999</v>
      </c>
      <c r="Q4">
        <f t="shared" si="4"/>
        <v>87357.539421109177</v>
      </c>
      <c r="Z4" t="s">
        <v>14</v>
      </c>
    </row>
    <row r="5" spans="1:26" x14ac:dyDescent="0.35">
      <c r="A5">
        <v>4</v>
      </c>
      <c r="B5" t="s">
        <v>15</v>
      </c>
      <c r="C5">
        <v>192</v>
      </c>
      <c r="D5">
        <f t="shared" si="0"/>
        <v>6.3288719181360418E-3</v>
      </c>
      <c r="E5" t="s">
        <v>890</v>
      </c>
      <c r="F5">
        <v>80</v>
      </c>
      <c r="G5" t="s">
        <v>872</v>
      </c>
      <c r="H5" t="s">
        <v>7</v>
      </c>
      <c r="I5">
        <f t="shared" si="1"/>
        <v>0.49662073024700115</v>
      </c>
      <c r="J5">
        <f t="shared" si="2"/>
        <v>0.39365671641791045</v>
      </c>
      <c r="K5" t="s">
        <v>858</v>
      </c>
      <c r="L5">
        <f>SUMIF($K$2:$K$537,K5,$C$2:$C$537)/pivots!$A$13</f>
        <v>0.52927685656877277</v>
      </c>
      <c r="M5" t="s">
        <v>12</v>
      </c>
      <c r="N5">
        <f t="shared" si="3"/>
        <v>0.24783341113433871</v>
      </c>
      <c r="O5">
        <v>30337.16</v>
      </c>
      <c r="P5">
        <v>0.34727580699999999</v>
      </c>
      <c r="Q5">
        <f t="shared" si="4"/>
        <v>87357.539421109177</v>
      </c>
      <c r="Z5" t="s">
        <v>16</v>
      </c>
    </row>
    <row r="6" spans="1:26" x14ac:dyDescent="0.35">
      <c r="A6">
        <v>5</v>
      </c>
      <c r="B6" t="s">
        <v>17</v>
      </c>
      <c r="C6">
        <v>178</v>
      </c>
      <c r="D6">
        <f t="shared" si="0"/>
        <v>5.4211601891923998E-2</v>
      </c>
      <c r="E6" t="s">
        <v>890</v>
      </c>
      <c r="F6">
        <v>76</v>
      </c>
      <c r="G6" t="s">
        <v>871</v>
      </c>
      <c r="H6" t="s">
        <v>18</v>
      </c>
      <c r="I6">
        <f t="shared" si="1"/>
        <v>5.0597714680034947E-2</v>
      </c>
      <c r="J6">
        <f t="shared" si="2"/>
        <v>3.5447761194029849E-2</v>
      </c>
      <c r="K6" t="s">
        <v>860</v>
      </c>
      <c r="L6">
        <f>SUMIF($K$2:$K$537,K6,$C$2:$C$537)/pivots!$A$13</f>
        <v>0.22311298735564536</v>
      </c>
      <c r="M6" t="s">
        <v>20</v>
      </c>
      <c r="N6">
        <f t="shared" si="3"/>
        <v>0.14505490044853961</v>
      </c>
      <c r="O6">
        <v>3283.43</v>
      </c>
      <c r="P6">
        <v>6.6650803999999994E-2</v>
      </c>
      <c r="Q6">
        <f t="shared" si="4"/>
        <v>49263.171679069317</v>
      </c>
      <c r="Z6" t="s">
        <v>19</v>
      </c>
    </row>
    <row r="7" spans="1:26" x14ac:dyDescent="0.35">
      <c r="A7">
        <v>6</v>
      </c>
      <c r="B7" t="s">
        <v>21</v>
      </c>
      <c r="C7">
        <v>154</v>
      </c>
      <c r="D7">
        <f t="shared" si="0"/>
        <v>5.0762826843382836E-3</v>
      </c>
      <c r="E7" t="s">
        <v>890</v>
      </c>
      <c r="F7">
        <v>94</v>
      </c>
      <c r="G7" t="s">
        <v>873</v>
      </c>
      <c r="H7" t="s">
        <v>7</v>
      </c>
      <c r="I7">
        <f t="shared" si="1"/>
        <v>0.49662073024700115</v>
      </c>
      <c r="J7">
        <f t="shared" si="2"/>
        <v>0.39365671641791045</v>
      </c>
      <c r="K7" t="s">
        <v>858</v>
      </c>
      <c r="L7">
        <f>SUMIF($K$2:$K$537,K7,$C$2:$C$537)/pivots!$A$13</f>
        <v>0.52927685656877277</v>
      </c>
      <c r="M7" t="s">
        <v>23</v>
      </c>
      <c r="N7">
        <f t="shared" si="3"/>
        <v>0.16778632461285556</v>
      </c>
      <c r="O7">
        <v>30337.16</v>
      </c>
      <c r="P7">
        <v>0.34727580699999999</v>
      </c>
      <c r="Q7">
        <f t="shared" si="4"/>
        <v>87357.539421109177</v>
      </c>
      <c r="Z7" t="s">
        <v>22</v>
      </c>
    </row>
    <row r="8" spans="1:26" x14ac:dyDescent="0.35">
      <c r="A8">
        <v>7</v>
      </c>
      <c r="B8" t="s">
        <v>24</v>
      </c>
      <c r="C8">
        <v>144</v>
      </c>
      <c r="D8">
        <f t="shared" si="0"/>
        <v>4.7466539386020312E-3</v>
      </c>
      <c r="E8" t="s">
        <v>890</v>
      </c>
      <c r="F8">
        <v>52</v>
      </c>
      <c r="G8" t="s">
        <v>869</v>
      </c>
      <c r="H8" t="s">
        <v>7</v>
      </c>
      <c r="I8">
        <f t="shared" si="1"/>
        <v>0.49662073024700115</v>
      </c>
      <c r="J8">
        <f t="shared" si="2"/>
        <v>0.39365671641791045</v>
      </c>
      <c r="K8" t="s">
        <v>858</v>
      </c>
      <c r="L8">
        <f>SUMIF($K$2:$K$537,K8,$C$2:$C$537)/pivots!$A$13</f>
        <v>0.52927685656877277</v>
      </c>
      <c r="M8" t="s">
        <v>12</v>
      </c>
      <c r="N8">
        <f t="shared" si="3"/>
        <v>0.24783341113433871</v>
      </c>
      <c r="O8">
        <v>30337.16</v>
      </c>
      <c r="P8">
        <v>0.34727580699999999</v>
      </c>
      <c r="Q8">
        <f t="shared" si="4"/>
        <v>87357.539421109177</v>
      </c>
      <c r="Z8" t="s">
        <v>25</v>
      </c>
    </row>
    <row r="9" spans="1:26" x14ac:dyDescent="0.35">
      <c r="A9">
        <v>8</v>
      </c>
      <c r="B9" t="s">
        <v>26</v>
      </c>
      <c r="C9">
        <v>138</v>
      </c>
      <c r="D9">
        <f t="shared" si="0"/>
        <v>4.5488766911602804E-3</v>
      </c>
      <c r="E9" t="s">
        <v>890</v>
      </c>
      <c r="F9">
        <v>51</v>
      </c>
      <c r="G9" t="s">
        <v>869</v>
      </c>
      <c r="H9" t="s">
        <v>7</v>
      </c>
      <c r="I9">
        <f t="shared" si="1"/>
        <v>0.49662073024700115</v>
      </c>
      <c r="J9">
        <f t="shared" si="2"/>
        <v>0.39365671641791045</v>
      </c>
      <c r="K9" t="s">
        <v>858</v>
      </c>
      <c r="L9">
        <f>SUMIF($K$2:$K$537,K9,$C$2:$C$537)/pivots!$A$13</f>
        <v>0.52927685656877277</v>
      </c>
      <c r="M9" t="s">
        <v>12</v>
      </c>
      <c r="N9">
        <f t="shared" si="3"/>
        <v>0.24783341113433871</v>
      </c>
      <c r="O9">
        <v>30337.16</v>
      </c>
      <c r="P9">
        <v>0.34727580699999999</v>
      </c>
      <c r="Q9">
        <f t="shared" si="4"/>
        <v>87357.539421109177</v>
      </c>
      <c r="Z9" t="s">
        <v>25</v>
      </c>
    </row>
    <row r="10" spans="1:26" x14ac:dyDescent="0.35">
      <c r="A10">
        <v>9</v>
      </c>
      <c r="B10" t="s">
        <v>27</v>
      </c>
      <c r="C10">
        <v>124</v>
      </c>
      <c r="D10">
        <f t="shared" si="0"/>
        <v>6.7849287035314468E-2</v>
      </c>
      <c r="E10" t="s">
        <v>890</v>
      </c>
      <c r="F10">
        <v>89</v>
      </c>
      <c r="G10" t="s">
        <v>872</v>
      </c>
      <c r="H10" t="s">
        <v>28</v>
      </c>
      <c r="I10">
        <f t="shared" si="1"/>
        <v>1.4379655375372943E-2</v>
      </c>
      <c r="J10">
        <f t="shared" si="2"/>
        <v>5.597014925373134E-3</v>
      </c>
      <c r="K10" t="s">
        <v>860</v>
      </c>
      <c r="L10">
        <f>SUMIF($K$2:$K$537,K10,$C$2:$C$537)/pivots!$A$13</f>
        <v>0.22311298735564536</v>
      </c>
      <c r="M10" t="s">
        <v>20</v>
      </c>
      <c r="N10">
        <f t="shared" si="3"/>
        <v>0.14505490044853961</v>
      </c>
      <c r="O10">
        <v>1827.58</v>
      </c>
      <c r="P10">
        <v>4.7889958000000003E-2</v>
      </c>
      <c r="Q10">
        <f t="shared" si="4"/>
        <v>38162.071472269818</v>
      </c>
      <c r="Z10" t="s">
        <v>29</v>
      </c>
    </row>
    <row r="11" spans="1:26" x14ac:dyDescent="0.35">
      <c r="A11">
        <v>10</v>
      </c>
      <c r="B11" t="s">
        <v>30</v>
      </c>
      <c r="C11">
        <v>118</v>
      </c>
      <c r="D11">
        <f t="shared" si="0"/>
        <v>3.8896191996877758E-3</v>
      </c>
      <c r="E11" t="s">
        <v>890</v>
      </c>
      <c r="F11">
        <v>69</v>
      </c>
      <c r="G11" t="s">
        <v>870</v>
      </c>
      <c r="H11" t="s">
        <v>7</v>
      </c>
      <c r="I11">
        <f t="shared" si="1"/>
        <v>0.49662073024700115</v>
      </c>
      <c r="J11">
        <f t="shared" si="2"/>
        <v>0.39365671641791045</v>
      </c>
      <c r="K11" t="s">
        <v>858</v>
      </c>
      <c r="L11">
        <f>SUMIF($K$2:$K$537,K11,$C$2:$C$537)/pivots!$A$13</f>
        <v>0.52927685656877277</v>
      </c>
      <c r="M11" t="s">
        <v>12</v>
      </c>
      <c r="N11">
        <f t="shared" si="3"/>
        <v>0.24783341113433871</v>
      </c>
      <c r="O11">
        <v>30337.16</v>
      </c>
      <c r="P11">
        <v>0.34727580699999999</v>
      </c>
      <c r="Q11">
        <f t="shared" si="4"/>
        <v>87357.539421109177</v>
      </c>
      <c r="Z11" t="s">
        <v>31</v>
      </c>
    </row>
    <row r="12" spans="1:26" x14ac:dyDescent="0.35">
      <c r="A12">
        <v>11</v>
      </c>
      <c r="B12" t="s">
        <v>32</v>
      </c>
      <c r="C12">
        <v>110</v>
      </c>
      <c r="D12">
        <f t="shared" si="0"/>
        <v>3.6259162030987738E-3</v>
      </c>
      <c r="E12" t="s">
        <v>890</v>
      </c>
      <c r="F12">
        <v>80</v>
      </c>
      <c r="G12" t="s">
        <v>872</v>
      </c>
      <c r="H12" t="s">
        <v>7</v>
      </c>
      <c r="I12">
        <f t="shared" si="1"/>
        <v>0.49662073024700115</v>
      </c>
      <c r="J12">
        <f t="shared" si="2"/>
        <v>0.39365671641791045</v>
      </c>
      <c r="K12" t="s">
        <v>858</v>
      </c>
      <c r="L12">
        <f>SUMIF($K$2:$K$537,K12,$C$2:$C$537)/pivots!$A$13</f>
        <v>0.52927685656877277</v>
      </c>
      <c r="M12" t="s">
        <v>20</v>
      </c>
      <c r="N12">
        <f t="shared" si="3"/>
        <v>0.14505490044853961</v>
      </c>
      <c r="O12">
        <v>30337.16</v>
      </c>
      <c r="P12">
        <v>0.34727580699999999</v>
      </c>
      <c r="Q12">
        <f t="shared" si="4"/>
        <v>87357.539421109177</v>
      </c>
      <c r="Z12" t="s">
        <v>33</v>
      </c>
    </row>
    <row r="13" spans="1:26" x14ac:dyDescent="0.35">
      <c r="A13">
        <v>12</v>
      </c>
      <c r="B13" t="s">
        <v>34</v>
      </c>
      <c r="C13">
        <v>109</v>
      </c>
      <c r="D13">
        <f t="shared" si="0"/>
        <v>3.5929533285251488E-3</v>
      </c>
      <c r="E13" t="s">
        <v>890</v>
      </c>
      <c r="F13">
        <v>76</v>
      </c>
      <c r="G13" t="s">
        <v>871</v>
      </c>
      <c r="H13" t="s">
        <v>7</v>
      </c>
      <c r="I13">
        <f t="shared" si="1"/>
        <v>0.49662073024700115</v>
      </c>
      <c r="J13">
        <f t="shared" si="2"/>
        <v>0.39365671641791045</v>
      </c>
      <c r="K13" t="s">
        <v>858</v>
      </c>
      <c r="L13">
        <f>SUMIF($K$2:$K$537,K13,$C$2:$C$537)/pivots!$A$13</f>
        <v>0.52927685656877277</v>
      </c>
      <c r="M13" t="s">
        <v>20</v>
      </c>
      <c r="N13">
        <f t="shared" si="3"/>
        <v>0.14505490044853961</v>
      </c>
      <c r="O13">
        <v>30337.16</v>
      </c>
      <c r="P13">
        <v>0.34727580699999999</v>
      </c>
      <c r="Q13">
        <f t="shared" si="4"/>
        <v>87357.539421109177</v>
      </c>
      <c r="Z13" t="s">
        <v>33</v>
      </c>
    </row>
    <row r="14" spans="1:26" x14ac:dyDescent="0.35">
      <c r="A14">
        <v>13</v>
      </c>
      <c r="B14" t="s">
        <v>35</v>
      </c>
      <c r="C14">
        <v>108</v>
      </c>
      <c r="D14">
        <f t="shared" si="0"/>
        <v>3.5599904539515234E-3</v>
      </c>
      <c r="E14" t="s">
        <v>890</v>
      </c>
      <c r="F14">
        <v>69</v>
      </c>
      <c r="G14" t="s">
        <v>870</v>
      </c>
      <c r="H14" t="s">
        <v>7</v>
      </c>
      <c r="I14">
        <f t="shared" si="1"/>
        <v>0.49662073024700115</v>
      </c>
      <c r="J14">
        <f t="shared" si="2"/>
        <v>0.39365671641791045</v>
      </c>
      <c r="K14" t="s">
        <v>858</v>
      </c>
      <c r="L14">
        <f>SUMIF($K$2:$K$537,K14,$C$2:$C$537)/pivots!$A$13</f>
        <v>0.52927685656877277</v>
      </c>
      <c r="M14" t="s">
        <v>12</v>
      </c>
      <c r="N14">
        <f t="shared" si="3"/>
        <v>0.24783341113433871</v>
      </c>
      <c r="O14">
        <v>30337.16</v>
      </c>
      <c r="P14">
        <v>0.34727580699999999</v>
      </c>
      <c r="Q14">
        <f t="shared" si="4"/>
        <v>87357.539421109177</v>
      </c>
      <c r="Z14" t="s">
        <v>31</v>
      </c>
    </row>
    <row r="15" spans="1:26" x14ac:dyDescent="0.35">
      <c r="A15">
        <v>14</v>
      </c>
      <c r="B15" t="s">
        <v>36</v>
      </c>
      <c r="C15">
        <v>105</v>
      </c>
      <c r="D15">
        <f t="shared" si="0"/>
        <v>3.461101830230648E-3</v>
      </c>
      <c r="E15" t="s">
        <v>890</v>
      </c>
      <c r="F15">
        <v>83</v>
      </c>
      <c r="G15" t="s">
        <v>872</v>
      </c>
      <c r="H15" t="s">
        <v>7</v>
      </c>
      <c r="I15">
        <f t="shared" si="1"/>
        <v>0.49662073024700115</v>
      </c>
      <c r="J15">
        <f t="shared" si="2"/>
        <v>0.39365671641791045</v>
      </c>
      <c r="K15" t="s">
        <v>858</v>
      </c>
      <c r="L15">
        <f>SUMIF($K$2:$K$537,K15,$C$2:$C$537)/pivots!$A$13</f>
        <v>0.52927685656877277</v>
      </c>
      <c r="M15" t="s">
        <v>23</v>
      </c>
      <c r="N15">
        <f t="shared" si="3"/>
        <v>0.16778632461285556</v>
      </c>
      <c r="O15">
        <v>30337.16</v>
      </c>
      <c r="P15">
        <v>0.34727580699999999</v>
      </c>
      <c r="Q15">
        <f t="shared" si="4"/>
        <v>87357.539421109177</v>
      </c>
      <c r="Z15" t="s">
        <v>37</v>
      </c>
    </row>
    <row r="16" spans="1:26" x14ac:dyDescent="0.35">
      <c r="A16">
        <v>15</v>
      </c>
      <c r="B16" t="s">
        <v>38</v>
      </c>
      <c r="C16">
        <v>101</v>
      </c>
      <c r="D16">
        <f t="shared" si="0"/>
        <v>3.3292503319361471E-3</v>
      </c>
      <c r="E16" t="s">
        <v>891</v>
      </c>
      <c r="F16">
        <v>75</v>
      </c>
      <c r="G16" t="s">
        <v>871</v>
      </c>
      <c r="H16" t="s">
        <v>7</v>
      </c>
      <c r="I16">
        <f t="shared" si="1"/>
        <v>0.49662073024700115</v>
      </c>
      <c r="J16">
        <f t="shared" si="2"/>
        <v>0.39365671641791045</v>
      </c>
      <c r="K16" t="s">
        <v>858</v>
      </c>
      <c r="L16">
        <f>SUMIF($K$2:$K$537,K16,$C$2:$C$537)/pivots!$A$13</f>
        <v>0.52927685656877277</v>
      </c>
      <c r="M16" t="s">
        <v>20</v>
      </c>
      <c r="N16">
        <f t="shared" si="3"/>
        <v>0.14505490044853961</v>
      </c>
      <c r="O16">
        <v>30337.16</v>
      </c>
      <c r="P16">
        <v>0.34727580699999999</v>
      </c>
      <c r="Q16">
        <f t="shared" si="4"/>
        <v>87357.539421109177</v>
      </c>
      <c r="Z16" t="s">
        <v>33</v>
      </c>
    </row>
    <row r="17" spans="1:26" x14ac:dyDescent="0.35">
      <c r="A17">
        <v>16</v>
      </c>
      <c r="B17" t="s">
        <v>39</v>
      </c>
      <c r="C17">
        <v>98.7</v>
      </c>
      <c r="D17">
        <f t="shared" si="0"/>
        <v>3.2534357204168089E-3</v>
      </c>
      <c r="E17" t="s">
        <v>890</v>
      </c>
      <c r="F17">
        <v>62</v>
      </c>
      <c r="G17" t="s">
        <v>870</v>
      </c>
      <c r="H17" t="s">
        <v>7</v>
      </c>
      <c r="I17">
        <f t="shared" si="1"/>
        <v>0.49662073024700115</v>
      </c>
      <c r="J17">
        <f t="shared" si="2"/>
        <v>0.39365671641791045</v>
      </c>
      <c r="K17" t="s">
        <v>858</v>
      </c>
      <c r="L17">
        <f>SUMIF($K$2:$K$537,K17,$C$2:$C$537)/pivots!$A$13</f>
        <v>0.52927685656877277</v>
      </c>
      <c r="M17" t="s">
        <v>12</v>
      </c>
      <c r="N17">
        <f t="shared" si="3"/>
        <v>0.24783341113433871</v>
      </c>
      <c r="O17">
        <v>30337.16</v>
      </c>
      <c r="P17">
        <v>0.34727580699999999</v>
      </c>
      <c r="Q17">
        <f t="shared" si="4"/>
        <v>87357.539421109177</v>
      </c>
      <c r="Z17" t="s">
        <v>40</v>
      </c>
    </row>
    <row r="18" spans="1:26" x14ac:dyDescent="0.35">
      <c r="A18">
        <v>17</v>
      </c>
      <c r="B18" t="s">
        <v>41</v>
      </c>
      <c r="C18">
        <v>97.7</v>
      </c>
      <c r="D18">
        <f t="shared" si="0"/>
        <v>3.220472845843184E-3</v>
      </c>
      <c r="E18" t="s">
        <v>890</v>
      </c>
      <c r="F18">
        <v>60</v>
      </c>
      <c r="G18" t="s">
        <v>870</v>
      </c>
      <c r="H18" t="s">
        <v>7</v>
      </c>
      <c r="I18">
        <f t="shared" si="1"/>
        <v>0.49662073024700115</v>
      </c>
      <c r="J18">
        <f t="shared" si="2"/>
        <v>0.39365671641791045</v>
      </c>
      <c r="K18" t="s">
        <v>858</v>
      </c>
      <c r="L18">
        <f>SUMIF($K$2:$K$537,K18,$C$2:$C$537)/pivots!$A$13</f>
        <v>0.52927685656877277</v>
      </c>
      <c r="M18" t="s">
        <v>12</v>
      </c>
      <c r="N18">
        <f t="shared" si="3"/>
        <v>0.24783341113433871</v>
      </c>
      <c r="O18">
        <v>30337.16</v>
      </c>
      <c r="P18">
        <v>0.34727580699999999</v>
      </c>
      <c r="Q18">
        <f t="shared" si="4"/>
        <v>87357.539421109177</v>
      </c>
      <c r="Z18" t="s">
        <v>42</v>
      </c>
    </row>
    <row r="19" spans="1:26" x14ac:dyDescent="0.35">
      <c r="A19">
        <v>18</v>
      </c>
      <c r="B19" t="s">
        <v>43</v>
      </c>
      <c r="C19">
        <v>92.5</v>
      </c>
      <c r="D19">
        <f t="shared" si="0"/>
        <v>2.1653027210247384E-2</v>
      </c>
      <c r="E19" t="s">
        <v>890</v>
      </c>
      <c r="F19">
        <v>67</v>
      </c>
      <c r="G19" t="s">
        <v>870</v>
      </c>
      <c r="H19" t="s">
        <v>44</v>
      </c>
      <c r="I19">
        <f t="shared" si="1"/>
        <v>4.9055225183170639E-2</v>
      </c>
      <c r="J19">
        <f t="shared" si="2"/>
        <v>4.8507462686567165E-2</v>
      </c>
      <c r="K19" t="s">
        <v>859</v>
      </c>
      <c r="L19">
        <f>SUMIF($K$2:$K$537,K19,$C$2:$C$537)/pivots!$A$13</f>
        <v>0.21473077469505394</v>
      </c>
      <c r="M19" t="s">
        <v>45</v>
      </c>
      <c r="N19">
        <f t="shared" si="3"/>
        <v>6.9970165005784374E-2</v>
      </c>
      <c r="O19">
        <v>4271.92</v>
      </c>
      <c r="P19">
        <v>1.4638655249999999</v>
      </c>
      <c r="Q19">
        <f t="shared" si="4"/>
        <v>2918.246196145647</v>
      </c>
      <c r="Z19" t="s">
        <v>45</v>
      </c>
    </row>
    <row r="20" spans="1:26" x14ac:dyDescent="0.35">
      <c r="A20">
        <v>19</v>
      </c>
      <c r="B20" t="s">
        <v>46</v>
      </c>
      <c r="C20">
        <v>82.5</v>
      </c>
      <c r="D20">
        <f t="shared" si="0"/>
        <v>4.5384031422253029E-2</v>
      </c>
      <c r="E20" t="s">
        <v>890</v>
      </c>
      <c r="F20">
        <v>85</v>
      </c>
      <c r="G20" t="s">
        <v>872</v>
      </c>
      <c r="H20" t="s">
        <v>47</v>
      </c>
      <c r="I20">
        <f t="shared" si="1"/>
        <v>1.3101012766130181E-2</v>
      </c>
      <c r="J20">
        <f t="shared" si="2"/>
        <v>7.462686567164179E-3</v>
      </c>
      <c r="K20" t="s">
        <v>858</v>
      </c>
      <c r="L20">
        <f>SUMIF($K$2:$K$537,K20,$C$2:$C$537)/pivots!$A$13</f>
        <v>0.52927685656877277</v>
      </c>
      <c r="M20" t="s">
        <v>48</v>
      </c>
      <c r="N20">
        <f t="shared" si="3"/>
        <v>1.3577966755292164E-2</v>
      </c>
      <c r="O20">
        <v>1817.82</v>
      </c>
      <c r="P20">
        <v>0.13194690000000001</v>
      </c>
      <c r="Q20">
        <f t="shared" si="4"/>
        <v>13776.905709796894</v>
      </c>
      <c r="Z20" t="s">
        <v>48</v>
      </c>
    </row>
    <row r="21" spans="1:26" x14ac:dyDescent="0.35">
      <c r="A21">
        <v>20</v>
      </c>
      <c r="B21" t="s">
        <v>49</v>
      </c>
      <c r="C21">
        <v>81.599999999999994</v>
      </c>
      <c r="D21">
        <f t="shared" si="0"/>
        <v>2.4852060193151674E-2</v>
      </c>
      <c r="E21" t="s">
        <v>891</v>
      </c>
      <c r="F21">
        <v>71</v>
      </c>
      <c r="G21" t="s">
        <v>871</v>
      </c>
      <c r="H21" t="s">
        <v>18</v>
      </c>
      <c r="I21">
        <f t="shared" si="1"/>
        <v>5.0597714680034947E-2</v>
      </c>
      <c r="J21">
        <f t="shared" si="2"/>
        <v>3.5447761194029849E-2</v>
      </c>
      <c r="K21" t="s">
        <v>860</v>
      </c>
      <c r="L21">
        <f>SUMIF($K$2:$K$537,K21,$C$2:$C$537)/pivots!$A$13</f>
        <v>0.22311298735564536</v>
      </c>
      <c r="M21" t="s">
        <v>20</v>
      </c>
      <c r="N21">
        <f t="shared" si="3"/>
        <v>0.14505490044853961</v>
      </c>
      <c r="O21">
        <v>3283.43</v>
      </c>
      <c r="P21">
        <v>6.6650803999999994E-2</v>
      </c>
      <c r="Q21">
        <f t="shared" si="4"/>
        <v>49263.171679069317</v>
      </c>
      <c r="Z21" t="s">
        <v>50</v>
      </c>
    </row>
    <row r="22" spans="1:26" x14ac:dyDescent="0.35">
      <c r="A22">
        <v>21</v>
      </c>
      <c r="B22" t="s">
        <v>51</v>
      </c>
      <c r="C22">
        <v>74.2</v>
      </c>
      <c r="D22">
        <f t="shared" si="0"/>
        <v>2.4458452933629913E-3</v>
      </c>
      <c r="E22" t="s">
        <v>891</v>
      </c>
      <c r="F22">
        <v>62</v>
      </c>
      <c r="G22" t="s">
        <v>870</v>
      </c>
      <c r="H22" t="s">
        <v>7</v>
      </c>
      <c r="I22">
        <f t="shared" si="1"/>
        <v>0.49662073024700115</v>
      </c>
      <c r="J22">
        <f t="shared" si="2"/>
        <v>0.39365671641791045</v>
      </c>
      <c r="K22" t="s">
        <v>858</v>
      </c>
      <c r="L22">
        <f>SUMIF($K$2:$K$537,K22,$C$2:$C$537)/pivots!$A$13</f>
        <v>0.52927685656877277</v>
      </c>
      <c r="M22" t="s">
        <v>45</v>
      </c>
      <c r="N22">
        <f t="shared" si="3"/>
        <v>6.9970165005784374E-2</v>
      </c>
      <c r="O22">
        <v>30337.16</v>
      </c>
      <c r="P22">
        <v>0.34727580699999999</v>
      </c>
      <c r="Q22">
        <f t="shared" si="4"/>
        <v>87357.539421109177</v>
      </c>
      <c r="Z22" t="s">
        <v>52</v>
      </c>
    </row>
    <row r="23" spans="1:26" x14ac:dyDescent="0.35">
      <c r="A23">
        <v>22</v>
      </c>
      <c r="B23" t="s">
        <v>53</v>
      </c>
      <c r="C23">
        <v>67.5</v>
      </c>
      <c r="D23">
        <f t="shared" si="0"/>
        <v>2.224994033719702E-3</v>
      </c>
      <c r="E23" t="s">
        <v>890</v>
      </c>
      <c r="F23">
        <v>89</v>
      </c>
      <c r="G23" t="s">
        <v>872</v>
      </c>
      <c r="H23" t="s">
        <v>7</v>
      </c>
      <c r="I23">
        <f t="shared" si="1"/>
        <v>0.49662073024700115</v>
      </c>
      <c r="J23">
        <f t="shared" si="2"/>
        <v>0.39365671641791045</v>
      </c>
      <c r="K23" t="s">
        <v>858</v>
      </c>
      <c r="L23">
        <f>SUMIF($K$2:$K$537,K23,$C$2:$C$537)/pivots!$A$13</f>
        <v>0.52927685656877277</v>
      </c>
      <c r="M23" t="s">
        <v>45</v>
      </c>
      <c r="N23">
        <f t="shared" si="3"/>
        <v>6.9970165005784374E-2</v>
      </c>
      <c r="O23">
        <v>30337.16</v>
      </c>
      <c r="P23">
        <v>0.34727580699999999</v>
      </c>
      <c r="Q23">
        <f t="shared" si="4"/>
        <v>87357.539421109177</v>
      </c>
      <c r="Z23" t="s">
        <v>52</v>
      </c>
    </row>
    <row r="24" spans="1:26" x14ac:dyDescent="0.35">
      <c r="A24">
        <v>23</v>
      </c>
      <c r="B24" t="s">
        <v>54</v>
      </c>
      <c r="C24">
        <v>65.5</v>
      </c>
      <c r="D24">
        <f t="shared" si="0"/>
        <v>3.3529751127341903E-3</v>
      </c>
      <c r="E24" t="s">
        <v>890</v>
      </c>
      <c r="F24">
        <v>41</v>
      </c>
      <c r="G24" t="s">
        <v>868</v>
      </c>
      <c r="H24" t="s">
        <v>55</v>
      </c>
      <c r="I24">
        <f t="shared" si="1"/>
        <v>8.5506687503805551E-2</v>
      </c>
      <c r="J24">
        <f t="shared" si="2"/>
        <v>0.10074626865671642</v>
      </c>
      <c r="K24" t="s">
        <v>859</v>
      </c>
      <c r="L24">
        <f>SUMIF($K$2:$K$537,K24,$C$2:$C$537)/pivots!$A$13</f>
        <v>0.21473077469505394</v>
      </c>
      <c r="M24" t="s">
        <v>12</v>
      </c>
      <c r="N24">
        <f t="shared" si="3"/>
        <v>0.24783341113433871</v>
      </c>
      <c r="O24">
        <v>19534.89</v>
      </c>
      <c r="P24">
        <v>1.416096094</v>
      </c>
      <c r="Q24">
        <f t="shared" si="4"/>
        <v>13794.890108636935</v>
      </c>
      <c r="Z24" t="s">
        <v>56</v>
      </c>
    </row>
    <row r="25" spans="1:26" x14ac:dyDescent="0.35">
      <c r="A25">
        <v>24</v>
      </c>
      <c r="B25" t="s">
        <v>57</v>
      </c>
      <c r="C25">
        <v>62.9</v>
      </c>
      <c r="D25">
        <f t="shared" si="0"/>
        <v>2.6992116928648977E-2</v>
      </c>
      <c r="E25" t="s">
        <v>890</v>
      </c>
      <c r="F25">
        <v>48</v>
      </c>
      <c r="G25" t="s">
        <v>868</v>
      </c>
      <c r="H25" t="s">
        <v>58</v>
      </c>
      <c r="I25">
        <f t="shared" si="1"/>
        <v>1.9555113555641254E-2</v>
      </c>
      <c r="J25">
        <f t="shared" si="2"/>
        <v>2.6119402985074626E-2</v>
      </c>
      <c r="K25" t="s">
        <v>858</v>
      </c>
      <c r="L25">
        <f>SUMIF($K$2:$K$537,K25,$C$2:$C$537)/pivots!$A$13</f>
        <v>0.52927685656877277</v>
      </c>
      <c r="M25" t="s">
        <v>23</v>
      </c>
      <c r="N25">
        <f t="shared" si="3"/>
        <v>0.16778632461285556</v>
      </c>
      <c r="O25">
        <v>2330.31</v>
      </c>
      <c r="P25">
        <v>4.0126723000000003E-2</v>
      </c>
      <c r="Q25">
        <f t="shared" si="4"/>
        <v>58073.767947609369</v>
      </c>
      <c r="Z25" t="s">
        <v>59</v>
      </c>
    </row>
    <row r="26" spans="1:26" x14ac:dyDescent="0.35">
      <c r="A26">
        <v>25</v>
      </c>
      <c r="B26" t="s">
        <v>60</v>
      </c>
      <c r="C26">
        <v>59</v>
      </c>
      <c r="D26">
        <f t="shared" si="0"/>
        <v>1.9448095998438879E-3</v>
      </c>
      <c r="E26" t="s">
        <v>890</v>
      </c>
      <c r="F26">
        <v>66</v>
      </c>
      <c r="G26" t="s">
        <v>870</v>
      </c>
      <c r="H26" t="s">
        <v>7</v>
      </c>
      <c r="I26">
        <f t="shared" si="1"/>
        <v>0.49662073024700115</v>
      </c>
      <c r="J26">
        <f t="shared" si="2"/>
        <v>0.39365671641791045</v>
      </c>
      <c r="K26" t="s">
        <v>858</v>
      </c>
      <c r="L26">
        <f>SUMIF($K$2:$K$537,K26,$C$2:$C$537)/pivots!$A$13</f>
        <v>0.52927685656877277</v>
      </c>
      <c r="M26" t="s">
        <v>23</v>
      </c>
      <c r="N26">
        <f t="shared" si="3"/>
        <v>0.16778632461285556</v>
      </c>
      <c r="O26">
        <v>30337.16</v>
      </c>
      <c r="P26">
        <v>0.34727580699999999</v>
      </c>
      <c r="Q26">
        <f t="shared" si="4"/>
        <v>87357.539421109177</v>
      </c>
      <c r="Z26" t="s">
        <v>61</v>
      </c>
    </row>
    <row r="27" spans="1:26" x14ac:dyDescent="0.35">
      <c r="A27">
        <v>26</v>
      </c>
      <c r="B27" t="s">
        <v>62</v>
      </c>
      <c r="C27">
        <v>57.7</v>
      </c>
      <c r="D27">
        <f t="shared" si="0"/>
        <v>2.9536895267902714E-3</v>
      </c>
      <c r="E27" t="s">
        <v>890</v>
      </c>
      <c r="F27">
        <v>70</v>
      </c>
      <c r="G27" t="s">
        <v>871</v>
      </c>
      <c r="H27" t="s">
        <v>55</v>
      </c>
      <c r="I27">
        <f t="shared" si="1"/>
        <v>8.5506687503805551E-2</v>
      </c>
      <c r="J27">
        <f t="shared" si="2"/>
        <v>0.10074626865671642</v>
      </c>
      <c r="K27" t="s">
        <v>859</v>
      </c>
      <c r="L27">
        <f>SUMIF($K$2:$K$537,K27,$C$2:$C$537)/pivots!$A$13</f>
        <v>0.21473077469505394</v>
      </c>
      <c r="M27" t="s">
        <v>64</v>
      </c>
      <c r="N27">
        <f t="shared" si="3"/>
        <v>6.1730023746219886E-2</v>
      </c>
      <c r="O27">
        <v>19534.89</v>
      </c>
      <c r="P27">
        <v>1.416096094</v>
      </c>
      <c r="Q27">
        <f t="shared" si="4"/>
        <v>13794.890108636935</v>
      </c>
      <c r="Z27" t="s">
        <v>63</v>
      </c>
    </row>
    <row r="28" spans="1:26" x14ac:dyDescent="0.35">
      <c r="A28">
        <v>27</v>
      </c>
      <c r="B28" t="s">
        <v>65</v>
      </c>
      <c r="C28">
        <v>57.3</v>
      </c>
      <c r="D28">
        <f t="shared" si="0"/>
        <v>1.8887727130687249E-3</v>
      </c>
      <c r="E28" t="s">
        <v>890</v>
      </c>
      <c r="F28">
        <v>80</v>
      </c>
      <c r="G28" t="s">
        <v>872</v>
      </c>
      <c r="H28" t="s">
        <v>7</v>
      </c>
      <c r="I28">
        <f t="shared" si="1"/>
        <v>0.49662073024700115</v>
      </c>
      <c r="J28">
        <f t="shared" si="2"/>
        <v>0.39365671641791045</v>
      </c>
      <c r="K28" t="s">
        <v>858</v>
      </c>
      <c r="L28">
        <f>SUMIF($K$2:$K$537,K28,$C$2:$C$537)/pivots!$A$13</f>
        <v>0.52927685656877277</v>
      </c>
      <c r="M28" t="s">
        <v>23</v>
      </c>
      <c r="N28">
        <f t="shared" si="3"/>
        <v>0.16778632461285556</v>
      </c>
      <c r="O28">
        <v>30337.16</v>
      </c>
      <c r="P28">
        <v>0.34727580699999999</v>
      </c>
      <c r="Q28">
        <f t="shared" si="4"/>
        <v>87357.539421109177</v>
      </c>
      <c r="Z28" t="s">
        <v>66</v>
      </c>
    </row>
    <row r="29" spans="1:26" x14ac:dyDescent="0.35">
      <c r="A29">
        <v>28</v>
      </c>
      <c r="B29" t="s">
        <v>67</v>
      </c>
      <c r="C29">
        <v>56.3</v>
      </c>
      <c r="D29">
        <f t="shared" si="0"/>
        <v>1.3179085750669487E-2</v>
      </c>
      <c r="E29" t="s">
        <v>890</v>
      </c>
      <c r="F29">
        <v>62</v>
      </c>
      <c r="G29" t="s">
        <v>870</v>
      </c>
      <c r="H29" t="s">
        <v>44</v>
      </c>
      <c r="I29">
        <f t="shared" si="1"/>
        <v>4.9055225183170639E-2</v>
      </c>
      <c r="J29">
        <f t="shared" si="2"/>
        <v>4.8507462686567165E-2</v>
      </c>
      <c r="K29" t="s">
        <v>859</v>
      </c>
      <c r="L29">
        <f>SUMIF($K$2:$K$537,K29,$C$2:$C$537)/pivots!$A$13</f>
        <v>0.21473077469505394</v>
      </c>
      <c r="M29" t="s">
        <v>45</v>
      </c>
      <c r="N29">
        <f t="shared" si="3"/>
        <v>6.9970165005784374E-2</v>
      </c>
      <c r="O29">
        <v>4271.92</v>
      </c>
      <c r="P29">
        <v>1.4638655249999999</v>
      </c>
      <c r="Q29">
        <f t="shared" si="4"/>
        <v>2918.246196145647</v>
      </c>
      <c r="Z29" t="s">
        <v>68</v>
      </c>
    </row>
    <row r="30" spans="1:26" x14ac:dyDescent="0.35">
      <c r="A30">
        <v>29</v>
      </c>
      <c r="B30" t="s">
        <v>69</v>
      </c>
      <c r="C30">
        <v>56.2</v>
      </c>
      <c r="D30">
        <f t="shared" si="0"/>
        <v>2.8769038371856716E-3</v>
      </c>
      <c r="E30" t="s">
        <v>890</v>
      </c>
      <c r="F30">
        <v>53</v>
      </c>
      <c r="G30" t="s">
        <v>869</v>
      </c>
      <c r="H30" t="s">
        <v>55</v>
      </c>
      <c r="I30">
        <f t="shared" si="1"/>
        <v>8.5506687503805551E-2</v>
      </c>
      <c r="J30">
        <f t="shared" si="2"/>
        <v>0.10074626865671642</v>
      </c>
      <c r="K30" t="s">
        <v>859</v>
      </c>
      <c r="L30">
        <f>SUMIF($K$2:$K$537,K30,$C$2:$C$537)/pivots!$A$13</f>
        <v>0.21473077469505394</v>
      </c>
      <c r="M30" t="s">
        <v>12</v>
      </c>
      <c r="N30">
        <f t="shared" si="3"/>
        <v>0.24783341113433871</v>
      </c>
      <c r="O30">
        <v>19534.89</v>
      </c>
      <c r="P30">
        <v>1.416096094</v>
      </c>
      <c r="Q30">
        <f t="shared" si="4"/>
        <v>13794.890108636935</v>
      </c>
      <c r="Z30" t="s">
        <v>70</v>
      </c>
    </row>
    <row r="31" spans="1:26" x14ac:dyDescent="0.35">
      <c r="A31">
        <v>30</v>
      </c>
      <c r="B31" t="s">
        <v>71</v>
      </c>
      <c r="C31">
        <v>45.1</v>
      </c>
      <c r="D31">
        <f t="shared" si="0"/>
        <v>1.027491667293186E-2</v>
      </c>
      <c r="E31" t="s">
        <v>890</v>
      </c>
      <c r="F31">
        <v>76</v>
      </c>
      <c r="G31" t="s">
        <v>871</v>
      </c>
      <c r="H31" t="s">
        <v>72</v>
      </c>
      <c r="I31">
        <f t="shared" si="1"/>
        <v>1.018854904507723E-2</v>
      </c>
      <c r="J31">
        <f t="shared" si="2"/>
        <v>7.462686567164179E-3</v>
      </c>
      <c r="K31" t="s">
        <v>859</v>
      </c>
      <c r="L31">
        <f>SUMIF($K$2:$K$537,K31,$C$2:$C$537)/pivots!$A$13</f>
        <v>0.21473077469505394</v>
      </c>
      <c r="M31" t="s">
        <v>20</v>
      </c>
      <c r="N31">
        <f t="shared" si="3"/>
        <v>0.14505490044853961</v>
      </c>
      <c r="O31">
        <v>4389.33</v>
      </c>
      <c r="P31">
        <v>0.123103479</v>
      </c>
      <c r="Q31">
        <f t="shared" si="4"/>
        <v>35655.612949817609</v>
      </c>
      <c r="Z31" t="s">
        <v>73</v>
      </c>
    </row>
    <row r="32" spans="1:26" x14ac:dyDescent="0.35">
      <c r="A32">
        <v>31</v>
      </c>
      <c r="B32" t="s">
        <v>74</v>
      </c>
      <c r="C32">
        <v>44.4</v>
      </c>
      <c r="D32">
        <f t="shared" si="0"/>
        <v>1.4635516310689597E-3</v>
      </c>
      <c r="E32" t="s">
        <v>890</v>
      </c>
      <c r="F32">
        <v>78</v>
      </c>
      <c r="G32" t="s">
        <v>871</v>
      </c>
      <c r="H32" t="s">
        <v>7</v>
      </c>
      <c r="I32">
        <f t="shared" si="1"/>
        <v>0.49662073024700115</v>
      </c>
      <c r="J32">
        <f t="shared" si="2"/>
        <v>0.39365671641791045</v>
      </c>
      <c r="K32" t="s">
        <v>858</v>
      </c>
      <c r="L32">
        <f>SUMIF($K$2:$K$537,K32,$C$2:$C$537)/pivots!$A$13</f>
        <v>0.52927685656877277</v>
      </c>
      <c r="M32" t="s">
        <v>23</v>
      </c>
      <c r="N32">
        <f t="shared" si="3"/>
        <v>0.16778632461285556</v>
      </c>
      <c r="O32">
        <v>30337.16</v>
      </c>
      <c r="P32">
        <v>0.34727580699999999</v>
      </c>
      <c r="Q32">
        <f t="shared" si="4"/>
        <v>87357.539421109177</v>
      </c>
      <c r="Z32" t="s">
        <v>75</v>
      </c>
    </row>
    <row r="33" spans="1:26" x14ac:dyDescent="0.35">
      <c r="A33">
        <v>32</v>
      </c>
      <c r="B33" t="s">
        <v>76</v>
      </c>
      <c r="C33">
        <v>43.5</v>
      </c>
      <c r="D33">
        <f t="shared" si="0"/>
        <v>2.2267849985333934E-3</v>
      </c>
      <c r="E33" t="s">
        <v>890</v>
      </c>
      <c r="F33">
        <v>55</v>
      </c>
      <c r="G33" t="s">
        <v>869</v>
      </c>
      <c r="H33" t="s">
        <v>55</v>
      </c>
      <c r="I33">
        <f t="shared" si="1"/>
        <v>8.5506687503805551E-2</v>
      </c>
      <c r="J33">
        <f t="shared" si="2"/>
        <v>0.10074626865671642</v>
      </c>
      <c r="K33" t="s">
        <v>859</v>
      </c>
      <c r="L33">
        <f>SUMIF($K$2:$K$537,K33,$C$2:$C$537)/pivots!$A$13</f>
        <v>0.21473077469505394</v>
      </c>
      <c r="M33" t="s">
        <v>12</v>
      </c>
      <c r="N33">
        <f t="shared" si="3"/>
        <v>0.24783341113433871</v>
      </c>
      <c r="O33">
        <v>19534.89</v>
      </c>
      <c r="P33">
        <v>1.416096094</v>
      </c>
      <c r="Q33">
        <f t="shared" si="4"/>
        <v>13794.890108636935</v>
      </c>
      <c r="Z33" t="s">
        <v>77</v>
      </c>
    </row>
    <row r="34" spans="1:26" x14ac:dyDescent="0.35">
      <c r="A34">
        <v>33</v>
      </c>
      <c r="B34" t="s">
        <v>78</v>
      </c>
      <c r="C34">
        <v>42.6</v>
      </c>
      <c r="D34">
        <f t="shared" si="0"/>
        <v>1.4042184568364344E-3</v>
      </c>
      <c r="E34" t="s">
        <v>891</v>
      </c>
      <c r="F34">
        <v>85</v>
      </c>
      <c r="G34" t="s">
        <v>872</v>
      </c>
      <c r="H34" t="s">
        <v>7</v>
      </c>
      <c r="I34">
        <f t="shared" si="1"/>
        <v>0.49662073024700115</v>
      </c>
      <c r="J34">
        <f t="shared" si="2"/>
        <v>0.39365671641791045</v>
      </c>
      <c r="K34" t="s">
        <v>858</v>
      </c>
      <c r="L34">
        <f>SUMIF($K$2:$K$537,K34,$C$2:$C$537)/pivots!$A$13</f>
        <v>0.52927685656877277</v>
      </c>
      <c r="M34" t="s">
        <v>64</v>
      </c>
      <c r="N34">
        <f t="shared" si="3"/>
        <v>6.1730023746219886E-2</v>
      </c>
      <c r="O34">
        <v>30337.16</v>
      </c>
      <c r="P34">
        <v>0.34727580699999999</v>
      </c>
      <c r="Q34">
        <f t="shared" si="4"/>
        <v>87357.539421109177</v>
      </c>
      <c r="Z34" t="s">
        <v>79</v>
      </c>
    </row>
    <row r="35" spans="1:26" x14ac:dyDescent="0.35">
      <c r="A35">
        <v>33</v>
      </c>
      <c r="B35" t="s">
        <v>80</v>
      </c>
      <c r="C35">
        <v>42.6</v>
      </c>
      <c r="D35">
        <f t="shared" si="0"/>
        <v>1.4042184568364344E-3</v>
      </c>
      <c r="E35" t="s">
        <v>890</v>
      </c>
      <c r="F35">
        <v>89</v>
      </c>
      <c r="G35" t="s">
        <v>872</v>
      </c>
      <c r="H35" t="s">
        <v>7</v>
      </c>
      <c r="I35">
        <f t="shared" si="1"/>
        <v>0.49662073024700115</v>
      </c>
      <c r="J35">
        <f t="shared" si="2"/>
        <v>0.39365671641791045</v>
      </c>
      <c r="K35" t="s">
        <v>858</v>
      </c>
      <c r="L35">
        <f>SUMIF($K$2:$K$537,K35,$C$2:$C$537)/pivots!$A$13</f>
        <v>0.52927685656877277</v>
      </c>
      <c r="M35" t="s">
        <v>64</v>
      </c>
      <c r="N35">
        <f t="shared" si="3"/>
        <v>6.1730023746219886E-2</v>
      </c>
      <c r="O35">
        <v>30337.16</v>
      </c>
      <c r="P35">
        <v>0.34727580699999999</v>
      </c>
      <c r="Q35">
        <f t="shared" si="4"/>
        <v>87357.539421109177</v>
      </c>
      <c r="Z35" t="s">
        <v>79</v>
      </c>
    </row>
    <row r="36" spans="1:26" x14ac:dyDescent="0.35">
      <c r="A36">
        <v>35</v>
      </c>
      <c r="B36" t="s">
        <v>81</v>
      </c>
      <c r="C36">
        <v>42.3</v>
      </c>
      <c r="D36">
        <f t="shared" si="0"/>
        <v>1.3943295944643466E-3</v>
      </c>
      <c r="E36" t="s">
        <v>890</v>
      </c>
      <c r="F36">
        <v>56</v>
      </c>
      <c r="G36" t="s">
        <v>869</v>
      </c>
      <c r="H36" t="s">
        <v>7</v>
      </c>
      <c r="I36">
        <f t="shared" si="1"/>
        <v>0.49662073024700115</v>
      </c>
      <c r="J36">
        <f t="shared" si="2"/>
        <v>0.39365671641791045</v>
      </c>
      <c r="K36" t="s">
        <v>858</v>
      </c>
      <c r="L36">
        <f>SUMIF($K$2:$K$537,K36,$C$2:$C$537)/pivots!$A$13</f>
        <v>0.52927685656877277</v>
      </c>
      <c r="M36" t="s">
        <v>23</v>
      </c>
      <c r="N36">
        <f t="shared" si="3"/>
        <v>0.16778632461285556</v>
      </c>
      <c r="O36">
        <v>30337.16</v>
      </c>
      <c r="P36">
        <v>0.34727580699999999</v>
      </c>
      <c r="Q36">
        <f t="shared" si="4"/>
        <v>87357.539421109177</v>
      </c>
      <c r="Z36" t="s">
        <v>82</v>
      </c>
    </row>
    <row r="37" spans="1:26" x14ac:dyDescent="0.35">
      <c r="A37">
        <v>35</v>
      </c>
      <c r="B37" t="s">
        <v>83</v>
      </c>
      <c r="C37">
        <v>42.3</v>
      </c>
      <c r="D37">
        <f t="shared" si="0"/>
        <v>2.1653564468497133E-3</v>
      </c>
      <c r="E37" t="s">
        <v>890</v>
      </c>
      <c r="F37">
        <v>45</v>
      </c>
      <c r="G37" t="s">
        <v>868</v>
      </c>
      <c r="H37" t="s">
        <v>55</v>
      </c>
      <c r="I37">
        <f t="shared" si="1"/>
        <v>8.5506687503805551E-2</v>
      </c>
      <c r="J37">
        <f t="shared" si="2"/>
        <v>0.10074626865671642</v>
      </c>
      <c r="K37" t="s">
        <v>859</v>
      </c>
      <c r="L37">
        <f>SUMIF($K$2:$K$537,K37,$C$2:$C$537)/pivots!$A$13</f>
        <v>0.21473077469505394</v>
      </c>
      <c r="M37" t="s">
        <v>12</v>
      </c>
      <c r="N37">
        <f t="shared" si="3"/>
        <v>0.24783341113433871</v>
      </c>
      <c r="O37">
        <v>19534.89</v>
      </c>
      <c r="P37">
        <v>1.416096094</v>
      </c>
      <c r="Q37">
        <f t="shared" si="4"/>
        <v>13794.890108636935</v>
      </c>
      <c r="Z37" t="s">
        <v>84</v>
      </c>
    </row>
    <row r="38" spans="1:26" x14ac:dyDescent="0.35">
      <c r="A38">
        <v>37</v>
      </c>
      <c r="B38" t="s">
        <v>85</v>
      </c>
      <c r="C38">
        <v>41</v>
      </c>
      <c r="D38">
        <f t="shared" si="0"/>
        <v>8.3306918944399729E-3</v>
      </c>
      <c r="E38" t="s">
        <v>890</v>
      </c>
      <c r="F38">
        <v>85</v>
      </c>
      <c r="G38" t="s">
        <v>872</v>
      </c>
      <c r="H38" t="s">
        <v>86</v>
      </c>
      <c r="I38">
        <f t="shared" si="1"/>
        <v>3.7851880416472167E-2</v>
      </c>
      <c r="J38">
        <f t="shared" si="2"/>
        <v>4.4776119402985072E-2</v>
      </c>
      <c r="K38" t="s">
        <v>860</v>
      </c>
      <c r="L38">
        <f>SUMIF($K$2:$K$537,K38,$C$2:$C$537)/pivots!$A$13</f>
        <v>0.22311298735564536</v>
      </c>
      <c r="M38" t="s">
        <v>20</v>
      </c>
      <c r="N38">
        <f t="shared" si="3"/>
        <v>0.14505490044853961</v>
      </c>
      <c r="O38">
        <v>4921.5600000000004</v>
      </c>
      <c r="P38">
        <v>8.4075074999999999E-2</v>
      </c>
      <c r="Q38">
        <f t="shared" si="4"/>
        <v>58537.681946760087</v>
      </c>
      <c r="Z38" t="s">
        <v>87</v>
      </c>
    </row>
    <row r="39" spans="1:26" x14ac:dyDescent="0.35">
      <c r="A39">
        <v>38</v>
      </c>
      <c r="B39" t="s">
        <v>88</v>
      </c>
      <c r="C39">
        <v>40.6</v>
      </c>
      <c r="D39">
        <f t="shared" si="0"/>
        <v>7.260112299273988E-2</v>
      </c>
      <c r="E39" t="s">
        <v>890</v>
      </c>
      <c r="F39">
        <v>32</v>
      </c>
      <c r="G39" t="s">
        <v>867</v>
      </c>
      <c r="H39" t="s">
        <v>89</v>
      </c>
      <c r="I39">
        <f t="shared" si="1"/>
        <v>6.2206977735381891E-3</v>
      </c>
      <c r="J39">
        <f t="shared" si="2"/>
        <v>5.597014925373134E-3</v>
      </c>
      <c r="K39" t="s">
        <v>860</v>
      </c>
      <c r="L39">
        <f>SUMIF($K$2:$K$537,K39,$C$2:$C$537)/pivots!$A$13</f>
        <v>0.22311298735564536</v>
      </c>
      <c r="M39" t="s">
        <v>64</v>
      </c>
      <c r="N39">
        <f t="shared" si="3"/>
        <v>6.1730023746219886E-2</v>
      </c>
      <c r="O39">
        <v>559.22</v>
      </c>
      <c r="P39">
        <v>9.1135739999999993E-3</v>
      </c>
      <c r="Q39">
        <f t="shared" si="4"/>
        <v>61361.217893221699</v>
      </c>
      <c r="Z39" t="s">
        <v>90</v>
      </c>
    </row>
    <row r="40" spans="1:26" x14ac:dyDescent="0.35">
      <c r="A40">
        <v>39</v>
      </c>
      <c r="B40" t="s">
        <v>91</v>
      </c>
      <c r="C40">
        <v>39.6</v>
      </c>
      <c r="D40">
        <f t="shared" si="0"/>
        <v>8.0462292443859267E-3</v>
      </c>
      <c r="E40" t="s">
        <v>890</v>
      </c>
      <c r="F40">
        <v>87</v>
      </c>
      <c r="G40" t="s">
        <v>872</v>
      </c>
      <c r="H40" t="s">
        <v>86</v>
      </c>
      <c r="I40">
        <f t="shared" si="1"/>
        <v>3.7851880416472167E-2</v>
      </c>
      <c r="J40">
        <f t="shared" si="2"/>
        <v>4.4776119402985072E-2</v>
      </c>
      <c r="K40" t="s">
        <v>860</v>
      </c>
      <c r="L40">
        <f>SUMIF($K$2:$K$537,K40,$C$2:$C$537)/pivots!$A$13</f>
        <v>0.22311298735564536</v>
      </c>
      <c r="M40" t="s">
        <v>93</v>
      </c>
      <c r="N40">
        <f t="shared" si="3"/>
        <v>1.7119603823750287E-2</v>
      </c>
      <c r="O40">
        <v>4921.5600000000004</v>
      </c>
      <c r="P40">
        <v>8.4075074999999999E-2</v>
      </c>
      <c r="Q40">
        <f t="shared" si="4"/>
        <v>58537.681946760087</v>
      </c>
      <c r="Z40" t="s">
        <v>92</v>
      </c>
    </row>
    <row r="41" spans="1:26" x14ac:dyDescent="0.35">
      <c r="A41">
        <v>40</v>
      </c>
      <c r="B41" t="s">
        <v>94</v>
      </c>
      <c r="C41">
        <v>38.9</v>
      </c>
      <c r="D41">
        <f t="shared" si="0"/>
        <v>9.2166990475287869E-2</v>
      </c>
      <c r="E41" t="s">
        <v>890</v>
      </c>
      <c r="F41">
        <v>96</v>
      </c>
      <c r="G41" t="s">
        <v>873</v>
      </c>
      <c r="H41" t="s">
        <v>95</v>
      </c>
      <c r="I41">
        <f t="shared" si="1"/>
        <v>2.0742424549938101E-2</v>
      </c>
      <c r="J41">
        <f t="shared" si="2"/>
        <v>2.7985074626865673E-2</v>
      </c>
      <c r="K41" t="s">
        <v>859</v>
      </c>
      <c r="L41">
        <f>SUMIF($K$2:$K$537,K41,$C$2:$C$537)/pivots!$A$13</f>
        <v>0.21473077469505394</v>
      </c>
      <c r="M41" t="s">
        <v>45</v>
      </c>
      <c r="N41">
        <f t="shared" si="3"/>
        <v>6.9970165005784374E-2</v>
      </c>
      <c r="O41">
        <v>422.06</v>
      </c>
      <c r="P41">
        <v>7.3960759999999997E-3</v>
      </c>
      <c r="Q41">
        <f t="shared" si="4"/>
        <v>57065.3952176803</v>
      </c>
      <c r="Z41" t="s">
        <v>45</v>
      </c>
    </row>
    <row r="42" spans="1:26" x14ac:dyDescent="0.35">
      <c r="A42">
        <v>41</v>
      </c>
      <c r="B42" t="s">
        <v>96</v>
      </c>
      <c r="C42">
        <v>38.200000000000003</v>
      </c>
      <c r="D42">
        <f t="shared" si="0"/>
        <v>1.553098064725972E-2</v>
      </c>
      <c r="E42" t="s">
        <v>890</v>
      </c>
      <c r="F42">
        <v>60</v>
      </c>
      <c r="G42" t="s">
        <v>870</v>
      </c>
      <c r="H42" t="s">
        <v>97</v>
      </c>
      <c r="I42">
        <f t="shared" si="1"/>
        <v>2.097582756591098E-2</v>
      </c>
      <c r="J42">
        <f t="shared" si="2"/>
        <v>3.3582089552238806E-2</v>
      </c>
      <c r="K42" t="s">
        <v>860</v>
      </c>
      <c r="L42">
        <f>SUMIF($K$2:$K$537,K42,$C$2:$C$537)/pivots!$A$13</f>
        <v>0.22311298735564536</v>
      </c>
      <c r="M42" t="s">
        <v>64</v>
      </c>
      <c r="N42">
        <f t="shared" si="3"/>
        <v>6.1730023746219886E-2</v>
      </c>
      <c r="O42">
        <v>2459.6</v>
      </c>
      <c r="P42">
        <v>5.9146259999999999E-2</v>
      </c>
      <c r="Q42">
        <f t="shared" si="4"/>
        <v>41585.04696662139</v>
      </c>
      <c r="Z42" t="s">
        <v>98</v>
      </c>
    </row>
    <row r="43" spans="1:26" x14ac:dyDescent="0.35">
      <c r="A43">
        <v>42</v>
      </c>
      <c r="B43" t="s">
        <v>99</v>
      </c>
      <c r="C43">
        <v>37.9</v>
      </c>
      <c r="D43">
        <f t="shared" si="0"/>
        <v>1.2492929463403957E-3</v>
      </c>
      <c r="E43" t="s">
        <v>890</v>
      </c>
      <c r="F43">
        <v>38</v>
      </c>
      <c r="G43" t="s">
        <v>867</v>
      </c>
      <c r="H43" t="s">
        <v>7</v>
      </c>
      <c r="I43">
        <f t="shared" si="1"/>
        <v>0.49662073024700115</v>
      </c>
      <c r="J43">
        <f t="shared" si="2"/>
        <v>0.39365671641791045</v>
      </c>
      <c r="K43" t="s">
        <v>858</v>
      </c>
      <c r="L43">
        <f>SUMIF($K$2:$K$537,K43,$C$2:$C$537)/pivots!$A$13</f>
        <v>0.52927685656877277</v>
      </c>
      <c r="M43" t="s">
        <v>20</v>
      </c>
      <c r="N43">
        <f t="shared" si="3"/>
        <v>0.14505490044853961</v>
      </c>
      <c r="O43">
        <v>30337.16</v>
      </c>
      <c r="P43">
        <v>0.34727580699999999</v>
      </c>
      <c r="Q43">
        <f t="shared" si="4"/>
        <v>87357.539421109177</v>
      </c>
      <c r="Z43" t="s">
        <v>33</v>
      </c>
    </row>
    <row r="44" spans="1:26" x14ac:dyDescent="0.35">
      <c r="A44">
        <v>42</v>
      </c>
      <c r="B44" t="s">
        <v>100</v>
      </c>
      <c r="C44">
        <v>37.9</v>
      </c>
      <c r="D44">
        <f t="shared" si="0"/>
        <v>8.9797659100601807E-2</v>
      </c>
      <c r="E44" t="s">
        <v>890</v>
      </c>
      <c r="F44">
        <v>56</v>
      </c>
      <c r="G44" t="s">
        <v>869</v>
      </c>
      <c r="H44" t="s">
        <v>95</v>
      </c>
      <c r="I44">
        <f t="shared" si="1"/>
        <v>2.0742424549938101E-2</v>
      </c>
      <c r="J44">
        <f t="shared" si="2"/>
        <v>2.7985074626865673E-2</v>
      </c>
      <c r="K44" t="s">
        <v>859</v>
      </c>
      <c r="L44">
        <f>SUMIF($K$2:$K$537,K44,$C$2:$C$537)/pivots!$A$13</f>
        <v>0.21473077469505394</v>
      </c>
      <c r="M44" t="s">
        <v>9</v>
      </c>
      <c r="N44">
        <f t="shared" si="3"/>
        <v>6.0938483083355338E-2</v>
      </c>
      <c r="O44">
        <v>422.06</v>
      </c>
      <c r="P44">
        <v>7.3960759999999997E-3</v>
      </c>
      <c r="Q44">
        <f t="shared" si="4"/>
        <v>57065.3952176803</v>
      </c>
      <c r="Z44" t="s">
        <v>101</v>
      </c>
    </row>
    <row r="45" spans="1:26" x14ac:dyDescent="0.35">
      <c r="A45">
        <v>44</v>
      </c>
      <c r="B45" t="s">
        <v>102</v>
      </c>
      <c r="C45">
        <v>37.700000000000003</v>
      </c>
      <c r="D45">
        <f t="shared" si="0"/>
        <v>3.7715086034413765E-2</v>
      </c>
      <c r="E45" t="s">
        <v>890</v>
      </c>
      <c r="F45">
        <v>84</v>
      </c>
      <c r="G45" t="s">
        <v>872</v>
      </c>
      <c r="H45" t="s">
        <v>103</v>
      </c>
      <c r="I45">
        <f t="shared" si="1"/>
        <v>1.3780925899616412E-2</v>
      </c>
      <c r="J45">
        <f t="shared" si="2"/>
        <v>1.6791044776119403E-2</v>
      </c>
      <c r="K45" t="s">
        <v>860</v>
      </c>
      <c r="L45">
        <f>SUMIF($K$2:$K$537,K45,$C$2:$C$537)/pivots!$A$13</f>
        <v>0.22311298735564536</v>
      </c>
      <c r="M45" t="s">
        <v>93</v>
      </c>
      <c r="N45">
        <f t="shared" si="3"/>
        <v>1.7119603823750287E-2</v>
      </c>
      <c r="O45">
        <v>999.6</v>
      </c>
      <c r="P45">
        <v>8.9674070000000002E-3</v>
      </c>
      <c r="Q45">
        <f t="shared" si="4"/>
        <v>111470.35034765345</v>
      </c>
      <c r="Z45" t="s">
        <v>92</v>
      </c>
    </row>
    <row r="46" spans="1:26" x14ac:dyDescent="0.35">
      <c r="A46">
        <v>44</v>
      </c>
      <c r="B46" t="s">
        <v>104</v>
      </c>
      <c r="C46">
        <v>37.700000000000003</v>
      </c>
      <c r="D46">
        <f t="shared" si="0"/>
        <v>3.7715086034413765E-2</v>
      </c>
      <c r="E46" t="s">
        <v>891</v>
      </c>
      <c r="F46">
        <v>80</v>
      </c>
      <c r="G46" t="s">
        <v>872</v>
      </c>
      <c r="H46" t="s">
        <v>103</v>
      </c>
      <c r="I46">
        <f t="shared" si="1"/>
        <v>1.3780925899616412E-2</v>
      </c>
      <c r="J46">
        <f t="shared" si="2"/>
        <v>1.6791044776119403E-2</v>
      </c>
      <c r="K46" t="s">
        <v>860</v>
      </c>
      <c r="L46">
        <f>SUMIF($K$2:$K$537,K46,$C$2:$C$537)/pivots!$A$13</f>
        <v>0.22311298735564536</v>
      </c>
      <c r="M46" t="s">
        <v>93</v>
      </c>
      <c r="N46">
        <f t="shared" si="3"/>
        <v>1.7119603823750287E-2</v>
      </c>
      <c r="O46">
        <v>999.6</v>
      </c>
      <c r="P46">
        <v>8.9674070000000002E-3</v>
      </c>
      <c r="Q46">
        <f t="shared" si="4"/>
        <v>111470.35034765345</v>
      </c>
      <c r="Z46" t="s">
        <v>92</v>
      </c>
    </row>
    <row r="47" spans="1:26" x14ac:dyDescent="0.35">
      <c r="A47">
        <v>46</v>
      </c>
      <c r="B47" t="s">
        <v>105</v>
      </c>
      <c r="C47">
        <v>36</v>
      </c>
      <c r="D47">
        <f t="shared" si="0"/>
        <v>1.0964144202861034E-2</v>
      </c>
      <c r="E47" t="s">
        <v>890</v>
      </c>
      <c r="F47">
        <v>76</v>
      </c>
      <c r="G47" t="s">
        <v>871</v>
      </c>
      <c r="H47" t="s">
        <v>18</v>
      </c>
      <c r="I47">
        <f t="shared" si="1"/>
        <v>5.0597714680034947E-2</v>
      </c>
      <c r="J47">
        <f t="shared" si="2"/>
        <v>3.5447761194029849E-2</v>
      </c>
      <c r="K47" t="s">
        <v>860</v>
      </c>
      <c r="L47">
        <f>SUMIF($K$2:$K$537,K47,$C$2:$C$537)/pivots!$A$13</f>
        <v>0.22311298735564536</v>
      </c>
      <c r="M47" t="s">
        <v>20</v>
      </c>
      <c r="N47">
        <f t="shared" si="3"/>
        <v>0.14505490044853961</v>
      </c>
      <c r="O47">
        <v>3283.43</v>
      </c>
      <c r="P47">
        <v>6.6650803999999994E-2</v>
      </c>
      <c r="Q47">
        <f t="shared" si="4"/>
        <v>49263.171679069317</v>
      </c>
      <c r="Z47" t="s">
        <v>106</v>
      </c>
    </row>
    <row r="48" spans="1:26" x14ac:dyDescent="0.35">
      <c r="A48">
        <v>46</v>
      </c>
      <c r="B48" t="s">
        <v>107</v>
      </c>
      <c r="C48">
        <v>36</v>
      </c>
      <c r="D48">
        <f t="shared" si="0"/>
        <v>1.0964144202861034E-2</v>
      </c>
      <c r="E48" t="s">
        <v>890</v>
      </c>
      <c r="F48">
        <v>74</v>
      </c>
      <c r="G48" t="s">
        <v>871</v>
      </c>
      <c r="H48" t="s">
        <v>18</v>
      </c>
      <c r="I48">
        <f t="shared" si="1"/>
        <v>5.0597714680034947E-2</v>
      </c>
      <c r="J48">
        <f t="shared" si="2"/>
        <v>3.5447761194029849E-2</v>
      </c>
      <c r="K48" t="s">
        <v>860</v>
      </c>
      <c r="L48">
        <f>SUMIF($K$2:$K$537,K48,$C$2:$C$537)/pivots!$A$13</f>
        <v>0.22311298735564536</v>
      </c>
      <c r="M48" t="s">
        <v>20</v>
      </c>
      <c r="N48">
        <f t="shared" si="3"/>
        <v>0.14505490044853961</v>
      </c>
      <c r="O48">
        <v>3283.43</v>
      </c>
      <c r="P48">
        <v>6.6650803999999994E-2</v>
      </c>
      <c r="Q48">
        <f t="shared" si="4"/>
        <v>49263.171679069317</v>
      </c>
      <c r="Z48" t="s">
        <v>106</v>
      </c>
    </row>
    <row r="49" spans="1:26" x14ac:dyDescent="0.35">
      <c r="A49">
        <v>48</v>
      </c>
      <c r="B49" t="s">
        <v>108</v>
      </c>
      <c r="C49">
        <v>35.5</v>
      </c>
      <c r="D49">
        <f t="shared" si="0"/>
        <v>8.3100807131219687E-3</v>
      </c>
      <c r="E49" t="s">
        <v>891</v>
      </c>
      <c r="F49">
        <v>75</v>
      </c>
      <c r="G49" t="s">
        <v>871</v>
      </c>
      <c r="H49" t="s">
        <v>44</v>
      </c>
      <c r="I49">
        <f t="shared" si="1"/>
        <v>4.9055225183170639E-2</v>
      </c>
      <c r="J49">
        <f t="shared" si="2"/>
        <v>4.8507462686567165E-2</v>
      </c>
      <c r="K49" t="s">
        <v>859</v>
      </c>
      <c r="L49">
        <f>SUMIF($K$2:$K$537,K49,$C$2:$C$537)/pivots!$A$13</f>
        <v>0.21473077469505394</v>
      </c>
      <c r="M49" t="s">
        <v>110</v>
      </c>
      <c r="N49">
        <f t="shared" si="3"/>
        <v>3.5314891112419061E-2</v>
      </c>
      <c r="O49">
        <v>4271.92</v>
      </c>
      <c r="P49">
        <v>1.4638655249999999</v>
      </c>
      <c r="Q49">
        <f t="shared" si="4"/>
        <v>2918.246196145647</v>
      </c>
      <c r="Z49" t="s">
        <v>109</v>
      </c>
    </row>
    <row r="50" spans="1:26" x14ac:dyDescent="0.35">
      <c r="A50">
        <v>49</v>
      </c>
      <c r="B50" t="s">
        <v>111</v>
      </c>
      <c r="C50">
        <v>35.4</v>
      </c>
      <c r="D50">
        <f t="shared" si="0"/>
        <v>1.1668857599063326E-3</v>
      </c>
      <c r="E50" t="s">
        <v>890</v>
      </c>
      <c r="F50">
        <v>87</v>
      </c>
      <c r="G50" t="s">
        <v>872</v>
      </c>
      <c r="H50" t="s">
        <v>7</v>
      </c>
      <c r="I50">
        <f t="shared" si="1"/>
        <v>0.49662073024700115</v>
      </c>
      <c r="J50">
        <f t="shared" si="2"/>
        <v>0.39365671641791045</v>
      </c>
      <c r="K50" t="s">
        <v>858</v>
      </c>
      <c r="L50">
        <f>SUMIF($K$2:$K$537,K50,$C$2:$C$537)/pivots!$A$13</f>
        <v>0.52927685656877277</v>
      </c>
      <c r="M50" t="s">
        <v>20</v>
      </c>
      <c r="N50">
        <f t="shared" si="3"/>
        <v>0.14505490044853961</v>
      </c>
      <c r="O50">
        <v>30337.16</v>
      </c>
      <c r="P50">
        <v>0.34727580699999999</v>
      </c>
      <c r="Q50">
        <f t="shared" si="4"/>
        <v>87357.539421109177</v>
      </c>
      <c r="Z50" t="s">
        <v>112</v>
      </c>
    </row>
    <row r="51" spans="1:26" x14ac:dyDescent="0.35">
      <c r="A51">
        <v>50</v>
      </c>
      <c r="B51" t="s">
        <v>113</v>
      </c>
      <c r="C51">
        <v>35.1</v>
      </c>
      <c r="D51">
        <f t="shared" si="0"/>
        <v>7.1318850120693439E-3</v>
      </c>
      <c r="E51" t="s">
        <v>890</v>
      </c>
      <c r="F51">
        <v>89</v>
      </c>
      <c r="G51" t="s">
        <v>872</v>
      </c>
      <c r="H51" t="s">
        <v>86</v>
      </c>
      <c r="I51">
        <f t="shared" si="1"/>
        <v>3.7851880416472167E-2</v>
      </c>
      <c r="J51">
        <f t="shared" si="2"/>
        <v>4.4776119402985072E-2</v>
      </c>
      <c r="K51" t="s">
        <v>860</v>
      </c>
      <c r="L51">
        <f>SUMIF($K$2:$K$537,K51,$C$2:$C$537)/pivots!$A$13</f>
        <v>0.22311298735564536</v>
      </c>
      <c r="M51" t="s">
        <v>115</v>
      </c>
      <c r="N51">
        <f t="shared" si="3"/>
        <v>3.5639625743337865E-2</v>
      </c>
      <c r="O51">
        <v>4921.5600000000004</v>
      </c>
      <c r="P51">
        <v>8.4075074999999999E-2</v>
      </c>
      <c r="Q51">
        <f t="shared" si="4"/>
        <v>58537.681946760087</v>
      </c>
      <c r="Z51" t="s">
        <v>114</v>
      </c>
    </row>
    <row r="52" spans="1:26" x14ac:dyDescent="0.35">
      <c r="A52">
        <v>51</v>
      </c>
      <c r="B52" t="s">
        <v>116</v>
      </c>
      <c r="C52">
        <v>34.5</v>
      </c>
      <c r="D52">
        <f t="shared" si="0"/>
        <v>8.0759939324706459E-3</v>
      </c>
      <c r="E52" t="s">
        <v>890</v>
      </c>
      <c r="F52">
        <v>79</v>
      </c>
      <c r="G52" t="s">
        <v>871</v>
      </c>
      <c r="H52" t="s">
        <v>44</v>
      </c>
      <c r="I52">
        <f t="shared" si="1"/>
        <v>4.9055225183170639E-2</v>
      </c>
      <c r="J52">
        <f t="shared" si="2"/>
        <v>4.8507462686567165E-2</v>
      </c>
      <c r="K52" t="s">
        <v>859</v>
      </c>
      <c r="L52">
        <f>SUMIF($K$2:$K$537,K52,$C$2:$C$537)/pivots!$A$13</f>
        <v>0.21473077469505394</v>
      </c>
      <c r="M52" t="s">
        <v>12</v>
      </c>
      <c r="N52">
        <f t="shared" si="3"/>
        <v>0.24783341113433871</v>
      </c>
      <c r="O52">
        <v>4271.92</v>
      </c>
      <c r="P52">
        <v>1.4638655249999999</v>
      </c>
      <c r="Q52">
        <f t="shared" si="4"/>
        <v>2918.246196145647</v>
      </c>
      <c r="Z52" t="s">
        <v>117</v>
      </c>
    </row>
    <row r="53" spans="1:26" x14ac:dyDescent="0.35">
      <c r="A53">
        <v>51</v>
      </c>
      <c r="B53" t="s">
        <v>118</v>
      </c>
      <c r="C53">
        <v>34.5</v>
      </c>
      <c r="D53">
        <f t="shared" si="0"/>
        <v>1.4953449262296505E-2</v>
      </c>
      <c r="E53" t="s">
        <v>890</v>
      </c>
      <c r="F53">
        <v>43</v>
      </c>
      <c r="G53" t="s">
        <v>868</v>
      </c>
      <c r="H53" t="s">
        <v>119</v>
      </c>
      <c r="I53">
        <f t="shared" si="1"/>
        <v>9.4578961255099379E-3</v>
      </c>
      <c r="J53">
        <f t="shared" si="2"/>
        <v>1.1194029850746268E-2</v>
      </c>
      <c r="K53" t="s">
        <v>861</v>
      </c>
      <c r="L53">
        <f>SUMIF($K$2:$K$537,K53,$C$2:$C$537)/pivots!$A$13</f>
        <v>1.6886200807777401E-2</v>
      </c>
      <c r="M53" t="s">
        <v>12</v>
      </c>
      <c r="N53">
        <f t="shared" si="3"/>
        <v>0.24783341113433871</v>
      </c>
      <c r="O53">
        <v>2307.16</v>
      </c>
      <c r="P53">
        <v>0.21281240500000001</v>
      </c>
      <c r="Q53">
        <f t="shared" si="4"/>
        <v>10841.285309472443</v>
      </c>
      <c r="Z53" t="s">
        <v>11</v>
      </c>
    </row>
    <row r="54" spans="1:26" x14ac:dyDescent="0.35">
      <c r="A54">
        <v>53</v>
      </c>
      <c r="B54" t="s">
        <v>120</v>
      </c>
      <c r="C54">
        <v>34.200000000000003</v>
      </c>
      <c r="D54">
        <f t="shared" si="0"/>
        <v>1.3904699951211581E-2</v>
      </c>
      <c r="E54" t="s">
        <v>890</v>
      </c>
      <c r="F54">
        <v>54</v>
      </c>
      <c r="G54" t="s">
        <v>869</v>
      </c>
      <c r="H54" t="s">
        <v>97</v>
      </c>
      <c r="I54">
        <f t="shared" si="1"/>
        <v>2.097582756591098E-2</v>
      </c>
      <c r="J54">
        <f t="shared" si="2"/>
        <v>3.3582089552238806E-2</v>
      </c>
      <c r="K54" t="s">
        <v>860</v>
      </c>
      <c r="L54">
        <f>SUMIF($K$2:$K$537,K54,$C$2:$C$537)/pivots!$A$13</f>
        <v>0.22311298735564536</v>
      </c>
      <c r="M54" t="s">
        <v>23</v>
      </c>
      <c r="N54">
        <f t="shared" si="3"/>
        <v>0.16778632461285556</v>
      </c>
      <c r="O54">
        <v>2459.6</v>
      </c>
      <c r="P54">
        <v>5.9146259999999999E-2</v>
      </c>
      <c r="Q54">
        <f t="shared" si="4"/>
        <v>41585.04696662139</v>
      </c>
      <c r="Z54" t="s">
        <v>121</v>
      </c>
    </row>
    <row r="55" spans="1:26" x14ac:dyDescent="0.35">
      <c r="A55">
        <v>54</v>
      </c>
      <c r="B55" t="s">
        <v>122</v>
      </c>
      <c r="C55">
        <v>33.299999999999997</v>
      </c>
      <c r="D55">
        <f t="shared" si="0"/>
        <v>1.7046423092221148E-3</v>
      </c>
      <c r="E55" t="s">
        <v>890</v>
      </c>
      <c r="F55">
        <v>53</v>
      </c>
      <c r="G55" t="s">
        <v>869</v>
      </c>
      <c r="H55" t="s">
        <v>55</v>
      </c>
      <c r="I55">
        <f t="shared" si="1"/>
        <v>8.5506687503805551E-2</v>
      </c>
      <c r="J55">
        <f t="shared" si="2"/>
        <v>0.10074626865671642</v>
      </c>
      <c r="K55" t="s">
        <v>859</v>
      </c>
      <c r="L55">
        <f>SUMIF($K$2:$K$537,K55,$C$2:$C$537)/pivots!$A$13</f>
        <v>0.21473077469505394</v>
      </c>
      <c r="M55" t="s">
        <v>12</v>
      </c>
      <c r="N55">
        <f t="shared" si="3"/>
        <v>0.24783341113433871</v>
      </c>
      <c r="O55">
        <v>19534.89</v>
      </c>
      <c r="P55">
        <v>1.416096094</v>
      </c>
      <c r="Q55">
        <f t="shared" si="4"/>
        <v>13794.890108636935</v>
      </c>
      <c r="Z55" t="s">
        <v>70</v>
      </c>
    </row>
    <row r="56" spans="1:26" x14ac:dyDescent="0.35">
      <c r="A56">
        <v>55</v>
      </c>
      <c r="B56" t="s">
        <v>123</v>
      </c>
      <c r="C56">
        <v>32.700000000000003</v>
      </c>
      <c r="D56">
        <f t="shared" si="0"/>
        <v>1.0778859985575448E-3</v>
      </c>
      <c r="E56" t="s">
        <v>891</v>
      </c>
      <c r="F56">
        <v>63</v>
      </c>
      <c r="G56" t="s">
        <v>870</v>
      </c>
      <c r="H56" t="s">
        <v>7</v>
      </c>
      <c r="I56">
        <f t="shared" si="1"/>
        <v>0.49662073024700115</v>
      </c>
      <c r="J56">
        <f t="shared" si="2"/>
        <v>0.39365671641791045</v>
      </c>
      <c r="K56" t="s">
        <v>858</v>
      </c>
      <c r="L56">
        <f>SUMIF($K$2:$K$537,K56,$C$2:$C$537)/pivots!$A$13</f>
        <v>0.52927685656877277</v>
      </c>
      <c r="M56" t="s">
        <v>23</v>
      </c>
      <c r="N56">
        <f t="shared" si="3"/>
        <v>0.16778632461285556</v>
      </c>
      <c r="O56">
        <v>30337.16</v>
      </c>
      <c r="P56">
        <v>0.34727580699999999</v>
      </c>
      <c r="Q56">
        <f t="shared" si="4"/>
        <v>87357.539421109177</v>
      </c>
      <c r="Z56" t="s">
        <v>124</v>
      </c>
    </row>
    <row r="57" spans="1:26" x14ac:dyDescent="0.35">
      <c r="A57">
        <v>56</v>
      </c>
      <c r="B57" t="s">
        <v>125</v>
      </c>
      <c r="C57">
        <v>32.1</v>
      </c>
      <c r="D57">
        <f t="shared" si="0"/>
        <v>1.0581082738133694E-3</v>
      </c>
      <c r="E57" t="s">
        <v>891</v>
      </c>
      <c r="F57">
        <v>79</v>
      </c>
      <c r="G57" t="s">
        <v>871</v>
      </c>
      <c r="H57" t="s">
        <v>7</v>
      </c>
      <c r="I57">
        <f t="shared" si="1"/>
        <v>0.49662073024700115</v>
      </c>
      <c r="J57">
        <f t="shared" si="2"/>
        <v>0.39365671641791045</v>
      </c>
      <c r="K57" t="s">
        <v>858</v>
      </c>
      <c r="L57">
        <f>SUMIF($K$2:$K$537,K57,$C$2:$C$537)/pivots!$A$13</f>
        <v>0.52927685656877277</v>
      </c>
      <c r="M57" t="s">
        <v>127</v>
      </c>
      <c r="N57">
        <f t="shared" si="3"/>
        <v>6.6773558482677454E-3</v>
      </c>
      <c r="O57">
        <v>30337.16</v>
      </c>
      <c r="P57">
        <v>0.34727580699999999</v>
      </c>
      <c r="Q57">
        <f t="shared" si="4"/>
        <v>87357.539421109177</v>
      </c>
      <c r="Z57" t="s">
        <v>126</v>
      </c>
    </row>
    <row r="58" spans="1:26" x14ac:dyDescent="0.35">
      <c r="A58">
        <v>57</v>
      </c>
      <c r="B58" t="s">
        <v>128</v>
      </c>
      <c r="C58">
        <v>31</v>
      </c>
      <c r="D58">
        <f t="shared" si="0"/>
        <v>1.0218491117823818E-3</v>
      </c>
      <c r="E58" t="s">
        <v>891</v>
      </c>
      <c r="F58">
        <v>74</v>
      </c>
      <c r="G58" t="s">
        <v>871</v>
      </c>
      <c r="H58" t="s">
        <v>7</v>
      </c>
      <c r="I58">
        <f t="shared" si="1"/>
        <v>0.49662073024700115</v>
      </c>
      <c r="J58">
        <f t="shared" si="2"/>
        <v>0.39365671641791045</v>
      </c>
      <c r="K58" t="s">
        <v>858</v>
      </c>
      <c r="L58">
        <f>SUMIF($K$2:$K$537,K58,$C$2:$C$537)/pivots!$A$13</f>
        <v>0.52927685656877277</v>
      </c>
      <c r="M58" t="s">
        <v>23</v>
      </c>
      <c r="N58">
        <f t="shared" si="3"/>
        <v>0.16778632461285556</v>
      </c>
      <c r="O58">
        <v>30337.16</v>
      </c>
      <c r="P58">
        <v>0.34727580699999999</v>
      </c>
      <c r="Q58">
        <f t="shared" si="4"/>
        <v>87357.539421109177</v>
      </c>
      <c r="Z58" t="s">
        <v>82</v>
      </c>
    </row>
    <row r="59" spans="1:26" x14ac:dyDescent="0.35">
      <c r="A59">
        <v>58</v>
      </c>
      <c r="B59" t="s">
        <v>129</v>
      </c>
      <c r="C59">
        <v>30.4</v>
      </c>
      <c r="D59">
        <f t="shared" si="0"/>
        <v>1.0020713870382066E-3</v>
      </c>
      <c r="E59" t="s">
        <v>891</v>
      </c>
      <c r="F59">
        <v>60</v>
      </c>
      <c r="G59" t="s">
        <v>870</v>
      </c>
      <c r="H59" t="s">
        <v>7</v>
      </c>
      <c r="I59">
        <f t="shared" si="1"/>
        <v>0.49662073024700115</v>
      </c>
      <c r="J59">
        <f t="shared" si="2"/>
        <v>0.39365671641791045</v>
      </c>
      <c r="K59" t="s">
        <v>858</v>
      </c>
      <c r="L59">
        <f>SUMIF($K$2:$K$537,K59,$C$2:$C$537)/pivots!$A$13</f>
        <v>0.52927685656877277</v>
      </c>
      <c r="M59" t="s">
        <v>12</v>
      </c>
      <c r="N59">
        <f t="shared" si="3"/>
        <v>0.24783341113433871</v>
      </c>
      <c r="O59">
        <v>30337.16</v>
      </c>
      <c r="P59">
        <v>0.34727580699999999</v>
      </c>
      <c r="Q59">
        <f t="shared" si="4"/>
        <v>87357.539421109177</v>
      </c>
      <c r="Z59" t="s">
        <v>130</v>
      </c>
    </row>
    <row r="60" spans="1:26" x14ac:dyDescent="0.35">
      <c r="A60">
        <v>59</v>
      </c>
      <c r="B60" t="s">
        <v>131</v>
      </c>
      <c r="C60">
        <v>29.9</v>
      </c>
      <c r="D60">
        <f t="shared" si="0"/>
        <v>9.8558994975139389E-4</v>
      </c>
      <c r="E60" t="s">
        <v>890</v>
      </c>
      <c r="F60">
        <v>67</v>
      </c>
      <c r="G60" t="s">
        <v>870</v>
      </c>
      <c r="H60" t="s">
        <v>7</v>
      </c>
      <c r="I60">
        <f t="shared" si="1"/>
        <v>0.49662073024700115</v>
      </c>
      <c r="J60">
        <f t="shared" si="2"/>
        <v>0.39365671641791045</v>
      </c>
      <c r="K60" t="s">
        <v>858</v>
      </c>
      <c r="L60">
        <f>SUMIF($K$2:$K$537,K60,$C$2:$C$537)/pivots!$A$13</f>
        <v>0.52927685656877277</v>
      </c>
      <c r="M60" t="s">
        <v>45</v>
      </c>
      <c r="N60">
        <f t="shared" si="3"/>
        <v>6.9970165005784374E-2</v>
      </c>
      <c r="O60">
        <v>30337.16</v>
      </c>
      <c r="P60">
        <v>0.34727580699999999</v>
      </c>
      <c r="Q60">
        <f t="shared" si="4"/>
        <v>87357.539421109177</v>
      </c>
      <c r="Z60" t="s">
        <v>132</v>
      </c>
    </row>
    <row r="61" spans="1:26" x14ac:dyDescent="0.35">
      <c r="A61">
        <v>60</v>
      </c>
      <c r="B61" t="s">
        <v>133</v>
      </c>
      <c r="C61">
        <v>29.4</v>
      </c>
      <c r="D61">
        <f t="shared" si="0"/>
        <v>6.6980609796939393E-3</v>
      </c>
      <c r="E61" t="s">
        <v>890</v>
      </c>
      <c r="F61">
        <v>67</v>
      </c>
      <c r="G61" t="s">
        <v>870</v>
      </c>
      <c r="H61" t="s">
        <v>72</v>
      </c>
      <c r="I61">
        <f t="shared" si="1"/>
        <v>1.018854904507723E-2</v>
      </c>
      <c r="J61">
        <f t="shared" si="2"/>
        <v>7.462686567164179E-3</v>
      </c>
      <c r="K61" t="s">
        <v>859</v>
      </c>
      <c r="L61">
        <f>SUMIF($K$2:$K$537,K61,$C$2:$C$537)/pivots!$A$13</f>
        <v>0.21473077469505394</v>
      </c>
      <c r="M61" t="s">
        <v>23</v>
      </c>
      <c r="N61">
        <f t="shared" si="3"/>
        <v>0.16778632461285556</v>
      </c>
      <c r="O61">
        <v>4389.33</v>
      </c>
      <c r="P61">
        <v>0.123103479</v>
      </c>
      <c r="Q61">
        <f t="shared" si="4"/>
        <v>35655.612949817609</v>
      </c>
      <c r="Z61" t="s">
        <v>134</v>
      </c>
    </row>
    <row r="62" spans="1:26" x14ac:dyDescent="0.35">
      <c r="A62">
        <v>61</v>
      </c>
      <c r="B62" t="s">
        <v>135</v>
      </c>
      <c r="C62">
        <v>29.3</v>
      </c>
      <c r="D62">
        <f t="shared" si="0"/>
        <v>1.5575661566922186E-2</v>
      </c>
      <c r="E62" t="s">
        <v>891</v>
      </c>
      <c r="F62">
        <v>71</v>
      </c>
      <c r="G62" t="s">
        <v>871</v>
      </c>
      <c r="H62" t="s">
        <v>136</v>
      </c>
      <c r="I62">
        <f t="shared" si="1"/>
        <v>1.2542875119238503E-2</v>
      </c>
      <c r="J62">
        <f t="shared" si="2"/>
        <v>1.6791044776119403E-2</v>
      </c>
      <c r="K62" t="s">
        <v>862</v>
      </c>
      <c r="L62">
        <f>SUMIF($K$2:$K$537,K62,$C$2:$C$537)/pivots!$A$13</f>
        <v>1.2542875119238503E-2</v>
      </c>
      <c r="M62" t="s">
        <v>110</v>
      </c>
      <c r="N62">
        <f t="shared" si="3"/>
        <v>3.5314891112419061E-2</v>
      </c>
      <c r="O62">
        <v>1881.14</v>
      </c>
      <c r="P62">
        <v>2.6974026000000002E-2</v>
      </c>
      <c r="Q62">
        <f t="shared" si="4"/>
        <v>69738.940712817581</v>
      </c>
      <c r="Z62" t="s">
        <v>137</v>
      </c>
    </row>
    <row r="63" spans="1:26" x14ac:dyDescent="0.35">
      <c r="A63">
        <v>62</v>
      </c>
      <c r="B63" t="s">
        <v>138</v>
      </c>
      <c r="C63">
        <v>28.7</v>
      </c>
      <c r="D63">
        <f t="shared" si="0"/>
        <v>1.3070942884078498E-2</v>
      </c>
      <c r="E63" t="s">
        <v>890</v>
      </c>
      <c r="F63">
        <v>74</v>
      </c>
      <c r="G63" t="s">
        <v>871</v>
      </c>
      <c r="H63" t="s">
        <v>139</v>
      </c>
      <c r="I63">
        <f t="shared" si="1"/>
        <v>3.438127904852753E-2</v>
      </c>
      <c r="J63">
        <f t="shared" si="2"/>
        <v>4.2910447761194029E-2</v>
      </c>
      <c r="K63" t="s">
        <v>860</v>
      </c>
      <c r="L63">
        <f>SUMIF($K$2:$K$537,K63,$C$2:$C$537)/pivots!$A$13</f>
        <v>0.22311298735564536</v>
      </c>
      <c r="M63" t="s">
        <v>141</v>
      </c>
      <c r="N63">
        <f t="shared" si="3"/>
        <v>3.6492054149499728E-2</v>
      </c>
      <c r="O63">
        <v>2195.71</v>
      </c>
      <c r="P63">
        <v>0.143997393</v>
      </c>
      <c r="Q63">
        <f t="shared" si="4"/>
        <v>15248.26216819078</v>
      </c>
      <c r="Z63" t="s">
        <v>140</v>
      </c>
    </row>
    <row r="64" spans="1:26" x14ac:dyDescent="0.35">
      <c r="A64">
        <v>63</v>
      </c>
      <c r="B64" t="s">
        <v>142</v>
      </c>
      <c r="C64">
        <v>28.6</v>
      </c>
      <c r="D64">
        <f t="shared" si="0"/>
        <v>1.4640471484610358E-3</v>
      </c>
      <c r="E64" t="s">
        <v>890</v>
      </c>
      <c r="F64">
        <v>60</v>
      </c>
      <c r="G64" t="s">
        <v>870</v>
      </c>
      <c r="H64" t="s">
        <v>55</v>
      </c>
      <c r="I64">
        <f t="shared" si="1"/>
        <v>8.5506687503805551E-2</v>
      </c>
      <c r="J64">
        <f t="shared" si="2"/>
        <v>0.10074626865671642</v>
      </c>
      <c r="K64" t="s">
        <v>859</v>
      </c>
      <c r="L64">
        <f>SUMIF($K$2:$K$537,K64,$C$2:$C$537)/pivots!$A$13</f>
        <v>0.21473077469505394</v>
      </c>
      <c r="M64" t="s">
        <v>12</v>
      </c>
      <c r="N64">
        <f t="shared" si="3"/>
        <v>0.24783341113433871</v>
      </c>
      <c r="O64">
        <v>19534.89</v>
      </c>
      <c r="P64">
        <v>1.416096094</v>
      </c>
      <c r="Q64">
        <f t="shared" si="4"/>
        <v>13794.890108636935</v>
      </c>
      <c r="Z64" t="s">
        <v>84</v>
      </c>
    </row>
    <row r="65" spans="1:26" x14ac:dyDescent="0.35">
      <c r="A65">
        <v>63</v>
      </c>
      <c r="B65" t="s">
        <v>143</v>
      </c>
      <c r="C65">
        <v>28.6</v>
      </c>
      <c r="D65">
        <f t="shared" si="0"/>
        <v>1.3025399529081709E-2</v>
      </c>
      <c r="E65" t="s">
        <v>890</v>
      </c>
      <c r="F65">
        <v>59</v>
      </c>
      <c r="G65" t="s">
        <v>869</v>
      </c>
      <c r="H65" t="s">
        <v>139</v>
      </c>
      <c r="I65">
        <f t="shared" si="1"/>
        <v>3.438127904852753E-2</v>
      </c>
      <c r="J65">
        <f t="shared" si="2"/>
        <v>4.2910447761194029E-2</v>
      </c>
      <c r="K65" t="s">
        <v>860</v>
      </c>
      <c r="L65">
        <f>SUMIF($K$2:$K$537,K65,$C$2:$C$537)/pivots!$A$13</f>
        <v>0.22311298735564536</v>
      </c>
      <c r="M65" t="s">
        <v>110</v>
      </c>
      <c r="N65">
        <f t="shared" si="3"/>
        <v>3.5314891112419061E-2</v>
      </c>
      <c r="O65">
        <v>2195.71</v>
      </c>
      <c r="P65">
        <v>0.143997393</v>
      </c>
      <c r="Q65">
        <f t="shared" si="4"/>
        <v>15248.26216819078</v>
      </c>
      <c r="Z65" t="s">
        <v>144</v>
      </c>
    </row>
    <row r="66" spans="1:26" x14ac:dyDescent="0.35">
      <c r="A66">
        <v>63</v>
      </c>
      <c r="B66" t="s">
        <v>145</v>
      </c>
      <c r="C66">
        <v>28.6</v>
      </c>
      <c r="D66">
        <f t="shared" ref="D66:D129" si="5">C66/O66</f>
        <v>1.5733130893047717E-2</v>
      </c>
      <c r="E66" t="s">
        <v>890</v>
      </c>
      <c r="F66">
        <v>71</v>
      </c>
      <c r="G66" t="s">
        <v>871</v>
      </c>
      <c r="H66" t="s">
        <v>47</v>
      </c>
      <c r="I66">
        <f t="shared" si="1"/>
        <v>1.3101012766130181E-2</v>
      </c>
      <c r="J66">
        <f t="shared" si="2"/>
        <v>7.462686567164179E-3</v>
      </c>
      <c r="K66" t="s">
        <v>858</v>
      </c>
      <c r="L66">
        <f>SUMIF($K$2:$K$537,K66,$C$2:$C$537)/pivots!$A$13</f>
        <v>0.52927685656877277</v>
      </c>
      <c r="M66" t="s">
        <v>110</v>
      </c>
      <c r="N66">
        <f t="shared" si="3"/>
        <v>3.5314891112419061E-2</v>
      </c>
      <c r="O66">
        <v>1817.82</v>
      </c>
      <c r="P66">
        <v>0.13194690000000001</v>
      </c>
      <c r="Q66">
        <f t="shared" si="4"/>
        <v>13776.905709796894</v>
      </c>
      <c r="Z66" t="s">
        <v>137</v>
      </c>
    </row>
    <row r="67" spans="1:26" x14ac:dyDescent="0.35">
      <c r="A67">
        <v>66</v>
      </c>
      <c r="B67" t="s">
        <v>146</v>
      </c>
      <c r="C67">
        <v>28.4</v>
      </c>
      <c r="D67">
        <f t="shared" si="5"/>
        <v>1.2934312819088131E-2</v>
      </c>
      <c r="E67" t="s">
        <v>890</v>
      </c>
      <c r="F67">
        <v>69</v>
      </c>
      <c r="G67" t="s">
        <v>870</v>
      </c>
      <c r="H67" t="s">
        <v>139</v>
      </c>
      <c r="I67">
        <f t="shared" ref="I67:I130" si="6">SUMIF($H$2:$H$537,H67,$C$2:$C$537)/SUM($C$2:$C$537)</f>
        <v>3.438127904852753E-2</v>
      </c>
      <c r="J67">
        <f t="shared" ref="J67:J130" si="7">COUNTIF($H$2:$H$537,H67)/COUNTA($B$2:$B$537)</f>
        <v>4.2910447761194029E-2</v>
      </c>
      <c r="K67" t="s">
        <v>860</v>
      </c>
      <c r="L67">
        <f>SUMIF($K$2:$K$537,K67,$C$2:$C$537)/pivots!$A$13</f>
        <v>0.22311298735564536</v>
      </c>
      <c r="M67" t="s">
        <v>141</v>
      </c>
      <c r="N67">
        <f t="shared" ref="N67:N130" si="8">SUMIF($M$2:$M$537,M67,$C$2:$C$537)/SUM($C$2:$C$537)</f>
        <v>3.6492054149499728E-2</v>
      </c>
      <c r="O67">
        <v>2195.71</v>
      </c>
      <c r="P67">
        <v>0.143997393</v>
      </c>
      <c r="Q67">
        <f t="shared" ref="Q67:Q130" si="9">O67/P67</f>
        <v>15248.26216819078</v>
      </c>
      <c r="Z67" t="s">
        <v>147</v>
      </c>
    </row>
    <row r="68" spans="1:26" x14ac:dyDescent="0.35">
      <c r="A68">
        <v>67</v>
      </c>
      <c r="B68" t="s">
        <v>148</v>
      </c>
      <c r="C68">
        <v>28.3</v>
      </c>
      <c r="D68">
        <f t="shared" si="5"/>
        <v>9.3284935043359363E-4</v>
      </c>
      <c r="E68" t="s">
        <v>891</v>
      </c>
      <c r="F68">
        <v>82</v>
      </c>
      <c r="G68" t="s">
        <v>872</v>
      </c>
      <c r="H68" t="s">
        <v>7</v>
      </c>
      <c r="I68">
        <f t="shared" si="6"/>
        <v>0.49662073024700115</v>
      </c>
      <c r="J68">
        <f t="shared" si="7"/>
        <v>0.39365671641791045</v>
      </c>
      <c r="K68" t="s">
        <v>858</v>
      </c>
      <c r="L68">
        <f>SUMIF($K$2:$K$537,K68,$C$2:$C$537)/pivots!$A$13</f>
        <v>0.52927685656877277</v>
      </c>
      <c r="M68" t="s">
        <v>45</v>
      </c>
      <c r="N68">
        <f t="shared" si="8"/>
        <v>6.9970165005784374E-2</v>
      </c>
      <c r="O68">
        <v>30337.16</v>
      </c>
      <c r="P68">
        <v>0.34727580699999999</v>
      </c>
      <c r="Q68">
        <f t="shared" si="9"/>
        <v>87357.539421109177</v>
      </c>
      <c r="Z68" t="s">
        <v>149</v>
      </c>
    </row>
    <row r="69" spans="1:26" x14ac:dyDescent="0.35">
      <c r="A69">
        <v>68</v>
      </c>
      <c r="B69" t="s">
        <v>150</v>
      </c>
      <c r="C69">
        <v>28.2</v>
      </c>
      <c r="D69">
        <f t="shared" si="5"/>
        <v>5.1188034343177653E-2</v>
      </c>
      <c r="E69" t="s">
        <v>890</v>
      </c>
      <c r="F69">
        <v>74</v>
      </c>
      <c r="G69" t="s">
        <v>871</v>
      </c>
      <c r="H69" t="s">
        <v>151</v>
      </c>
      <c r="I69">
        <f t="shared" si="6"/>
        <v>9.9754419435367694E-3</v>
      </c>
      <c r="J69">
        <f t="shared" si="7"/>
        <v>1.4925373134328358E-2</v>
      </c>
      <c r="K69" t="s">
        <v>859</v>
      </c>
      <c r="L69">
        <f>SUMIF($K$2:$K$537,K69,$C$2:$C$537)/pivots!$A$13</f>
        <v>0.21473077469505394</v>
      </c>
      <c r="M69" t="s">
        <v>45</v>
      </c>
      <c r="N69">
        <f t="shared" si="8"/>
        <v>6.9970165005784374E-2</v>
      </c>
      <c r="O69">
        <v>550.91</v>
      </c>
      <c r="P69">
        <v>9.5171809999999996E-3</v>
      </c>
      <c r="Q69">
        <f t="shared" si="9"/>
        <v>57885.838253995586</v>
      </c>
      <c r="Z69" t="s">
        <v>152</v>
      </c>
    </row>
    <row r="70" spans="1:26" x14ac:dyDescent="0.35">
      <c r="A70">
        <v>68</v>
      </c>
      <c r="B70" t="s">
        <v>153</v>
      </c>
      <c r="C70">
        <v>28.2</v>
      </c>
      <c r="D70">
        <f t="shared" si="5"/>
        <v>9.2955306297623106E-4</v>
      </c>
      <c r="E70" t="s">
        <v>891</v>
      </c>
      <c r="F70">
        <v>54</v>
      </c>
      <c r="G70" t="s">
        <v>869</v>
      </c>
      <c r="H70" t="s">
        <v>7</v>
      </c>
      <c r="I70">
        <f t="shared" si="6"/>
        <v>0.49662073024700115</v>
      </c>
      <c r="J70">
        <f t="shared" si="7"/>
        <v>0.39365671641791045</v>
      </c>
      <c r="K70" t="s">
        <v>858</v>
      </c>
      <c r="L70">
        <f>SUMIF($K$2:$K$537,K70,$C$2:$C$537)/pivots!$A$13</f>
        <v>0.52927685656877277</v>
      </c>
      <c r="M70" t="s">
        <v>12</v>
      </c>
      <c r="N70">
        <f t="shared" si="8"/>
        <v>0.24783341113433871</v>
      </c>
      <c r="O70">
        <v>30337.16</v>
      </c>
      <c r="P70">
        <v>0.34727580699999999</v>
      </c>
      <c r="Q70">
        <f t="shared" si="9"/>
        <v>87357.539421109177</v>
      </c>
      <c r="Z70" t="s">
        <v>14</v>
      </c>
    </row>
    <row r="71" spans="1:26" x14ac:dyDescent="0.35">
      <c r="A71">
        <v>70</v>
      </c>
      <c r="B71" t="s">
        <v>154</v>
      </c>
      <c r="C71">
        <v>28.1</v>
      </c>
      <c r="D71">
        <f t="shared" si="5"/>
        <v>7.757287985865724E-2</v>
      </c>
      <c r="E71" t="s">
        <v>891</v>
      </c>
      <c r="F71">
        <v>82</v>
      </c>
      <c r="G71" t="s">
        <v>872</v>
      </c>
      <c r="H71" t="s">
        <v>155</v>
      </c>
      <c r="I71">
        <f t="shared" si="6"/>
        <v>3.6126727689716072E-3</v>
      </c>
      <c r="J71">
        <f t="shared" si="7"/>
        <v>3.7313432835820895E-3</v>
      </c>
      <c r="K71" t="s">
        <v>861</v>
      </c>
      <c r="L71">
        <f>SUMIF($K$2:$K$537,K71,$C$2:$C$537)/pivots!$A$13</f>
        <v>1.6886200807777401E-2</v>
      </c>
      <c r="M71" t="s">
        <v>110</v>
      </c>
      <c r="N71">
        <f t="shared" si="8"/>
        <v>3.5314891112419061E-2</v>
      </c>
      <c r="O71">
        <v>362.24</v>
      </c>
      <c r="P71">
        <v>1.9859920999999999E-2</v>
      </c>
      <c r="Q71">
        <f t="shared" si="9"/>
        <v>18239.750299107436</v>
      </c>
      <c r="Z71" t="s">
        <v>137</v>
      </c>
    </row>
    <row r="72" spans="1:26" x14ac:dyDescent="0.35">
      <c r="A72">
        <v>71</v>
      </c>
      <c r="B72" t="s">
        <v>156</v>
      </c>
      <c r="C72">
        <v>27.8</v>
      </c>
      <c r="D72">
        <f t="shared" si="5"/>
        <v>9.1636791314678103E-4</v>
      </c>
      <c r="E72" t="s">
        <v>890</v>
      </c>
      <c r="F72">
        <v>63</v>
      </c>
      <c r="G72" t="s">
        <v>870</v>
      </c>
      <c r="H72" t="s">
        <v>7</v>
      </c>
      <c r="I72">
        <f t="shared" si="6"/>
        <v>0.49662073024700115</v>
      </c>
      <c r="J72">
        <f t="shared" si="7"/>
        <v>0.39365671641791045</v>
      </c>
      <c r="K72" t="s">
        <v>858</v>
      </c>
      <c r="L72">
        <f>SUMIF($K$2:$K$537,K72,$C$2:$C$537)/pivots!$A$13</f>
        <v>0.52927685656877277</v>
      </c>
      <c r="M72" t="s">
        <v>23</v>
      </c>
      <c r="N72">
        <f t="shared" si="8"/>
        <v>0.16778632461285556</v>
      </c>
      <c r="O72">
        <v>30337.16</v>
      </c>
      <c r="P72">
        <v>0.34727580699999999</v>
      </c>
      <c r="Q72">
        <f t="shared" si="9"/>
        <v>87357.539421109177</v>
      </c>
      <c r="Z72" t="s">
        <v>157</v>
      </c>
    </row>
    <row r="73" spans="1:26" x14ac:dyDescent="0.35">
      <c r="A73">
        <v>72</v>
      </c>
      <c r="B73" t="s">
        <v>158</v>
      </c>
      <c r="C73">
        <v>27.3</v>
      </c>
      <c r="D73">
        <f t="shared" si="5"/>
        <v>1.8289986734734899E-2</v>
      </c>
      <c r="E73" t="s">
        <v>890</v>
      </c>
      <c r="F73">
        <v>76</v>
      </c>
      <c r="G73" t="s">
        <v>871</v>
      </c>
      <c r="H73" t="s">
        <v>159</v>
      </c>
      <c r="I73">
        <f t="shared" si="6"/>
        <v>1.0827870349698608E-2</v>
      </c>
      <c r="J73">
        <f t="shared" si="7"/>
        <v>1.1194029850746268E-2</v>
      </c>
      <c r="K73" t="s">
        <v>859</v>
      </c>
      <c r="L73">
        <f>SUMIF($K$2:$K$537,K73,$C$2:$C$537)/pivots!$A$13</f>
        <v>0.21473077469505394</v>
      </c>
      <c r="M73" t="s">
        <v>141</v>
      </c>
      <c r="N73">
        <f t="shared" si="8"/>
        <v>3.6492054149499728E-2</v>
      </c>
      <c r="O73">
        <v>1492.62</v>
      </c>
      <c r="P73">
        <v>0.28572123599999999</v>
      </c>
      <c r="Q73">
        <f t="shared" si="9"/>
        <v>5224.0429199319296</v>
      </c>
      <c r="Z73" t="s">
        <v>160</v>
      </c>
    </row>
    <row r="74" spans="1:26" x14ac:dyDescent="0.35">
      <c r="A74">
        <v>73</v>
      </c>
      <c r="B74" t="s">
        <v>161</v>
      </c>
      <c r="C74">
        <v>27</v>
      </c>
      <c r="D74">
        <f t="shared" si="5"/>
        <v>8.8999761348788084E-4</v>
      </c>
      <c r="E74" t="s">
        <v>890</v>
      </c>
      <c r="F74">
        <v>86</v>
      </c>
      <c r="G74" t="s">
        <v>872</v>
      </c>
      <c r="H74" t="s">
        <v>7</v>
      </c>
      <c r="I74">
        <f t="shared" si="6"/>
        <v>0.49662073024700115</v>
      </c>
      <c r="J74">
        <f t="shared" si="7"/>
        <v>0.39365671641791045</v>
      </c>
      <c r="K74" t="s">
        <v>858</v>
      </c>
      <c r="L74">
        <f>SUMIF($K$2:$K$537,K74,$C$2:$C$537)/pivots!$A$13</f>
        <v>0.52927685656877277</v>
      </c>
      <c r="M74" t="s">
        <v>163</v>
      </c>
      <c r="N74">
        <f t="shared" si="8"/>
        <v>2.9652330985772572E-2</v>
      </c>
      <c r="O74">
        <v>30337.16</v>
      </c>
      <c r="P74">
        <v>0.34727580699999999</v>
      </c>
      <c r="Q74">
        <f t="shared" si="9"/>
        <v>87357.539421109177</v>
      </c>
      <c r="Z74" t="s">
        <v>162</v>
      </c>
    </row>
    <row r="75" spans="1:26" x14ac:dyDescent="0.35">
      <c r="A75">
        <v>73</v>
      </c>
      <c r="B75" t="s">
        <v>164</v>
      </c>
      <c r="C75">
        <v>27</v>
      </c>
      <c r="D75">
        <f t="shared" si="5"/>
        <v>1.3821424128827959E-3</v>
      </c>
      <c r="E75" t="s">
        <v>890</v>
      </c>
      <c r="F75">
        <v>82</v>
      </c>
      <c r="G75" t="s">
        <v>872</v>
      </c>
      <c r="H75" t="s">
        <v>55</v>
      </c>
      <c r="I75">
        <f t="shared" si="6"/>
        <v>8.5506687503805551E-2</v>
      </c>
      <c r="J75">
        <f t="shared" si="7"/>
        <v>0.10074626865671642</v>
      </c>
      <c r="K75" t="s">
        <v>859</v>
      </c>
      <c r="L75">
        <f>SUMIF($K$2:$K$537,K75,$C$2:$C$537)/pivots!$A$13</f>
        <v>0.21473077469505394</v>
      </c>
      <c r="M75" t="s">
        <v>115</v>
      </c>
      <c r="N75">
        <f t="shared" si="8"/>
        <v>3.5639625743337865E-2</v>
      </c>
      <c r="O75">
        <v>19534.89</v>
      </c>
      <c r="P75">
        <v>1.416096094</v>
      </c>
      <c r="Q75">
        <f t="shared" si="9"/>
        <v>13794.890108636935</v>
      </c>
      <c r="Z75" t="s">
        <v>165</v>
      </c>
    </row>
    <row r="76" spans="1:26" x14ac:dyDescent="0.35">
      <c r="A76">
        <v>75</v>
      </c>
      <c r="B76" t="s">
        <v>166</v>
      </c>
      <c r="C76">
        <v>26.5</v>
      </c>
      <c r="D76">
        <f t="shared" si="5"/>
        <v>1.2068989074149137E-2</v>
      </c>
      <c r="E76" t="s">
        <v>890</v>
      </c>
      <c r="F76">
        <v>68</v>
      </c>
      <c r="G76" t="s">
        <v>870</v>
      </c>
      <c r="H76" t="s">
        <v>139</v>
      </c>
      <c r="I76">
        <f t="shared" si="6"/>
        <v>3.438127904852753E-2</v>
      </c>
      <c r="J76">
        <f t="shared" si="7"/>
        <v>4.2910447761194029E-2</v>
      </c>
      <c r="K76" t="s">
        <v>860</v>
      </c>
      <c r="L76">
        <f>SUMIF($K$2:$K$537,K76,$C$2:$C$537)/pivots!$A$13</f>
        <v>0.22311298735564536</v>
      </c>
      <c r="M76" t="s">
        <v>110</v>
      </c>
      <c r="N76">
        <f t="shared" si="8"/>
        <v>3.5314891112419061E-2</v>
      </c>
      <c r="O76">
        <v>2195.71</v>
      </c>
      <c r="P76">
        <v>0.143997393</v>
      </c>
      <c r="Q76">
        <f t="shared" si="9"/>
        <v>15248.26216819078</v>
      </c>
      <c r="Z76" t="s">
        <v>167</v>
      </c>
    </row>
    <row r="77" spans="1:26" x14ac:dyDescent="0.35">
      <c r="A77">
        <v>76</v>
      </c>
      <c r="B77" t="s">
        <v>168</v>
      </c>
      <c r="C77">
        <v>26.4</v>
      </c>
      <c r="D77">
        <f t="shared" si="5"/>
        <v>1.3514281370409558E-3</v>
      </c>
      <c r="E77" t="s">
        <v>890</v>
      </c>
      <c r="F77">
        <v>58</v>
      </c>
      <c r="G77" t="s">
        <v>869</v>
      </c>
      <c r="H77" t="s">
        <v>55</v>
      </c>
      <c r="I77">
        <f t="shared" si="6"/>
        <v>8.5506687503805551E-2</v>
      </c>
      <c r="J77">
        <f t="shared" si="7"/>
        <v>0.10074626865671642</v>
      </c>
      <c r="K77" t="s">
        <v>859</v>
      </c>
      <c r="L77">
        <f>SUMIF($K$2:$K$537,K77,$C$2:$C$537)/pivots!$A$13</f>
        <v>0.21473077469505394</v>
      </c>
      <c r="M77" t="s">
        <v>9</v>
      </c>
      <c r="N77">
        <f t="shared" si="8"/>
        <v>6.0938483083355338E-2</v>
      </c>
      <c r="O77">
        <v>19534.89</v>
      </c>
      <c r="P77">
        <v>1.416096094</v>
      </c>
      <c r="Q77">
        <f t="shared" si="9"/>
        <v>13794.890108636935</v>
      </c>
      <c r="Z77" t="s">
        <v>169</v>
      </c>
    </row>
    <row r="78" spans="1:26" x14ac:dyDescent="0.35">
      <c r="A78">
        <v>77</v>
      </c>
      <c r="B78" t="s">
        <v>170</v>
      </c>
      <c r="C78">
        <v>25.8</v>
      </c>
      <c r="D78">
        <f t="shared" si="5"/>
        <v>8.5044216399953062E-4</v>
      </c>
      <c r="E78" t="s">
        <v>891</v>
      </c>
      <c r="F78">
        <v>50</v>
      </c>
      <c r="G78" t="s">
        <v>869</v>
      </c>
      <c r="H78" t="s">
        <v>7</v>
      </c>
      <c r="I78">
        <f t="shared" si="6"/>
        <v>0.49662073024700115</v>
      </c>
      <c r="J78">
        <f t="shared" si="7"/>
        <v>0.39365671641791045</v>
      </c>
      <c r="K78" t="s">
        <v>858</v>
      </c>
      <c r="L78">
        <f>SUMIF($K$2:$K$537,K78,$C$2:$C$537)/pivots!$A$13</f>
        <v>0.52927685656877277</v>
      </c>
      <c r="M78" t="s">
        <v>141</v>
      </c>
      <c r="N78">
        <f t="shared" si="8"/>
        <v>3.6492054149499728E-2</v>
      </c>
      <c r="O78">
        <v>30337.16</v>
      </c>
      <c r="P78">
        <v>0.34727580699999999</v>
      </c>
      <c r="Q78">
        <f t="shared" si="9"/>
        <v>87357.539421109177</v>
      </c>
      <c r="Z78" t="s">
        <v>171</v>
      </c>
    </row>
    <row r="79" spans="1:26" x14ac:dyDescent="0.35">
      <c r="A79">
        <v>78</v>
      </c>
      <c r="B79" t="s">
        <v>172</v>
      </c>
      <c r="C79">
        <v>25.2</v>
      </c>
      <c r="D79">
        <f t="shared" si="5"/>
        <v>5.1203277009728614E-3</v>
      </c>
      <c r="E79" t="s">
        <v>891</v>
      </c>
      <c r="F79">
        <v>62</v>
      </c>
      <c r="G79" t="s">
        <v>870</v>
      </c>
      <c r="H79" t="s">
        <v>86</v>
      </c>
      <c r="I79">
        <f t="shared" si="6"/>
        <v>3.7851880416472167E-2</v>
      </c>
      <c r="J79">
        <f t="shared" si="7"/>
        <v>4.4776119402985072E-2</v>
      </c>
      <c r="K79" t="s">
        <v>860</v>
      </c>
      <c r="L79">
        <f>SUMIF($K$2:$K$537,K79,$C$2:$C$537)/pivots!$A$13</f>
        <v>0.22311298735564536</v>
      </c>
      <c r="M79" t="s">
        <v>9</v>
      </c>
      <c r="N79">
        <f t="shared" si="8"/>
        <v>6.0938483083355338E-2</v>
      </c>
      <c r="O79">
        <v>4921.5600000000004</v>
      </c>
      <c r="P79">
        <v>8.4075074999999999E-2</v>
      </c>
      <c r="Q79">
        <f t="shared" si="9"/>
        <v>58537.681946760087</v>
      </c>
      <c r="Z79" t="s">
        <v>173</v>
      </c>
    </row>
    <row r="80" spans="1:26" x14ac:dyDescent="0.35">
      <c r="A80">
        <v>79</v>
      </c>
      <c r="B80" t="s">
        <v>174</v>
      </c>
      <c r="C80">
        <v>24.9</v>
      </c>
      <c r="D80">
        <f t="shared" si="5"/>
        <v>5.8287608382179435E-3</v>
      </c>
      <c r="E80" t="s">
        <v>890</v>
      </c>
      <c r="F80">
        <v>69</v>
      </c>
      <c r="G80" t="s">
        <v>870</v>
      </c>
      <c r="H80" t="s">
        <v>44</v>
      </c>
      <c r="I80">
        <f t="shared" si="6"/>
        <v>4.9055225183170639E-2</v>
      </c>
      <c r="J80">
        <f t="shared" si="7"/>
        <v>4.8507462686567165E-2</v>
      </c>
      <c r="K80" t="s">
        <v>859</v>
      </c>
      <c r="L80">
        <f>SUMIF($K$2:$K$537,K80,$C$2:$C$537)/pivots!$A$13</f>
        <v>0.21473077469505394</v>
      </c>
      <c r="M80" t="s">
        <v>163</v>
      </c>
      <c r="N80">
        <f t="shared" si="8"/>
        <v>2.9652330985772572E-2</v>
      </c>
      <c r="O80">
        <v>4271.92</v>
      </c>
      <c r="P80">
        <v>1.4638655249999999</v>
      </c>
      <c r="Q80">
        <f t="shared" si="9"/>
        <v>2918.246196145647</v>
      </c>
      <c r="Z80" t="s">
        <v>175</v>
      </c>
    </row>
    <row r="81" spans="1:26" x14ac:dyDescent="0.35">
      <c r="A81">
        <v>80</v>
      </c>
      <c r="B81" t="s">
        <v>176</v>
      </c>
      <c r="C81">
        <v>24.5</v>
      </c>
      <c r="D81">
        <f t="shared" si="5"/>
        <v>7.4617092491693141E-3</v>
      </c>
      <c r="E81" t="s">
        <v>890</v>
      </c>
      <c r="F81">
        <v>54</v>
      </c>
      <c r="G81" t="s">
        <v>869</v>
      </c>
      <c r="H81" t="s">
        <v>18</v>
      </c>
      <c r="I81">
        <f t="shared" si="6"/>
        <v>5.0597714680034947E-2</v>
      </c>
      <c r="J81">
        <f t="shared" si="7"/>
        <v>3.5447761194029849E-2</v>
      </c>
      <c r="K81" t="s">
        <v>860</v>
      </c>
      <c r="L81">
        <f>SUMIF($K$2:$K$537,K81,$C$2:$C$537)/pivots!$A$13</f>
        <v>0.22311298735564536</v>
      </c>
      <c r="M81" t="s">
        <v>64</v>
      </c>
      <c r="N81">
        <f t="shared" si="8"/>
        <v>6.1730023746219886E-2</v>
      </c>
      <c r="O81">
        <v>3283.43</v>
      </c>
      <c r="P81">
        <v>6.6650803999999994E-2</v>
      </c>
      <c r="Q81">
        <f t="shared" si="9"/>
        <v>49263.171679069317</v>
      </c>
      <c r="Z81" t="s">
        <v>177</v>
      </c>
    </row>
    <row r="82" spans="1:26" x14ac:dyDescent="0.35">
      <c r="A82">
        <v>81</v>
      </c>
      <c r="B82" t="s">
        <v>178</v>
      </c>
      <c r="C82">
        <v>24.2</v>
      </c>
      <c r="D82">
        <f t="shared" si="5"/>
        <v>1.1021491909222985E-2</v>
      </c>
      <c r="E82" t="s">
        <v>890</v>
      </c>
      <c r="F82">
        <v>64</v>
      </c>
      <c r="G82" t="s">
        <v>870</v>
      </c>
      <c r="H82" t="s">
        <v>139</v>
      </c>
      <c r="I82">
        <f t="shared" si="6"/>
        <v>3.438127904852753E-2</v>
      </c>
      <c r="J82">
        <f t="shared" si="7"/>
        <v>4.2910447761194029E-2</v>
      </c>
      <c r="K82" t="s">
        <v>860</v>
      </c>
      <c r="L82">
        <f>SUMIF($K$2:$K$537,K82,$C$2:$C$537)/pivots!$A$13</f>
        <v>0.22311298735564536</v>
      </c>
      <c r="M82" t="s">
        <v>110</v>
      </c>
      <c r="N82">
        <f t="shared" si="8"/>
        <v>3.5314891112419061E-2</v>
      </c>
      <c r="O82">
        <v>2195.71</v>
      </c>
      <c r="P82">
        <v>0.143997393</v>
      </c>
      <c r="Q82">
        <f t="shared" si="9"/>
        <v>15248.26216819078</v>
      </c>
      <c r="Z82" t="s">
        <v>179</v>
      </c>
    </row>
    <row r="83" spans="1:26" x14ac:dyDescent="0.35">
      <c r="A83">
        <v>82</v>
      </c>
      <c r="B83" t="s">
        <v>180</v>
      </c>
      <c r="C83">
        <v>24</v>
      </c>
      <c r="D83">
        <f t="shared" si="5"/>
        <v>7.9110898976700523E-4</v>
      </c>
      <c r="E83" t="s">
        <v>890</v>
      </c>
      <c r="F83">
        <v>69</v>
      </c>
      <c r="G83" t="s">
        <v>870</v>
      </c>
      <c r="H83" t="s">
        <v>7</v>
      </c>
      <c r="I83">
        <f t="shared" si="6"/>
        <v>0.49662073024700115</v>
      </c>
      <c r="J83">
        <f t="shared" si="7"/>
        <v>0.39365671641791045</v>
      </c>
      <c r="K83" t="s">
        <v>858</v>
      </c>
      <c r="L83">
        <f>SUMIF($K$2:$K$537,K83,$C$2:$C$537)/pivots!$A$13</f>
        <v>0.52927685656877277</v>
      </c>
      <c r="M83" t="s">
        <v>12</v>
      </c>
      <c r="N83">
        <f t="shared" si="8"/>
        <v>0.24783341113433871</v>
      </c>
      <c r="O83">
        <v>30337.16</v>
      </c>
      <c r="P83">
        <v>0.34727580699999999</v>
      </c>
      <c r="Q83">
        <f t="shared" si="9"/>
        <v>87357.539421109177</v>
      </c>
      <c r="Z83" t="s">
        <v>25</v>
      </c>
    </row>
    <row r="84" spans="1:26" x14ac:dyDescent="0.35">
      <c r="A84">
        <v>84</v>
      </c>
      <c r="B84" t="s">
        <v>181</v>
      </c>
      <c r="C84">
        <v>23.8</v>
      </c>
      <c r="D84">
        <f t="shared" si="5"/>
        <v>4.8358650509188143E-3</v>
      </c>
      <c r="E84" t="s">
        <v>890</v>
      </c>
      <c r="F84">
        <v>58</v>
      </c>
      <c r="G84" t="s">
        <v>869</v>
      </c>
      <c r="H84" t="s">
        <v>86</v>
      </c>
      <c r="I84">
        <f t="shared" si="6"/>
        <v>3.7851880416472167E-2</v>
      </c>
      <c r="J84">
        <f t="shared" si="7"/>
        <v>4.4776119402985072E-2</v>
      </c>
      <c r="K84" t="s">
        <v>860</v>
      </c>
      <c r="L84">
        <f>SUMIF($K$2:$K$537,K84,$C$2:$C$537)/pivots!$A$13</f>
        <v>0.22311298735564536</v>
      </c>
      <c r="M84" t="s">
        <v>9</v>
      </c>
      <c r="N84">
        <f t="shared" si="8"/>
        <v>6.0938483083355338E-2</v>
      </c>
      <c r="O84">
        <v>4921.5600000000004</v>
      </c>
      <c r="P84">
        <v>8.4075074999999999E-2</v>
      </c>
      <c r="Q84">
        <f t="shared" si="9"/>
        <v>58537.681946760087</v>
      </c>
      <c r="Z84" t="s">
        <v>182</v>
      </c>
    </row>
    <row r="85" spans="1:26" x14ac:dyDescent="0.35">
      <c r="A85">
        <v>85</v>
      </c>
      <c r="B85" t="s">
        <v>183</v>
      </c>
      <c r="C85">
        <v>23.2</v>
      </c>
      <c r="D85">
        <f t="shared" si="5"/>
        <v>1.0566058359255092E-2</v>
      </c>
      <c r="E85" t="s">
        <v>890</v>
      </c>
      <c r="F85">
        <v>72</v>
      </c>
      <c r="G85" t="s">
        <v>871</v>
      </c>
      <c r="H85" t="s">
        <v>139</v>
      </c>
      <c r="I85">
        <f t="shared" si="6"/>
        <v>3.438127904852753E-2</v>
      </c>
      <c r="J85">
        <f t="shared" si="7"/>
        <v>4.2910447761194029E-2</v>
      </c>
      <c r="K85" t="s">
        <v>860</v>
      </c>
      <c r="L85">
        <f>SUMIF($K$2:$K$537,K85,$C$2:$C$537)/pivots!$A$13</f>
        <v>0.22311298735564536</v>
      </c>
      <c r="M85" t="s">
        <v>141</v>
      </c>
      <c r="N85">
        <f t="shared" si="8"/>
        <v>3.6492054149499728E-2</v>
      </c>
      <c r="O85">
        <v>2195.71</v>
      </c>
      <c r="P85">
        <v>0.143997393</v>
      </c>
      <c r="Q85">
        <f t="shared" si="9"/>
        <v>15248.26216819078</v>
      </c>
      <c r="Z85" t="s">
        <v>184</v>
      </c>
    </row>
    <row r="86" spans="1:26" x14ac:dyDescent="0.35">
      <c r="A86">
        <v>86</v>
      </c>
      <c r="B86" t="s">
        <v>185</v>
      </c>
      <c r="C86">
        <v>23.1</v>
      </c>
      <c r="D86">
        <f t="shared" si="5"/>
        <v>5.4074046330455632E-3</v>
      </c>
      <c r="E86" t="s">
        <v>890</v>
      </c>
      <c r="F86">
        <v>83</v>
      </c>
      <c r="G86" t="s">
        <v>872</v>
      </c>
      <c r="H86" t="s">
        <v>44</v>
      </c>
      <c r="I86">
        <f t="shared" si="6"/>
        <v>4.9055225183170639E-2</v>
      </c>
      <c r="J86">
        <f t="shared" si="7"/>
        <v>4.8507462686567165E-2</v>
      </c>
      <c r="K86" t="s">
        <v>859</v>
      </c>
      <c r="L86">
        <f>SUMIF($K$2:$K$537,K86,$C$2:$C$537)/pivots!$A$13</f>
        <v>0.21473077469505394</v>
      </c>
      <c r="M86" t="s">
        <v>163</v>
      </c>
      <c r="N86">
        <f t="shared" si="8"/>
        <v>2.9652330985772572E-2</v>
      </c>
      <c r="O86">
        <v>4271.92</v>
      </c>
      <c r="P86">
        <v>1.4638655249999999</v>
      </c>
      <c r="Q86">
        <f t="shared" si="9"/>
        <v>2918.246196145647</v>
      </c>
      <c r="Z86" t="s">
        <v>186</v>
      </c>
    </row>
    <row r="87" spans="1:26" x14ac:dyDescent="0.35">
      <c r="A87">
        <v>87</v>
      </c>
      <c r="B87" t="s">
        <v>187</v>
      </c>
      <c r="C87">
        <v>23</v>
      </c>
      <c r="D87">
        <f t="shared" si="5"/>
        <v>7.5814611519338002E-4</v>
      </c>
      <c r="E87" t="s">
        <v>890</v>
      </c>
      <c r="F87">
        <v>94</v>
      </c>
      <c r="G87" t="s">
        <v>873</v>
      </c>
      <c r="H87" t="s">
        <v>7</v>
      </c>
      <c r="I87">
        <f t="shared" si="6"/>
        <v>0.49662073024700115</v>
      </c>
      <c r="J87">
        <f t="shared" si="7"/>
        <v>0.39365671641791045</v>
      </c>
      <c r="K87" t="s">
        <v>858</v>
      </c>
      <c r="L87">
        <f>SUMIF($K$2:$K$537,K87,$C$2:$C$537)/pivots!$A$13</f>
        <v>0.52927685656877277</v>
      </c>
      <c r="M87" t="s">
        <v>189</v>
      </c>
      <c r="N87">
        <f t="shared" si="8"/>
        <v>1.9068011609263059E-2</v>
      </c>
      <c r="O87">
        <v>30337.16</v>
      </c>
      <c r="P87">
        <v>0.34727580699999999</v>
      </c>
      <c r="Q87">
        <f t="shared" si="9"/>
        <v>87357.539421109177</v>
      </c>
      <c r="Z87" t="s">
        <v>188</v>
      </c>
    </row>
    <row r="88" spans="1:26" x14ac:dyDescent="0.35">
      <c r="A88">
        <v>88</v>
      </c>
      <c r="B88" t="s">
        <v>190</v>
      </c>
      <c r="C88">
        <v>22.9</v>
      </c>
      <c r="D88">
        <f t="shared" si="5"/>
        <v>7.5484982773601746E-4</v>
      </c>
      <c r="E88" t="s">
        <v>890</v>
      </c>
      <c r="F88">
        <v>85</v>
      </c>
      <c r="G88" t="s">
        <v>872</v>
      </c>
      <c r="H88" t="s">
        <v>7</v>
      </c>
      <c r="I88">
        <f t="shared" si="6"/>
        <v>0.49662073024700115</v>
      </c>
      <c r="J88">
        <f t="shared" si="7"/>
        <v>0.39365671641791045</v>
      </c>
      <c r="K88" t="s">
        <v>858</v>
      </c>
      <c r="L88">
        <f>SUMIF($K$2:$K$537,K88,$C$2:$C$537)/pivots!$A$13</f>
        <v>0.52927685656877277</v>
      </c>
      <c r="M88" t="s">
        <v>20</v>
      </c>
      <c r="N88">
        <f t="shared" si="8"/>
        <v>0.14505490044853961</v>
      </c>
      <c r="O88">
        <v>30337.16</v>
      </c>
      <c r="P88">
        <v>0.34727580699999999</v>
      </c>
      <c r="Q88">
        <f t="shared" si="9"/>
        <v>87357.539421109177</v>
      </c>
      <c r="Z88" t="s">
        <v>191</v>
      </c>
    </row>
    <row r="89" spans="1:26" x14ac:dyDescent="0.35">
      <c r="A89">
        <v>89</v>
      </c>
      <c r="B89" t="s">
        <v>192</v>
      </c>
      <c r="C89">
        <v>22.5</v>
      </c>
      <c r="D89">
        <f t="shared" si="5"/>
        <v>4.0841516763173658E-2</v>
      </c>
      <c r="E89" t="s">
        <v>890</v>
      </c>
      <c r="F89">
        <v>69</v>
      </c>
      <c r="G89" t="s">
        <v>870</v>
      </c>
      <c r="H89" t="s">
        <v>151</v>
      </c>
      <c r="I89">
        <f t="shared" si="6"/>
        <v>9.9754419435367694E-3</v>
      </c>
      <c r="J89">
        <f t="shared" si="7"/>
        <v>1.4925373134328358E-2</v>
      </c>
      <c r="K89" t="s">
        <v>859</v>
      </c>
      <c r="L89">
        <f>SUMIF($K$2:$K$537,K89,$C$2:$C$537)/pivots!$A$13</f>
        <v>0.21473077469505394</v>
      </c>
      <c r="M89" t="s">
        <v>45</v>
      </c>
      <c r="N89">
        <f t="shared" si="8"/>
        <v>6.9970165005784374E-2</v>
      </c>
      <c r="O89">
        <v>550.91</v>
      </c>
      <c r="P89">
        <v>9.5171809999999996E-3</v>
      </c>
      <c r="Q89">
        <f t="shared" si="9"/>
        <v>57885.838253995586</v>
      </c>
      <c r="Z89" t="s">
        <v>92</v>
      </c>
    </row>
    <row r="90" spans="1:26" x14ac:dyDescent="0.35">
      <c r="A90">
        <v>90</v>
      </c>
      <c r="B90" t="s">
        <v>193</v>
      </c>
      <c r="C90">
        <v>22.4</v>
      </c>
      <c r="D90">
        <f t="shared" si="5"/>
        <v>9.1071718978695728E-3</v>
      </c>
      <c r="E90" t="s">
        <v>890</v>
      </c>
      <c r="F90">
        <v>60</v>
      </c>
      <c r="G90" t="s">
        <v>870</v>
      </c>
      <c r="H90" t="s">
        <v>97</v>
      </c>
      <c r="I90">
        <f t="shared" si="6"/>
        <v>2.097582756591098E-2</v>
      </c>
      <c r="J90">
        <f t="shared" si="7"/>
        <v>3.3582089552238806E-2</v>
      </c>
      <c r="K90" t="s">
        <v>860</v>
      </c>
      <c r="L90">
        <f>SUMIF($K$2:$K$537,K90,$C$2:$C$537)/pivots!$A$13</f>
        <v>0.22311298735564536</v>
      </c>
      <c r="M90" t="s">
        <v>23</v>
      </c>
      <c r="N90">
        <f t="shared" si="8"/>
        <v>0.16778632461285556</v>
      </c>
      <c r="O90">
        <v>2459.6</v>
      </c>
      <c r="P90">
        <v>5.9146259999999999E-2</v>
      </c>
      <c r="Q90">
        <f t="shared" si="9"/>
        <v>41585.04696662139</v>
      </c>
      <c r="Z90" t="s">
        <v>194</v>
      </c>
    </row>
    <row r="91" spans="1:26" x14ac:dyDescent="0.35">
      <c r="A91">
        <v>90</v>
      </c>
      <c r="B91" t="s">
        <v>195</v>
      </c>
      <c r="C91">
        <v>22.4</v>
      </c>
      <c r="D91">
        <f t="shared" si="5"/>
        <v>1.5007168602859403E-2</v>
      </c>
      <c r="E91" t="s">
        <v>890</v>
      </c>
      <c r="F91">
        <v>84</v>
      </c>
      <c r="G91" t="s">
        <v>872</v>
      </c>
      <c r="H91" t="s">
        <v>159</v>
      </c>
      <c r="I91">
        <f t="shared" si="6"/>
        <v>1.0827870349698608E-2</v>
      </c>
      <c r="J91">
        <f t="shared" si="7"/>
        <v>1.1194029850746268E-2</v>
      </c>
      <c r="K91" t="s">
        <v>859</v>
      </c>
      <c r="L91">
        <f>SUMIF($K$2:$K$537,K91,$C$2:$C$537)/pivots!$A$13</f>
        <v>0.21473077469505394</v>
      </c>
      <c r="M91" t="s">
        <v>23</v>
      </c>
      <c r="N91">
        <f t="shared" si="8"/>
        <v>0.16778632461285556</v>
      </c>
      <c r="O91">
        <v>1492.62</v>
      </c>
      <c r="P91">
        <v>0.28572123599999999</v>
      </c>
      <c r="Q91">
        <f t="shared" si="9"/>
        <v>5224.0429199319296</v>
      </c>
      <c r="U91">
        <f>COUNTA(_xlfn.ANCHORARRAY(#REF!))</f>
        <v>1</v>
      </c>
      <c r="Z91" t="s">
        <v>196</v>
      </c>
    </row>
    <row r="92" spans="1:26" x14ac:dyDescent="0.35">
      <c r="A92">
        <v>92</v>
      </c>
      <c r="B92" t="s">
        <v>197</v>
      </c>
      <c r="C92">
        <v>21.9</v>
      </c>
      <c r="D92">
        <f t="shared" si="5"/>
        <v>7.2188695316239226E-4</v>
      </c>
      <c r="E92" t="s">
        <v>891</v>
      </c>
      <c r="F92">
        <v>78</v>
      </c>
      <c r="G92" t="s">
        <v>871</v>
      </c>
      <c r="H92" t="s">
        <v>7</v>
      </c>
      <c r="I92">
        <f t="shared" si="6"/>
        <v>0.49662073024700115</v>
      </c>
      <c r="J92">
        <f t="shared" si="7"/>
        <v>0.39365671641791045</v>
      </c>
      <c r="K92" t="s">
        <v>858</v>
      </c>
      <c r="L92">
        <f>SUMIF($K$2:$K$537,K92,$C$2:$C$537)/pivots!$A$13</f>
        <v>0.52927685656877277</v>
      </c>
      <c r="M92" t="s">
        <v>199</v>
      </c>
      <c r="N92">
        <f t="shared" si="8"/>
        <v>8.1995494306996031E-3</v>
      </c>
      <c r="O92">
        <v>30337.16</v>
      </c>
      <c r="P92">
        <v>0.34727580699999999</v>
      </c>
      <c r="Q92">
        <f t="shared" si="9"/>
        <v>87357.539421109177</v>
      </c>
      <c r="Z92" t="s">
        <v>198</v>
      </c>
    </row>
    <row r="93" spans="1:26" x14ac:dyDescent="0.35">
      <c r="A93">
        <v>93</v>
      </c>
      <c r="B93" t="s">
        <v>200</v>
      </c>
      <c r="C93">
        <v>21.7</v>
      </c>
      <c r="D93">
        <f t="shared" si="5"/>
        <v>6.6089424778356777E-3</v>
      </c>
      <c r="E93" t="s">
        <v>890</v>
      </c>
      <c r="F93">
        <v>88</v>
      </c>
      <c r="G93" t="s">
        <v>872</v>
      </c>
      <c r="H93" t="s">
        <v>18</v>
      </c>
      <c r="I93">
        <f t="shared" si="6"/>
        <v>5.0597714680034947E-2</v>
      </c>
      <c r="J93">
        <f t="shared" si="7"/>
        <v>3.5447761194029849E-2</v>
      </c>
      <c r="K93" t="s">
        <v>860</v>
      </c>
      <c r="L93">
        <f>SUMIF($K$2:$K$537,K93,$C$2:$C$537)/pivots!$A$13</f>
        <v>0.22311298735564536</v>
      </c>
      <c r="M93" t="s">
        <v>20</v>
      </c>
      <c r="N93">
        <f t="shared" si="8"/>
        <v>0.14505490044853961</v>
      </c>
      <c r="O93">
        <v>3283.43</v>
      </c>
      <c r="P93">
        <v>6.6650803999999994E-2</v>
      </c>
      <c r="Q93">
        <f t="shared" si="9"/>
        <v>49263.171679069317</v>
      </c>
      <c r="Z93" t="s">
        <v>201</v>
      </c>
    </row>
    <row r="94" spans="1:26" x14ac:dyDescent="0.35">
      <c r="A94">
        <v>94</v>
      </c>
      <c r="B94" t="s">
        <v>202</v>
      </c>
      <c r="C94">
        <v>21.5</v>
      </c>
      <c r="D94">
        <f t="shared" si="5"/>
        <v>1.4404202007208801E-2</v>
      </c>
      <c r="E94" t="s">
        <v>890</v>
      </c>
      <c r="F94">
        <v>85</v>
      </c>
      <c r="G94" t="s">
        <v>872</v>
      </c>
      <c r="H94" t="s">
        <v>159</v>
      </c>
      <c r="I94">
        <f t="shared" si="6"/>
        <v>1.0827870349698608E-2</v>
      </c>
      <c r="J94">
        <f t="shared" si="7"/>
        <v>1.1194029850746268E-2</v>
      </c>
      <c r="K94" t="s">
        <v>859</v>
      </c>
      <c r="L94">
        <f>SUMIF($K$2:$K$537,K94,$C$2:$C$537)/pivots!$A$13</f>
        <v>0.21473077469505394</v>
      </c>
      <c r="M94" t="s">
        <v>115</v>
      </c>
      <c r="N94">
        <f t="shared" si="8"/>
        <v>3.5639625743337865E-2</v>
      </c>
      <c r="O94">
        <v>1492.62</v>
      </c>
      <c r="P94">
        <v>0.28572123599999999</v>
      </c>
      <c r="Q94">
        <f t="shared" si="9"/>
        <v>5224.0429199319296</v>
      </c>
      <c r="Z94" t="s">
        <v>196</v>
      </c>
    </row>
    <row r="95" spans="1:26" x14ac:dyDescent="0.35">
      <c r="A95">
        <v>95</v>
      </c>
      <c r="B95" t="s">
        <v>203</v>
      </c>
      <c r="C95">
        <v>21.3</v>
      </c>
      <c r="D95">
        <f t="shared" si="5"/>
        <v>7.021092284182172E-4</v>
      </c>
      <c r="E95" t="s">
        <v>890</v>
      </c>
      <c r="F95">
        <v>68</v>
      </c>
      <c r="G95" t="s">
        <v>870</v>
      </c>
      <c r="H95" t="s">
        <v>7</v>
      </c>
      <c r="I95">
        <f t="shared" si="6"/>
        <v>0.49662073024700115</v>
      </c>
      <c r="J95">
        <f t="shared" si="7"/>
        <v>0.39365671641791045</v>
      </c>
      <c r="K95" t="s">
        <v>858</v>
      </c>
      <c r="L95">
        <f>SUMIF($K$2:$K$537,K95,$C$2:$C$537)/pivots!$A$13</f>
        <v>0.52927685656877277</v>
      </c>
      <c r="M95" t="s">
        <v>23</v>
      </c>
      <c r="N95">
        <f t="shared" si="8"/>
        <v>0.16778632461285556</v>
      </c>
      <c r="O95">
        <v>30337.16</v>
      </c>
      <c r="P95">
        <v>0.34727580699999999</v>
      </c>
      <c r="Q95">
        <f t="shared" si="9"/>
        <v>87357.539421109177</v>
      </c>
      <c r="Z95" t="s">
        <v>82</v>
      </c>
    </row>
    <row r="96" spans="1:26" x14ac:dyDescent="0.35">
      <c r="A96">
        <v>95</v>
      </c>
      <c r="B96" t="s">
        <v>204</v>
      </c>
      <c r="C96">
        <v>21.3</v>
      </c>
      <c r="D96">
        <f t="shared" si="5"/>
        <v>7.021092284182172E-4</v>
      </c>
      <c r="E96" t="s">
        <v>890</v>
      </c>
      <c r="F96">
        <v>67</v>
      </c>
      <c r="G96" t="s">
        <v>870</v>
      </c>
      <c r="H96" t="s">
        <v>7</v>
      </c>
      <c r="I96">
        <f t="shared" si="6"/>
        <v>0.49662073024700115</v>
      </c>
      <c r="J96">
        <f t="shared" si="7"/>
        <v>0.39365671641791045</v>
      </c>
      <c r="K96" t="s">
        <v>858</v>
      </c>
      <c r="L96">
        <f>SUMIF($K$2:$K$537,K96,$C$2:$C$537)/pivots!$A$13</f>
        <v>0.52927685656877277</v>
      </c>
      <c r="M96" t="s">
        <v>23</v>
      </c>
      <c r="N96">
        <f t="shared" si="8"/>
        <v>0.16778632461285556</v>
      </c>
      <c r="O96">
        <v>30337.16</v>
      </c>
      <c r="P96">
        <v>0.34727580699999999</v>
      </c>
      <c r="Q96">
        <f t="shared" si="9"/>
        <v>87357.539421109177</v>
      </c>
      <c r="Z96" t="s">
        <v>82</v>
      </c>
    </row>
    <row r="97" spans="1:26" x14ac:dyDescent="0.35">
      <c r="A97">
        <v>97</v>
      </c>
      <c r="B97" t="s">
        <v>205</v>
      </c>
      <c r="C97">
        <v>20.9</v>
      </c>
      <c r="D97">
        <f t="shared" si="5"/>
        <v>4.8924137156126516E-3</v>
      </c>
      <c r="E97" t="s">
        <v>890</v>
      </c>
      <c r="F97">
        <v>57</v>
      </c>
      <c r="G97" t="s">
        <v>869</v>
      </c>
      <c r="H97" t="s">
        <v>44</v>
      </c>
      <c r="I97">
        <f t="shared" si="6"/>
        <v>4.9055225183170639E-2</v>
      </c>
      <c r="J97">
        <f t="shared" si="7"/>
        <v>4.8507462686567165E-2</v>
      </c>
      <c r="K97" t="s">
        <v>859</v>
      </c>
      <c r="L97">
        <f>SUMIF($K$2:$K$537,K97,$C$2:$C$537)/pivots!$A$13</f>
        <v>0.21473077469505394</v>
      </c>
      <c r="M97" t="s">
        <v>45</v>
      </c>
      <c r="N97">
        <f t="shared" si="8"/>
        <v>6.9970165005784374E-2</v>
      </c>
      <c r="O97">
        <v>4271.92</v>
      </c>
      <c r="P97">
        <v>1.4638655249999999</v>
      </c>
      <c r="Q97">
        <f t="shared" si="9"/>
        <v>2918.246196145647</v>
      </c>
      <c r="Z97" t="s">
        <v>45</v>
      </c>
    </row>
    <row r="98" spans="1:26" x14ac:dyDescent="0.35">
      <c r="A98">
        <v>98</v>
      </c>
      <c r="B98" t="s">
        <v>206</v>
      </c>
      <c r="C98">
        <v>20.7</v>
      </c>
      <c r="D98">
        <f t="shared" si="5"/>
        <v>8.9720695573779017E-3</v>
      </c>
      <c r="E98" t="s">
        <v>891</v>
      </c>
      <c r="F98">
        <v>72</v>
      </c>
      <c r="G98" t="s">
        <v>871</v>
      </c>
      <c r="H98" t="s">
        <v>119</v>
      </c>
      <c r="I98">
        <f t="shared" si="6"/>
        <v>9.4578961255099379E-3</v>
      </c>
      <c r="J98">
        <f t="shared" si="7"/>
        <v>1.1194029850746268E-2</v>
      </c>
      <c r="K98" t="s">
        <v>861</v>
      </c>
      <c r="L98">
        <f>SUMIF($K$2:$K$537,K98,$C$2:$C$537)/pivots!$A$13</f>
        <v>1.6886200807777401E-2</v>
      </c>
      <c r="M98" t="s">
        <v>23</v>
      </c>
      <c r="N98">
        <f t="shared" si="8"/>
        <v>0.16778632461285556</v>
      </c>
      <c r="O98">
        <v>2307.16</v>
      </c>
      <c r="P98">
        <v>0.21281240500000001</v>
      </c>
      <c r="Q98">
        <f t="shared" si="9"/>
        <v>10841.285309472443</v>
      </c>
      <c r="Z98" t="s">
        <v>207</v>
      </c>
    </row>
    <row r="99" spans="1:26" x14ac:dyDescent="0.35">
      <c r="A99">
        <v>99</v>
      </c>
      <c r="B99" t="s">
        <v>208</v>
      </c>
      <c r="C99">
        <v>20</v>
      </c>
      <c r="D99">
        <f t="shared" si="5"/>
        <v>1.0238091947279971E-3</v>
      </c>
      <c r="E99" t="s">
        <v>890</v>
      </c>
      <c r="F99">
        <v>62</v>
      </c>
      <c r="G99" t="s">
        <v>870</v>
      </c>
      <c r="H99" t="s">
        <v>55</v>
      </c>
      <c r="I99">
        <f t="shared" si="6"/>
        <v>8.5506687503805551E-2</v>
      </c>
      <c r="J99">
        <f t="shared" si="7"/>
        <v>0.10074626865671642</v>
      </c>
      <c r="K99" t="s">
        <v>859</v>
      </c>
      <c r="L99">
        <f>SUMIF($K$2:$K$537,K99,$C$2:$C$537)/pivots!$A$13</f>
        <v>0.21473077469505394</v>
      </c>
      <c r="M99" t="s">
        <v>9</v>
      </c>
      <c r="N99">
        <f t="shared" si="8"/>
        <v>6.0938483083355338E-2</v>
      </c>
      <c r="O99">
        <v>19534.89</v>
      </c>
      <c r="P99">
        <v>1.416096094</v>
      </c>
      <c r="Q99">
        <f t="shared" si="9"/>
        <v>13794.890108636935</v>
      </c>
      <c r="Z99" t="s">
        <v>209</v>
      </c>
    </row>
    <row r="100" spans="1:26" x14ac:dyDescent="0.35">
      <c r="A100">
        <v>99</v>
      </c>
      <c r="B100" t="s">
        <v>210</v>
      </c>
      <c r="C100">
        <v>20</v>
      </c>
      <c r="D100">
        <f t="shared" si="5"/>
        <v>1.3399257681124467E-2</v>
      </c>
      <c r="E100" t="s">
        <v>890</v>
      </c>
      <c r="F100">
        <v>80</v>
      </c>
      <c r="G100" t="s">
        <v>872</v>
      </c>
      <c r="H100" t="s">
        <v>159</v>
      </c>
      <c r="I100">
        <f t="shared" si="6"/>
        <v>1.0827870349698608E-2</v>
      </c>
      <c r="J100">
        <f t="shared" si="7"/>
        <v>1.1194029850746268E-2</v>
      </c>
      <c r="K100" t="s">
        <v>859</v>
      </c>
      <c r="L100">
        <f>SUMIF($K$2:$K$537,K100,$C$2:$C$537)/pivots!$A$13</f>
        <v>0.21473077469505394</v>
      </c>
      <c r="M100" t="s">
        <v>45</v>
      </c>
      <c r="N100">
        <f t="shared" si="8"/>
        <v>6.9970165005784374E-2</v>
      </c>
      <c r="O100">
        <v>1492.62</v>
      </c>
      <c r="P100">
        <v>0.28572123599999999</v>
      </c>
      <c r="Q100">
        <f t="shared" si="9"/>
        <v>5224.0429199319296</v>
      </c>
      <c r="Z100" t="s">
        <v>211</v>
      </c>
    </row>
    <row r="101" spans="1:26" x14ac:dyDescent="0.35">
      <c r="A101">
        <v>101</v>
      </c>
      <c r="B101" t="s">
        <v>212</v>
      </c>
      <c r="C101">
        <v>19.7</v>
      </c>
      <c r="D101">
        <f t="shared" si="5"/>
        <v>6.4936862910041672E-4</v>
      </c>
      <c r="E101" t="s">
        <v>890</v>
      </c>
      <c r="F101">
        <v>70</v>
      </c>
      <c r="G101" t="s">
        <v>871</v>
      </c>
      <c r="H101" t="s">
        <v>7</v>
      </c>
      <c r="I101">
        <f t="shared" si="6"/>
        <v>0.49662073024700115</v>
      </c>
      <c r="J101">
        <f t="shared" si="7"/>
        <v>0.39365671641791045</v>
      </c>
      <c r="K101" t="s">
        <v>858</v>
      </c>
      <c r="L101">
        <f>SUMIF($K$2:$K$537,K101,$C$2:$C$537)/pivots!$A$13</f>
        <v>0.52927685656877277</v>
      </c>
      <c r="M101" t="s">
        <v>12</v>
      </c>
      <c r="N101">
        <f t="shared" si="8"/>
        <v>0.24783341113433871</v>
      </c>
      <c r="O101">
        <v>30337.16</v>
      </c>
      <c r="P101">
        <v>0.34727580699999999</v>
      </c>
      <c r="Q101">
        <f t="shared" si="9"/>
        <v>87357.539421109177</v>
      </c>
      <c r="Z101" t="s">
        <v>40</v>
      </c>
    </row>
    <row r="102" spans="1:26" x14ac:dyDescent="0.35">
      <c r="A102">
        <v>102</v>
      </c>
      <c r="B102" t="s">
        <v>213</v>
      </c>
      <c r="C102">
        <v>19.5</v>
      </c>
      <c r="D102">
        <f t="shared" si="5"/>
        <v>4.4425914661235313E-3</v>
      </c>
      <c r="E102" t="s">
        <v>890</v>
      </c>
      <c r="F102">
        <v>79</v>
      </c>
      <c r="G102" t="s">
        <v>871</v>
      </c>
      <c r="H102" t="s">
        <v>72</v>
      </c>
      <c r="I102">
        <f t="shared" si="6"/>
        <v>1.018854904507723E-2</v>
      </c>
      <c r="J102">
        <f t="shared" si="7"/>
        <v>7.462686567164179E-3</v>
      </c>
      <c r="K102" t="s">
        <v>859</v>
      </c>
      <c r="L102">
        <f>SUMIF($K$2:$K$537,K102,$C$2:$C$537)/pivots!$A$13</f>
        <v>0.21473077469505394</v>
      </c>
      <c r="M102" t="s">
        <v>115</v>
      </c>
      <c r="N102">
        <f t="shared" si="8"/>
        <v>3.5639625743337865E-2</v>
      </c>
      <c r="O102">
        <v>4389.33</v>
      </c>
      <c r="P102">
        <v>0.123103479</v>
      </c>
      <c r="Q102">
        <f t="shared" si="9"/>
        <v>35655.612949817609</v>
      </c>
      <c r="Z102" t="s">
        <v>214</v>
      </c>
    </row>
    <row r="103" spans="1:26" x14ac:dyDescent="0.35">
      <c r="A103">
        <v>103</v>
      </c>
      <c r="B103" t="s">
        <v>215</v>
      </c>
      <c r="C103">
        <v>19.2</v>
      </c>
      <c r="D103">
        <f t="shared" si="5"/>
        <v>4.4944661885054022E-3</v>
      </c>
      <c r="E103" t="s">
        <v>890</v>
      </c>
      <c r="F103">
        <v>74</v>
      </c>
      <c r="G103" t="s">
        <v>871</v>
      </c>
      <c r="H103" t="s">
        <v>44</v>
      </c>
      <c r="I103">
        <f t="shared" si="6"/>
        <v>4.9055225183170639E-2</v>
      </c>
      <c r="J103">
        <f t="shared" si="7"/>
        <v>4.8507462686567165E-2</v>
      </c>
      <c r="K103" t="s">
        <v>859</v>
      </c>
      <c r="L103">
        <f>SUMIF($K$2:$K$537,K103,$C$2:$C$537)/pivots!$A$13</f>
        <v>0.21473077469505394</v>
      </c>
      <c r="M103" t="s">
        <v>110</v>
      </c>
      <c r="N103">
        <f t="shared" si="8"/>
        <v>3.5314891112419061E-2</v>
      </c>
      <c r="O103">
        <v>4271.92</v>
      </c>
      <c r="P103">
        <v>1.4638655249999999</v>
      </c>
      <c r="Q103">
        <f t="shared" si="9"/>
        <v>2918.246196145647</v>
      </c>
      <c r="Z103" t="s">
        <v>109</v>
      </c>
    </row>
    <row r="104" spans="1:26" x14ac:dyDescent="0.35">
      <c r="A104">
        <v>104</v>
      </c>
      <c r="B104" t="s">
        <v>216</v>
      </c>
      <c r="C104">
        <v>19.100000000000001</v>
      </c>
      <c r="D104">
        <f t="shared" si="5"/>
        <v>1.0153417608471459E-2</v>
      </c>
      <c r="E104" t="s">
        <v>890</v>
      </c>
      <c r="F104">
        <v>92</v>
      </c>
      <c r="G104" t="s">
        <v>873</v>
      </c>
      <c r="H104" t="s">
        <v>136</v>
      </c>
      <c r="I104">
        <f t="shared" si="6"/>
        <v>1.2542875119238503E-2</v>
      </c>
      <c r="J104">
        <f t="shared" si="7"/>
        <v>1.6791044776119403E-2</v>
      </c>
      <c r="K104" t="s">
        <v>862</v>
      </c>
      <c r="L104">
        <f>SUMIF($K$2:$K$537,K104,$C$2:$C$537)/pivots!$A$13</f>
        <v>1.2542875119238503E-2</v>
      </c>
      <c r="M104" t="s">
        <v>218</v>
      </c>
      <c r="N104">
        <f t="shared" si="8"/>
        <v>2.8576647520854061E-2</v>
      </c>
      <c r="O104">
        <v>1881.14</v>
      </c>
      <c r="P104">
        <v>2.6974026000000002E-2</v>
      </c>
      <c r="Q104">
        <f t="shared" si="9"/>
        <v>69738.940712817581</v>
      </c>
      <c r="Z104" t="s">
        <v>217</v>
      </c>
    </row>
    <row r="105" spans="1:26" x14ac:dyDescent="0.35">
      <c r="A105">
        <v>105</v>
      </c>
      <c r="B105" t="s">
        <v>219</v>
      </c>
      <c r="C105">
        <v>18.899999999999999</v>
      </c>
      <c r="D105">
        <f t="shared" si="5"/>
        <v>6.2299832944151653E-4</v>
      </c>
      <c r="E105" t="s">
        <v>890</v>
      </c>
      <c r="F105">
        <v>92</v>
      </c>
      <c r="G105" t="s">
        <v>873</v>
      </c>
      <c r="H105" t="s">
        <v>7</v>
      </c>
      <c r="I105">
        <f t="shared" si="6"/>
        <v>0.49662073024700115</v>
      </c>
      <c r="J105">
        <f t="shared" si="7"/>
        <v>0.39365671641791045</v>
      </c>
      <c r="K105" t="s">
        <v>858</v>
      </c>
      <c r="L105">
        <f>SUMIF($K$2:$K$537,K105,$C$2:$C$537)/pivots!$A$13</f>
        <v>0.52927685656877277</v>
      </c>
      <c r="M105" t="s">
        <v>218</v>
      </c>
      <c r="N105">
        <f t="shared" si="8"/>
        <v>2.8576647520854061E-2</v>
      </c>
      <c r="O105">
        <v>30337.16</v>
      </c>
      <c r="P105">
        <v>0.34727580699999999</v>
      </c>
      <c r="Q105">
        <f t="shared" si="9"/>
        <v>87357.539421109177</v>
      </c>
      <c r="Z105" t="s">
        <v>217</v>
      </c>
    </row>
    <row r="106" spans="1:26" x14ac:dyDescent="0.35">
      <c r="A106">
        <v>106</v>
      </c>
      <c r="B106" t="s">
        <v>220</v>
      </c>
      <c r="C106">
        <v>18.8</v>
      </c>
      <c r="D106">
        <f t="shared" si="5"/>
        <v>5.0398631730764077E-3</v>
      </c>
      <c r="E106" t="s">
        <v>890</v>
      </c>
      <c r="F106">
        <v>57</v>
      </c>
      <c r="G106" t="s">
        <v>869</v>
      </c>
      <c r="H106" t="s">
        <v>221</v>
      </c>
      <c r="I106">
        <f t="shared" si="6"/>
        <v>1.3131456637778819E-2</v>
      </c>
      <c r="J106">
        <f t="shared" si="7"/>
        <v>2.2388059701492536E-2</v>
      </c>
      <c r="K106" t="s">
        <v>860</v>
      </c>
      <c r="L106">
        <f>SUMIF($K$2:$K$537,K106,$C$2:$C$537)/pivots!$A$13</f>
        <v>0.22311298735564536</v>
      </c>
      <c r="M106" t="s">
        <v>23</v>
      </c>
      <c r="N106">
        <f t="shared" si="8"/>
        <v>0.16778632461285556</v>
      </c>
      <c r="O106">
        <v>3730.26</v>
      </c>
      <c r="P106">
        <v>6.9551331999999993E-2</v>
      </c>
      <c r="Q106">
        <f t="shared" si="9"/>
        <v>53633.192819369739</v>
      </c>
      <c r="Z106" t="s">
        <v>82</v>
      </c>
    </row>
    <row r="107" spans="1:26" x14ac:dyDescent="0.35">
      <c r="A107">
        <v>107</v>
      </c>
      <c r="B107" t="s">
        <v>222</v>
      </c>
      <c r="C107">
        <v>18.7</v>
      </c>
      <c r="D107">
        <f t="shared" si="5"/>
        <v>9.5726159707067713E-4</v>
      </c>
      <c r="E107" t="s">
        <v>890</v>
      </c>
      <c r="F107">
        <v>61</v>
      </c>
      <c r="G107" t="s">
        <v>870</v>
      </c>
      <c r="H107" t="s">
        <v>55</v>
      </c>
      <c r="I107">
        <f t="shared" si="6"/>
        <v>8.5506687503805551E-2</v>
      </c>
      <c r="J107">
        <f t="shared" si="7"/>
        <v>0.10074626865671642</v>
      </c>
      <c r="K107" t="s">
        <v>859</v>
      </c>
      <c r="L107">
        <f>SUMIF($K$2:$K$537,K107,$C$2:$C$537)/pivots!$A$13</f>
        <v>0.21473077469505394</v>
      </c>
      <c r="M107" t="s">
        <v>9</v>
      </c>
      <c r="N107">
        <f t="shared" si="8"/>
        <v>6.0938483083355338E-2</v>
      </c>
      <c r="O107">
        <v>19534.89</v>
      </c>
      <c r="P107">
        <v>1.416096094</v>
      </c>
      <c r="Q107">
        <f t="shared" si="9"/>
        <v>13794.890108636935</v>
      </c>
      <c r="Z107" t="s">
        <v>223</v>
      </c>
    </row>
    <row r="108" spans="1:26" x14ac:dyDescent="0.35">
      <c r="A108">
        <v>108</v>
      </c>
      <c r="B108" t="s">
        <v>224</v>
      </c>
      <c r="C108">
        <v>18.600000000000001</v>
      </c>
      <c r="D108">
        <f t="shared" si="5"/>
        <v>2.9118006199317453E-2</v>
      </c>
      <c r="E108" t="s">
        <v>890</v>
      </c>
      <c r="F108">
        <v>77</v>
      </c>
      <c r="G108" t="s">
        <v>871</v>
      </c>
      <c r="H108" t="s">
        <v>225</v>
      </c>
      <c r="I108">
        <f t="shared" si="6"/>
        <v>1.16397069269956E-2</v>
      </c>
      <c r="J108">
        <f t="shared" si="7"/>
        <v>2.0522388059701493E-2</v>
      </c>
      <c r="K108" t="s">
        <v>860</v>
      </c>
      <c r="L108">
        <f>SUMIF($K$2:$K$537,K108,$C$2:$C$537)/pivots!$A$13</f>
        <v>0.22311298735564536</v>
      </c>
      <c r="M108" t="s">
        <v>20</v>
      </c>
      <c r="N108">
        <f t="shared" si="8"/>
        <v>0.14505490044853961</v>
      </c>
      <c r="O108">
        <v>638.78</v>
      </c>
      <c r="P108">
        <v>1.0656633E-2</v>
      </c>
      <c r="Q108">
        <f t="shared" si="9"/>
        <v>59942.009826180554</v>
      </c>
      <c r="Z108" t="s">
        <v>226</v>
      </c>
    </row>
    <row r="109" spans="1:26" x14ac:dyDescent="0.35">
      <c r="A109">
        <v>109</v>
      </c>
      <c r="B109" t="s">
        <v>227</v>
      </c>
      <c r="C109">
        <v>18.5</v>
      </c>
      <c r="D109">
        <f t="shared" si="5"/>
        <v>6.098131796120665E-4</v>
      </c>
      <c r="E109" t="s">
        <v>890</v>
      </c>
      <c r="F109">
        <v>79</v>
      </c>
      <c r="G109" t="s">
        <v>871</v>
      </c>
      <c r="H109" t="s">
        <v>7</v>
      </c>
      <c r="I109">
        <f t="shared" si="6"/>
        <v>0.49662073024700115</v>
      </c>
      <c r="J109">
        <f t="shared" si="7"/>
        <v>0.39365671641791045</v>
      </c>
      <c r="K109" t="s">
        <v>858</v>
      </c>
      <c r="L109">
        <f>SUMIF($K$2:$K$537,K109,$C$2:$C$537)/pivots!$A$13</f>
        <v>0.52927685656877277</v>
      </c>
      <c r="M109" t="s">
        <v>141</v>
      </c>
      <c r="N109">
        <f t="shared" si="8"/>
        <v>3.6492054149499728E-2</v>
      </c>
      <c r="O109">
        <v>30337.16</v>
      </c>
      <c r="P109">
        <v>0.34727580699999999</v>
      </c>
      <c r="Q109">
        <f t="shared" si="9"/>
        <v>87357.539421109177</v>
      </c>
      <c r="Z109" t="s">
        <v>171</v>
      </c>
    </row>
    <row r="110" spans="1:26" x14ac:dyDescent="0.35">
      <c r="A110">
        <v>109</v>
      </c>
      <c r="B110" t="s">
        <v>228</v>
      </c>
      <c r="C110">
        <v>18.5</v>
      </c>
      <c r="D110">
        <f t="shared" si="5"/>
        <v>6.098131796120665E-4</v>
      </c>
      <c r="E110" t="s">
        <v>891</v>
      </c>
      <c r="F110">
        <v>76</v>
      </c>
      <c r="G110" t="s">
        <v>871</v>
      </c>
      <c r="H110" t="s">
        <v>7</v>
      </c>
      <c r="I110">
        <f t="shared" si="6"/>
        <v>0.49662073024700115</v>
      </c>
      <c r="J110">
        <f t="shared" si="7"/>
        <v>0.39365671641791045</v>
      </c>
      <c r="K110" t="s">
        <v>858</v>
      </c>
      <c r="L110">
        <f>SUMIF($K$2:$K$537,K110,$C$2:$C$537)/pivots!$A$13</f>
        <v>0.52927685656877277</v>
      </c>
      <c r="M110" t="s">
        <v>20</v>
      </c>
      <c r="N110">
        <f t="shared" si="8"/>
        <v>0.14505490044853961</v>
      </c>
      <c r="O110">
        <v>30337.16</v>
      </c>
      <c r="P110">
        <v>0.34727580699999999</v>
      </c>
      <c r="Q110">
        <f t="shared" si="9"/>
        <v>87357.539421109177</v>
      </c>
      <c r="Z110" t="s">
        <v>33</v>
      </c>
    </row>
    <row r="111" spans="1:26" x14ac:dyDescent="0.35">
      <c r="A111">
        <v>111</v>
      </c>
      <c r="B111" t="s">
        <v>229</v>
      </c>
      <c r="C111">
        <v>18.399999999999999</v>
      </c>
      <c r="D111">
        <f t="shared" si="5"/>
        <v>6.0651689215470393E-4</v>
      </c>
      <c r="E111" t="s">
        <v>890</v>
      </c>
      <c r="F111">
        <v>84</v>
      </c>
      <c r="G111" t="s">
        <v>872</v>
      </c>
      <c r="H111" t="s">
        <v>7</v>
      </c>
      <c r="I111">
        <f t="shared" si="6"/>
        <v>0.49662073024700115</v>
      </c>
      <c r="J111">
        <f t="shared" si="7"/>
        <v>0.39365671641791045</v>
      </c>
      <c r="K111" t="s">
        <v>858</v>
      </c>
      <c r="L111">
        <f>SUMIF($K$2:$K$537,K111,$C$2:$C$537)/pivots!$A$13</f>
        <v>0.52927685656877277</v>
      </c>
      <c r="M111" t="s">
        <v>218</v>
      </c>
      <c r="N111">
        <f t="shared" si="8"/>
        <v>2.8576647520854061E-2</v>
      </c>
      <c r="O111">
        <v>30337.16</v>
      </c>
      <c r="P111">
        <v>0.34727580699999999</v>
      </c>
      <c r="Q111">
        <f t="shared" si="9"/>
        <v>87357.539421109177</v>
      </c>
      <c r="Z111" t="s">
        <v>217</v>
      </c>
    </row>
    <row r="112" spans="1:26" x14ac:dyDescent="0.35">
      <c r="A112">
        <v>112</v>
      </c>
      <c r="B112" t="s">
        <v>230</v>
      </c>
      <c r="C112">
        <v>18.2</v>
      </c>
      <c r="D112">
        <f t="shared" si="5"/>
        <v>5.0523276795380725E-2</v>
      </c>
      <c r="E112" t="s">
        <v>891</v>
      </c>
      <c r="F112">
        <v>57</v>
      </c>
      <c r="G112" t="s">
        <v>869</v>
      </c>
      <c r="H112" t="s">
        <v>231</v>
      </c>
      <c r="I112">
        <f t="shared" si="6"/>
        <v>5.2261979663493757E-3</v>
      </c>
      <c r="J112">
        <f t="shared" si="7"/>
        <v>9.3283582089552231E-3</v>
      </c>
      <c r="K112" t="s">
        <v>860</v>
      </c>
      <c r="L112">
        <f>SUMIF($K$2:$K$537,K112,$C$2:$C$537)/pivots!$A$13</f>
        <v>0.22311298735564536</v>
      </c>
      <c r="M112" t="s">
        <v>23</v>
      </c>
      <c r="N112">
        <f t="shared" si="8"/>
        <v>0.16778632461285556</v>
      </c>
      <c r="O112">
        <v>360.23</v>
      </c>
      <c r="P112">
        <v>1.0609238999999999E-2</v>
      </c>
      <c r="Q112">
        <f t="shared" si="9"/>
        <v>33954.367509300151</v>
      </c>
      <c r="Z112" t="s">
        <v>232</v>
      </c>
    </row>
    <row r="113" spans="1:26" x14ac:dyDescent="0.35">
      <c r="A113">
        <v>113</v>
      </c>
      <c r="B113" t="s">
        <v>233</v>
      </c>
      <c r="C113">
        <v>18</v>
      </c>
      <c r="D113">
        <f t="shared" si="5"/>
        <v>5.9333174232525389E-4</v>
      </c>
      <c r="E113" t="s">
        <v>890</v>
      </c>
      <c r="F113">
        <v>77</v>
      </c>
      <c r="G113" t="s">
        <v>871</v>
      </c>
      <c r="H113" t="s">
        <v>7</v>
      </c>
      <c r="I113">
        <f t="shared" si="6"/>
        <v>0.49662073024700115</v>
      </c>
      <c r="J113">
        <f t="shared" si="7"/>
        <v>0.39365671641791045</v>
      </c>
      <c r="K113" t="s">
        <v>858</v>
      </c>
      <c r="L113">
        <f>SUMIF($K$2:$K$537,K113,$C$2:$C$537)/pivots!$A$13</f>
        <v>0.52927685656877277</v>
      </c>
      <c r="M113" t="s">
        <v>235</v>
      </c>
      <c r="N113">
        <f t="shared" si="8"/>
        <v>7.7834831848348955E-3</v>
      </c>
      <c r="O113">
        <v>30337.16</v>
      </c>
      <c r="P113">
        <v>0.34727580699999999</v>
      </c>
      <c r="Q113">
        <f t="shared" si="9"/>
        <v>87357.539421109177</v>
      </c>
      <c r="Z113" t="s">
        <v>234</v>
      </c>
    </row>
    <row r="114" spans="1:26" x14ac:dyDescent="0.35">
      <c r="A114">
        <v>114</v>
      </c>
      <c r="B114" t="s">
        <v>236</v>
      </c>
      <c r="C114">
        <v>17.899999999999999</v>
      </c>
      <c r="D114">
        <f t="shared" si="5"/>
        <v>3.6370581685481835E-3</v>
      </c>
      <c r="E114" t="s">
        <v>890</v>
      </c>
      <c r="F114">
        <v>69</v>
      </c>
      <c r="G114" t="s">
        <v>870</v>
      </c>
      <c r="H114" t="s">
        <v>86</v>
      </c>
      <c r="I114">
        <f t="shared" si="6"/>
        <v>3.7851880416472167E-2</v>
      </c>
      <c r="J114">
        <f t="shared" si="7"/>
        <v>4.4776119402985072E-2</v>
      </c>
      <c r="K114" t="s">
        <v>860</v>
      </c>
      <c r="L114">
        <f>SUMIF($K$2:$K$537,K114,$C$2:$C$537)/pivots!$A$13</f>
        <v>0.22311298735564536</v>
      </c>
      <c r="M114" t="s">
        <v>12</v>
      </c>
      <c r="N114">
        <f t="shared" si="8"/>
        <v>0.24783341113433871</v>
      </c>
      <c r="O114">
        <v>4921.5600000000004</v>
      </c>
      <c r="P114">
        <v>8.4075074999999999E-2</v>
      </c>
      <c r="Q114">
        <f t="shared" si="9"/>
        <v>58537.681946760087</v>
      </c>
      <c r="Z114" t="s">
        <v>25</v>
      </c>
    </row>
    <row r="115" spans="1:26" x14ac:dyDescent="0.35">
      <c r="A115">
        <v>115</v>
      </c>
      <c r="B115" t="s">
        <v>237</v>
      </c>
      <c r="C115">
        <v>17.399999999999999</v>
      </c>
      <c r="D115">
        <f t="shared" si="5"/>
        <v>8.9071399941335731E-4</v>
      </c>
      <c r="E115" t="s">
        <v>890</v>
      </c>
      <c r="F115">
        <v>58</v>
      </c>
      <c r="G115" t="s">
        <v>869</v>
      </c>
      <c r="H115" t="s">
        <v>55</v>
      </c>
      <c r="I115">
        <f t="shared" si="6"/>
        <v>8.5506687503805551E-2</v>
      </c>
      <c r="J115">
        <f t="shared" si="7"/>
        <v>0.10074626865671642</v>
      </c>
      <c r="K115" t="s">
        <v>859</v>
      </c>
      <c r="L115">
        <f>SUMIF($K$2:$K$537,K115,$C$2:$C$537)/pivots!$A$13</f>
        <v>0.21473077469505394</v>
      </c>
      <c r="M115" t="s">
        <v>9</v>
      </c>
      <c r="N115">
        <f t="shared" si="8"/>
        <v>6.0938483083355338E-2</v>
      </c>
      <c r="O115">
        <v>19534.89</v>
      </c>
      <c r="P115">
        <v>1.416096094</v>
      </c>
      <c r="Q115">
        <f t="shared" si="9"/>
        <v>13794.890108636935</v>
      </c>
      <c r="Z115" t="s">
        <v>101</v>
      </c>
    </row>
    <row r="116" spans="1:26" x14ac:dyDescent="0.35">
      <c r="A116">
        <v>115</v>
      </c>
      <c r="B116" t="s">
        <v>238</v>
      </c>
      <c r="C116">
        <v>17.399999999999999</v>
      </c>
      <c r="D116">
        <f t="shared" si="5"/>
        <v>7.9245437694413189E-3</v>
      </c>
      <c r="E116" t="s">
        <v>890</v>
      </c>
      <c r="F116">
        <v>53</v>
      </c>
      <c r="G116" t="s">
        <v>869</v>
      </c>
      <c r="H116" t="s">
        <v>139</v>
      </c>
      <c r="I116">
        <f t="shared" si="6"/>
        <v>3.438127904852753E-2</v>
      </c>
      <c r="J116">
        <f t="shared" si="7"/>
        <v>4.2910447761194029E-2</v>
      </c>
      <c r="K116" t="s">
        <v>860</v>
      </c>
      <c r="L116">
        <f>SUMIF($K$2:$K$537,K116,$C$2:$C$537)/pivots!$A$13</f>
        <v>0.22311298735564536</v>
      </c>
      <c r="M116" t="s">
        <v>110</v>
      </c>
      <c r="N116">
        <f t="shared" si="8"/>
        <v>3.5314891112419061E-2</v>
      </c>
      <c r="O116">
        <v>2195.71</v>
      </c>
      <c r="P116">
        <v>0.143997393</v>
      </c>
      <c r="Q116">
        <f t="shared" si="9"/>
        <v>15248.26216819078</v>
      </c>
      <c r="Z116" t="s">
        <v>239</v>
      </c>
    </row>
    <row r="117" spans="1:26" x14ac:dyDescent="0.35">
      <c r="A117">
        <v>117</v>
      </c>
      <c r="B117" t="s">
        <v>240</v>
      </c>
      <c r="C117">
        <v>17.2</v>
      </c>
      <c r="D117">
        <f t="shared" si="5"/>
        <v>3.3880276557606316E-2</v>
      </c>
      <c r="E117" t="s">
        <v>890</v>
      </c>
      <c r="F117">
        <v>75</v>
      </c>
      <c r="G117" t="s">
        <v>871</v>
      </c>
      <c r="H117" t="s">
        <v>241</v>
      </c>
      <c r="I117">
        <f t="shared" si="6"/>
        <v>2.8515759777556788E-3</v>
      </c>
      <c r="J117">
        <f t="shared" si="7"/>
        <v>3.7313432835820895E-3</v>
      </c>
      <c r="K117" t="s">
        <v>859</v>
      </c>
      <c r="L117">
        <f>SUMIF($K$2:$K$537,K117,$C$2:$C$537)/pivots!$A$13</f>
        <v>0.21473077469505394</v>
      </c>
      <c r="M117" t="s">
        <v>218</v>
      </c>
      <c r="N117">
        <f t="shared" si="8"/>
        <v>2.8576647520854061E-2</v>
      </c>
      <c r="O117">
        <v>507.67</v>
      </c>
      <c r="P117">
        <v>0.11678696199999999</v>
      </c>
      <c r="Q117">
        <f t="shared" si="9"/>
        <v>4346.9749645512657</v>
      </c>
      <c r="Z117" t="s">
        <v>217</v>
      </c>
    </row>
    <row r="118" spans="1:26" x14ac:dyDescent="0.35">
      <c r="A118">
        <v>118</v>
      </c>
      <c r="B118" t="s">
        <v>242</v>
      </c>
      <c r="C118">
        <v>17.100000000000001</v>
      </c>
      <c r="D118">
        <f t="shared" si="5"/>
        <v>3.0075452450885554E-2</v>
      </c>
      <c r="E118" t="s">
        <v>890</v>
      </c>
      <c r="F118">
        <v>40</v>
      </c>
      <c r="G118" t="s">
        <v>868</v>
      </c>
      <c r="H118" t="s">
        <v>243</v>
      </c>
      <c r="I118">
        <f t="shared" si="6"/>
        <v>2.7703923200259797E-3</v>
      </c>
      <c r="J118">
        <f t="shared" si="7"/>
        <v>3.7313432835820895E-3</v>
      </c>
      <c r="K118" t="s">
        <v>859</v>
      </c>
      <c r="L118">
        <f>SUMIF($K$2:$K$537,K118,$C$2:$C$537)/pivots!$A$13</f>
        <v>0.21473077469505394</v>
      </c>
      <c r="M118" t="s">
        <v>12</v>
      </c>
      <c r="N118">
        <f t="shared" si="8"/>
        <v>0.24783341113433871</v>
      </c>
      <c r="O118">
        <v>568.57000000000005</v>
      </c>
      <c r="P118">
        <v>1.1346E-2</v>
      </c>
      <c r="Q118">
        <f t="shared" si="9"/>
        <v>50111.933721135203</v>
      </c>
      <c r="Z118" t="s">
        <v>244</v>
      </c>
    </row>
    <row r="119" spans="1:26" x14ac:dyDescent="0.35">
      <c r="A119">
        <v>119</v>
      </c>
      <c r="B119" t="s">
        <v>245</v>
      </c>
      <c r="C119">
        <v>17</v>
      </c>
      <c r="D119">
        <f t="shared" si="5"/>
        <v>7.3683663031605959E-3</v>
      </c>
      <c r="E119" t="s">
        <v>890</v>
      </c>
      <c r="F119">
        <v>85</v>
      </c>
      <c r="G119" t="s">
        <v>872</v>
      </c>
      <c r="H119" t="s">
        <v>119</v>
      </c>
      <c r="I119">
        <f t="shared" si="6"/>
        <v>9.4578961255099379E-3</v>
      </c>
      <c r="J119">
        <f t="shared" si="7"/>
        <v>1.1194029850746268E-2</v>
      </c>
      <c r="K119" t="s">
        <v>861</v>
      </c>
      <c r="L119">
        <f>SUMIF($K$2:$K$537,K119,$C$2:$C$537)/pivots!$A$13</f>
        <v>1.6886200807777401E-2</v>
      </c>
      <c r="M119" t="s">
        <v>64</v>
      </c>
      <c r="N119">
        <f t="shared" si="8"/>
        <v>6.1730023746219886E-2</v>
      </c>
      <c r="O119">
        <v>2307.16</v>
      </c>
      <c r="P119">
        <v>0.21281240500000001</v>
      </c>
      <c r="Q119">
        <f t="shared" si="9"/>
        <v>10841.285309472443</v>
      </c>
      <c r="Z119" t="s">
        <v>246</v>
      </c>
    </row>
    <row r="120" spans="1:26" x14ac:dyDescent="0.35">
      <c r="A120">
        <v>119</v>
      </c>
      <c r="B120" t="s">
        <v>247</v>
      </c>
      <c r="C120">
        <v>17</v>
      </c>
      <c r="D120">
        <f t="shared" si="5"/>
        <v>5.6036886775162869E-4</v>
      </c>
      <c r="E120" t="s">
        <v>890</v>
      </c>
      <c r="F120">
        <v>40</v>
      </c>
      <c r="G120" t="s">
        <v>868</v>
      </c>
      <c r="H120" t="s">
        <v>7</v>
      </c>
      <c r="I120">
        <f t="shared" si="6"/>
        <v>0.49662073024700115</v>
      </c>
      <c r="J120">
        <f t="shared" si="7"/>
        <v>0.39365671641791045</v>
      </c>
      <c r="K120" t="s">
        <v>858</v>
      </c>
      <c r="L120">
        <f>SUMIF($K$2:$K$537,K120,$C$2:$C$537)/pivots!$A$13</f>
        <v>0.52927685656877277</v>
      </c>
      <c r="M120" t="s">
        <v>12</v>
      </c>
      <c r="N120">
        <f t="shared" si="8"/>
        <v>0.24783341113433871</v>
      </c>
      <c r="O120">
        <v>30337.16</v>
      </c>
      <c r="P120">
        <v>0.34727580699999999</v>
      </c>
      <c r="Q120">
        <f t="shared" si="9"/>
        <v>87357.539421109177</v>
      </c>
      <c r="Z120" t="s">
        <v>11</v>
      </c>
    </row>
    <row r="121" spans="1:26" x14ac:dyDescent="0.35">
      <c r="A121">
        <v>122</v>
      </c>
      <c r="B121" t="s">
        <v>248</v>
      </c>
      <c r="C121">
        <v>16.899999999999999</v>
      </c>
      <c r="D121">
        <f t="shared" si="5"/>
        <v>5.5707258029426613E-4</v>
      </c>
      <c r="E121" t="s">
        <v>890</v>
      </c>
      <c r="F121">
        <v>85</v>
      </c>
      <c r="G121" t="s">
        <v>872</v>
      </c>
      <c r="H121" t="s">
        <v>7</v>
      </c>
      <c r="I121">
        <f t="shared" si="6"/>
        <v>0.49662073024700115</v>
      </c>
      <c r="J121">
        <f t="shared" si="7"/>
        <v>0.39365671641791045</v>
      </c>
      <c r="K121" t="s">
        <v>858</v>
      </c>
      <c r="L121">
        <f>SUMIF($K$2:$K$537,K121,$C$2:$C$537)/pivots!$A$13</f>
        <v>0.52927685656877277</v>
      </c>
      <c r="M121" t="s">
        <v>23</v>
      </c>
      <c r="N121">
        <f t="shared" si="8"/>
        <v>0.16778632461285556</v>
      </c>
      <c r="O121">
        <v>30337.16</v>
      </c>
      <c r="P121">
        <v>0.34727580699999999</v>
      </c>
      <c r="Q121">
        <f t="shared" si="9"/>
        <v>87357.539421109177</v>
      </c>
      <c r="Z121" t="s">
        <v>249</v>
      </c>
    </row>
    <row r="122" spans="1:26" x14ac:dyDescent="0.35">
      <c r="A122">
        <v>122</v>
      </c>
      <c r="B122" t="s">
        <v>250</v>
      </c>
      <c r="C122">
        <v>16.899999999999999</v>
      </c>
      <c r="D122">
        <f t="shared" si="5"/>
        <v>5.5707258029426613E-4</v>
      </c>
      <c r="E122" t="s">
        <v>890</v>
      </c>
      <c r="F122">
        <v>57</v>
      </c>
      <c r="G122" t="s">
        <v>869</v>
      </c>
      <c r="H122" t="s">
        <v>7</v>
      </c>
      <c r="I122">
        <f t="shared" si="6"/>
        <v>0.49662073024700115</v>
      </c>
      <c r="J122">
        <f t="shared" si="7"/>
        <v>0.39365671641791045</v>
      </c>
      <c r="K122" t="s">
        <v>858</v>
      </c>
      <c r="L122">
        <f>SUMIF($K$2:$K$537,K122,$C$2:$C$537)/pivots!$A$13</f>
        <v>0.52927685656877277</v>
      </c>
      <c r="M122" t="s">
        <v>12</v>
      </c>
      <c r="N122">
        <f t="shared" si="8"/>
        <v>0.24783341113433871</v>
      </c>
      <c r="O122">
        <v>30337.16</v>
      </c>
      <c r="P122">
        <v>0.34727580699999999</v>
      </c>
      <c r="Q122">
        <f t="shared" si="9"/>
        <v>87357.539421109177</v>
      </c>
      <c r="Z122" t="s">
        <v>77</v>
      </c>
    </row>
    <row r="123" spans="1:26" x14ac:dyDescent="0.35">
      <c r="A123">
        <v>122</v>
      </c>
      <c r="B123" t="s">
        <v>251</v>
      </c>
      <c r="C123">
        <v>16.899999999999999</v>
      </c>
      <c r="D123">
        <f t="shared" si="5"/>
        <v>8.6511876954515731E-4</v>
      </c>
      <c r="E123" t="s">
        <v>890</v>
      </c>
      <c r="F123">
        <v>53</v>
      </c>
      <c r="G123" t="s">
        <v>869</v>
      </c>
      <c r="H123" t="s">
        <v>55</v>
      </c>
      <c r="I123">
        <f t="shared" si="6"/>
        <v>8.5506687503805551E-2</v>
      </c>
      <c r="J123">
        <f t="shared" si="7"/>
        <v>0.10074626865671642</v>
      </c>
      <c r="K123" t="s">
        <v>859</v>
      </c>
      <c r="L123">
        <f>SUMIF($K$2:$K$537,K123,$C$2:$C$537)/pivots!$A$13</f>
        <v>0.21473077469505394</v>
      </c>
      <c r="M123" t="s">
        <v>12</v>
      </c>
      <c r="N123">
        <f t="shared" si="8"/>
        <v>0.24783341113433871</v>
      </c>
      <c r="O123">
        <v>19534.89</v>
      </c>
      <c r="P123">
        <v>1.416096094</v>
      </c>
      <c r="Q123">
        <f t="shared" si="9"/>
        <v>13794.890108636935</v>
      </c>
      <c r="Z123" t="s">
        <v>70</v>
      </c>
    </row>
    <row r="124" spans="1:26" x14ac:dyDescent="0.35">
      <c r="A124">
        <v>125</v>
      </c>
      <c r="B124" t="s">
        <v>252</v>
      </c>
      <c r="C124">
        <v>16.7</v>
      </c>
      <c r="D124">
        <f t="shared" si="5"/>
        <v>7.1664285009290611E-3</v>
      </c>
      <c r="E124" t="s">
        <v>891</v>
      </c>
      <c r="F124">
        <v>78</v>
      </c>
      <c r="G124" t="s">
        <v>871</v>
      </c>
      <c r="H124" t="s">
        <v>58</v>
      </c>
      <c r="I124">
        <f t="shared" si="6"/>
        <v>1.9555113555641254E-2</v>
      </c>
      <c r="J124">
        <f t="shared" si="7"/>
        <v>2.6119402985074626E-2</v>
      </c>
      <c r="K124" t="s">
        <v>858</v>
      </c>
      <c r="L124">
        <f>SUMIF($K$2:$K$537,K124,$C$2:$C$537)/pivots!$A$13</f>
        <v>0.52927685656877277</v>
      </c>
      <c r="M124" t="s">
        <v>189</v>
      </c>
      <c r="N124">
        <f t="shared" si="8"/>
        <v>1.9068011609263059E-2</v>
      </c>
      <c r="O124">
        <v>2330.31</v>
      </c>
      <c r="P124">
        <v>4.0126723000000003E-2</v>
      </c>
      <c r="Q124">
        <f t="shared" si="9"/>
        <v>58073.767947609369</v>
      </c>
      <c r="Z124" t="s">
        <v>253</v>
      </c>
    </row>
    <row r="125" spans="1:26" x14ac:dyDescent="0.35">
      <c r="A125">
        <v>125</v>
      </c>
      <c r="B125" t="s">
        <v>254</v>
      </c>
      <c r="C125">
        <v>16.7</v>
      </c>
      <c r="D125">
        <f t="shared" si="5"/>
        <v>7.6057402844637951E-3</v>
      </c>
      <c r="E125" t="s">
        <v>890</v>
      </c>
      <c r="F125">
        <v>71</v>
      </c>
      <c r="G125" t="s">
        <v>871</v>
      </c>
      <c r="H125" t="s">
        <v>139</v>
      </c>
      <c r="I125">
        <f t="shared" si="6"/>
        <v>3.438127904852753E-2</v>
      </c>
      <c r="J125">
        <f t="shared" si="7"/>
        <v>4.2910447761194029E-2</v>
      </c>
      <c r="K125" t="s">
        <v>860</v>
      </c>
      <c r="L125">
        <f>SUMIF($K$2:$K$537,K125,$C$2:$C$537)/pivots!$A$13</f>
        <v>0.22311298735564536</v>
      </c>
      <c r="M125" t="s">
        <v>110</v>
      </c>
      <c r="N125">
        <f t="shared" si="8"/>
        <v>3.5314891112419061E-2</v>
      </c>
      <c r="O125">
        <v>2195.71</v>
      </c>
      <c r="P125">
        <v>0.143997393</v>
      </c>
      <c r="Q125">
        <f t="shared" si="9"/>
        <v>15248.26216819078</v>
      </c>
      <c r="Z125" t="s">
        <v>255</v>
      </c>
    </row>
    <row r="126" spans="1:26" x14ac:dyDescent="0.35">
      <c r="A126">
        <v>127</v>
      </c>
      <c r="B126" t="s">
        <v>256</v>
      </c>
      <c r="C126">
        <v>16.600000000000001</v>
      </c>
      <c r="D126">
        <f t="shared" si="5"/>
        <v>5.4718371792217865E-4</v>
      </c>
      <c r="E126" t="s">
        <v>890</v>
      </c>
      <c r="F126">
        <v>82</v>
      </c>
      <c r="G126" t="s">
        <v>872</v>
      </c>
      <c r="H126" t="s">
        <v>7</v>
      </c>
      <c r="I126">
        <f t="shared" si="6"/>
        <v>0.49662073024700115</v>
      </c>
      <c r="J126">
        <f t="shared" si="7"/>
        <v>0.39365671641791045</v>
      </c>
      <c r="K126" t="s">
        <v>858</v>
      </c>
      <c r="L126">
        <f>SUMIF($K$2:$K$537,K126,$C$2:$C$537)/pivots!$A$13</f>
        <v>0.52927685656877277</v>
      </c>
      <c r="M126" t="s">
        <v>235</v>
      </c>
      <c r="N126">
        <f t="shared" si="8"/>
        <v>7.7834831848348955E-3</v>
      </c>
      <c r="O126">
        <v>30337.16</v>
      </c>
      <c r="P126">
        <v>0.34727580699999999</v>
      </c>
      <c r="Q126">
        <f t="shared" si="9"/>
        <v>87357.539421109177</v>
      </c>
      <c r="Z126" t="s">
        <v>257</v>
      </c>
    </row>
    <row r="127" spans="1:26" x14ac:dyDescent="0.35">
      <c r="A127">
        <v>128</v>
      </c>
      <c r="B127" t="s">
        <v>258</v>
      </c>
      <c r="C127">
        <v>16.5</v>
      </c>
      <c r="D127">
        <f t="shared" si="5"/>
        <v>1.4517235918281161E-2</v>
      </c>
      <c r="E127" t="s">
        <v>890</v>
      </c>
      <c r="F127">
        <v>70</v>
      </c>
      <c r="G127" t="s">
        <v>871</v>
      </c>
      <c r="H127" t="s">
        <v>259</v>
      </c>
      <c r="I127">
        <f t="shared" si="6"/>
        <v>2.7805402772421916E-3</v>
      </c>
      <c r="J127">
        <f t="shared" si="7"/>
        <v>3.7313432835820895E-3</v>
      </c>
      <c r="K127" t="s">
        <v>859</v>
      </c>
      <c r="L127">
        <f>SUMIF($K$2:$K$537,K127,$C$2:$C$537)/pivots!$A$13</f>
        <v>0.21473077469505394</v>
      </c>
      <c r="M127" t="s">
        <v>23</v>
      </c>
      <c r="N127">
        <f t="shared" si="8"/>
        <v>0.16778632461285556</v>
      </c>
      <c r="O127">
        <v>1136.58</v>
      </c>
      <c r="P127">
        <v>3.4566328E-2</v>
      </c>
      <c r="Q127">
        <f t="shared" si="9"/>
        <v>32881.13218158434</v>
      </c>
      <c r="Z127" t="s">
        <v>260</v>
      </c>
    </row>
    <row r="128" spans="1:26" x14ac:dyDescent="0.35">
      <c r="A128">
        <v>128</v>
      </c>
      <c r="B128" t="s">
        <v>261</v>
      </c>
      <c r="C128">
        <v>16.5</v>
      </c>
      <c r="D128">
        <f t="shared" si="5"/>
        <v>5.4388743046481609E-4</v>
      </c>
      <c r="E128" t="s">
        <v>890</v>
      </c>
      <c r="F128">
        <v>49</v>
      </c>
      <c r="G128" t="s">
        <v>868</v>
      </c>
      <c r="H128" t="s">
        <v>7</v>
      </c>
      <c r="I128">
        <f t="shared" si="6"/>
        <v>0.49662073024700115</v>
      </c>
      <c r="J128">
        <f t="shared" si="7"/>
        <v>0.39365671641791045</v>
      </c>
      <c r="K128" t="s">
        <v>858</v>
      </c>
      <c r="L128">
        <f>SUMIF($K$2:$K$537,K128,$C$2:$C$537)/pivots!$A$13</f>
        <v>0.52927685656877277</v>
      </c>
      <c r="M128" t="s">
        <v>12</v>
      </c>
      <c r="N128">
        <f t="shared" si="8"/>
        <v>0.24783341113433871</v>
      </c>
      <c r="O128">
        <v>30337.16</v>
      </c>
      <c r="P128">
        <v>0.34727580699999999</v>
      </c>
      <c r="Q128">
        <f t="shared" si="9"/>
        <v>87357.539421109177</v>
      </c>
      <c r="Z128" t="s">
        <v>262</v>
      </c>
    </row>
    <row r="129" spans="1:26" x14ac:dyDescent="0.35">
      <c r="A129">
        <v>130</v>
      </c>
      <c r="B129" t="s">
        <v>263</v>
      </c>
      <c r="C129">
        <v>16.399999999999999</v>
      </c>
      <c r="D129">
        <f t="shared" si="5"/>
        <v>7.4691102194734266E-3</v>
      </c>
      <c r="E129" t="s">
        <v>890</v>
      </c>
      <c r="F129">
        <v>59</v>
      </c>
      <c r="G129" t="s">
        <v>869</v>
      </c>
      <c r="H129" t="s">
        <v>139</v>
      </c>
      <c r="I129">
        <f t="shared" si="6"/>
        <v>3.438127904852753E-2</v>
      </c>
      <c r="J129">
        <f t="shared" si="7"/>
        <v>4.2910447761194029E-2</v>
      </c>
      <c r="K129" t="s">
        <v>860</v>
      </c>
      <c r="L129">
        <f>SUMIF($K$2:$K$537,K129,$C$2:$C$537)/pivots!$A$13</f>
        <v>0.22311298735564536</v>
      </c>
      <c r="M129" t="s">
        <v>23</v>
      </c>
      <c r="N129">
        <f t="shared" si="8"/>
        <v>0.16778632461285556</v>
      </c>
      <c r="O129">
        <v>2195.71</v>
      </c>
      <c r="P129">
        <v>0.143997393</v>
      </c>
      <c r="Q129">
        <f t="shared" si="9"/>
        <v>15248.26216819078</v>
      </c>
      <c r="Z129" t="s">
        <v>264</v>
      </c>
    </row>
    <row r="130" spans="1:26" x14ac:dyDescent="0.35">
      <c r="A130">
        <v>131</v>
      </c>
      <c r="B130" t="s">
        <v>265</v>
      </c>
      <c r="C130">
        <v>16.3</v>
      </c>
      <c r="D130">
        <f t="shared" ref="D130:D193" si="10">C130/O130</f>
        <v>5.3729485555009107E-4</v>
      </c>
      <c r="E130" t="s">
        <v>890</v>
      </c>
      <c r="F130">
        <v>57</v>
      </c>
      <c r="G130" t="s">
        <v>869</v>
      </c>
      <c r="H130" t="s">
        <v>7</v>
      </c>
      <c r="I130">
        <f t="shared" si="6"/>
        <v>0.49662073024700115</v>
      </c>
      <c r="J130">
        <f t="shared" si="7"/>
        <v>0.39365671641791045</v>
      </c>
      <c r="K130" t="s">
        <v>858</v>
      </c>
      <c r="L130">
        <f>SUMIF($K$2:$K$537,K130,$C$2:$C$537)/pivots!$A$13</f>
        <v>0.52927685656877277</v>
      </c>
      <c r="M130" t="s">
        <v>23</v>
      </c>
      <c r="N130">
        <f t="shared" si="8"/>
        <v>0.16778632461285556</v>
      </c>
      <c r="O130">
        <v>30337.16</v>
      </c>
      <c r="P130">
        <v>0.34727580699999999</v>
      </c>
      <c r="Q130">
        <f t="shared" si="9"/>
        <v>87357.539421109177</v>
      </c>
      <c r="Z130" t="s">
        <v>266</v>
      </c>
    </row>
    <row r="131" spans="1:26" x14ac:dyDescent="0.35">
      <c r="A131">
        <v>132</v>
      </c>
      <c r="B131" t="s">
        <v>267</v>
      </c>
      <c r="C131">
        <v>16.2</v>
      </c>
      <c r="D131">
        <f t="shared" si="10"/>
        <v>5.339985680927285E-4</v>
      </c>
      <c r="E131" t="s">
        <v>890</v>
      </c>
      <c r="F131">
        <v>65</v>
      </c>
      <c r="G131" t="s">
        <v>870</v>
      </c>
      <c r="H131" t="s">
        <v>7</v>
      </c>
      <c r="I131">
        <f t="shared" ref="I131:I194" si="11">SUMIF($H$2:$H$537,H131,$C$2:$C$537)/SUM($C$2:$C$537)</f>
        <v>0.49662073024700115</v>
      </c>
      <c r="J131">
        <f t="shared" ref="J131:J194" si="12">COUNTIF($H$2:$H$537,H131)/COUNTA($B$2:$B$537)</f>
        <v>0.39365671641791045</v>
      </c>
      <c r="K131" t="s">
        <v>858</v>
      </c>
      <c r="L131">
        <f>SUMIF($K$2:$K$537,K131,$C$2:$C$537)/pivots!$A$13</f>
        <v>0.52927685656877277</v>
      </c>
      <c r="M131" t="s">
        <v>12</v>
      </c>
      <c r="N131">
        <f t="shared" ref="N131:N194" si="13">SUMIF($M$2:$M$537,M131,$C$2:$C$537)/SUM($C$2:$C$537)</f>
        <v>0.24783341113433871</v>
      </c>
      <c r="O131">
        <v>30337.16</v>
      </c>
      <c r="P131">
        <v>0.34727580699999999</v>
      </c>
      <c r="Q131">
        <f t="shared" ref="Q131:Q194" si="14">O131/P131</f>
        <v>87357.539421109177</v>
      </c>
      <c r="Z131" t="s">
        <v>40</v>
      </c>
    </row>
    <row r="132" spans="1:26" x14ac:dyDescent="0.35">
      <c r="A132">
        <v>132</v>
      </c>
      <c r="B132" t="s">
        <v>268</v>
      </c>
      <c r="C132">
        <v>16.2</v>
      </c>
      <c r="D132">
        <f t="shared" si="10"/>
        <v>8.2928544772967747E-4</v>
      </c>
      <c r="E132" t="s">
        <v>890</v>
      </c>
      <c r="F132">
        <v>54</v>
      </c>
      <c r="G132" t="s">
        <v>869</v>
      </c>
      <c r="H132" t="s">
        <v>55</v>
      </c>
      <c r="I132">
        <f t="shared" si="11"/>
        <v>8.5506687503805551E-2</v>
      </c>
      <c r="J132">
        <f t="shared" si="12"/>
        <v>0.10074626865671642</v>
      </c>
      <c r="K132" t="s">
        <v>859</v>
      </c>
      <c r="L132">
        <f>SUMIF($K$2:$K$537,K132,$C$2:$C$537)/pivots!$A$13</f>
        <v>0.21473077469505394</v>
      </c>
      <c r="M132" t="s">
        <v>270</v>
      </c>
      <c r="N132">
        <f t="shared" si="13"/>
        <v>8.5851718049156731E-3</v>
      </c>
      <c r="O132">
        <v>19534.89</v>
      </c>
      <c r="P132">
        <v>1.416096094</v>
      </c>
      <c r="Q132">
        <f t="shared" si="14"/>
        <v>13794.890108636935</v>
      </c>
      <c r="Z132" t="s">
        <v>269</v>
      </c>
    </row>
    <row r="133" spans="1:26" x14ac:dyDescent="0.35">
      <c r="A133">
        <v>134</v>
      </c>
      <c r="B133" t="s">
        <v>271</v>
      </c>
      <c r="C133">
        <v>16</v>
      </c>
      <c r="D133">
        <f t="shared" si="10"/>
        <v>4.289245253682049E-3</v>
      </c>
      <c r="E133" t="s">
        <v>890</v>
      </c>
      <c r="F133">
        <v>72</v>
      </c>
      <c r="G133" t="s">
        <v>871</v>
      </c>
      <c r="H133" t="s">
        <v>221</v>
      </c>
      <c r="I133">
        <f t="shared" si="11"/>
        <v>1.3131456637778819E-2</v>
      </c>
      <c r="J133">
        <f t="shared" si="12"/>
        <v>2.2388059701492536E-2</v>
      </c>
      <c r="K133" t="s">
        <v>860</v>
      </c>
      <c r="L133">
        <f>SUMIF($K$2:$K$537,K133,$C$2:$C$537)/pivots!$A$13</f>
        <v>0.22311298735564536</v>
      </c>
      <c r="M133" t="s">
        <v>115</v>
      </c>
      <c r="N133">
        <f t="shared" si="13"/>
        <v>3.5639625743337865E-2</v>
      </c>
      <c r="O133">
        <v>3730.26</v>
      </c>
      <c r="P133">
        <v>6.9551331999999993E-2</v>
      </c>
      <c r="Q133">
        <f t="shared" si="14"/>
        <v>53633.192819369739</v>
      </c>
      <c r="Z133" t="s">
        <v>272</v>
      </c>
    </row>
    <row r="134" spans="1:26" x14ac:dyDescent="0.35">
      <c r="A134">
        <v>135</v>
      </c>
      <c r="B134" t="s">
        <v>273</v>
      </c>
      <c r="C134">
        <v>15.7</v>
      </c>
      <c r="D134">
        <f t="shared" si="10"/>
        <v>5.175171308059159E-4</v>
      </c>
      <c r="E134" t="s">
        <v>890</v>
      </c>
      <c r="F134">
        <v>47</v>
      </c>
      <c r="G134" t="s">
        <v>868</v>
      </c>
      <c r="H134" t="s">
        <v>7</v>
      </c>
      <c r="I134">
        <f t="shared" si="11"/>
        <v>0.49662073024700115</v>
      </c>
      <c r="J134">
        <f t="shared" si="12"/>
        <v>0.39365671641791045</v>
      </c>
      <c r="K134" t="s">
        <v>858</v>
      </c>
      <c r="L134">
        <f>SUMIF($K$2:$K$537,K134,$C$2:$C$537)/pivots!$A$13</f>
        <v>0.52927685656877277</v>
      </c>
      <c r="M134" t="s">
        <v>12</v>
      </c>
      <c r="N134">
        <f t="shared" si="13"/>
        <v>0.24783341113433871</v>
      </c>
      <c r="O134">
        <v>30337.16</v>
      </c>
      <c r="P134">
        <v>0.34727580699999999</v>
      </c>
      <c r="Q134">
        <f t="shared" si="14"/>
        <v>87357.539421109177</v>
      </c>
      <c r="Z134" t="s">
        <v>274</v>
      </c>
    </row>
    <row r="135" spans="1:26" x14ac:dyDescent="0.35">
      <c r="A135">
        <v>136</v>
      </c>
      <c r="B135" t="s">
        <v>275</v>
      </c>
      <c r="C135">
        <v>15.6</v>
      </c>
      <c r="D135">
        <f t="shared" si="10"/>
        <v>5.1422084334855334E-4</v>
      </c>
      <c r="E135" t="s">
        <v>891</v>
      </c>
      <c r="F135">
        <v>61</v>
      </c>
      <c r="G135" t="s">
        <v>870</v>
      </c>
      <c r="H135" t="s">
        <v>7</v>
      </c>
      <c r="I135">
        <f t="shared" si="11"/>
        <v>0.49662073024700115</v>
      </c>
      <c r="J135">
        <f t="shared" si="12"/>
        <v>0.39365671641791045</v>
      </c>
      <c r="K135" t="s">
        <v>858</v>
      </c>
      <c r="L135">
        <f>SUMIF($K$2:$K$537,K135,$C$2:$C$537)/pivots!$A$13</f>
        <v>0.52927685656877277</v>
      </c>
      <c r="M135" t="s">
        <v>12</v>
      </c>
      <c r="N135">
        <f t="shared" si="13"/>
        <v>0.24783341113433871</v>
      </c>
      <c r="O135">
        <v>30337.16</v>
      </c>
      <c r="P135">
        <v>0.34727580699999999</v>
      </c>
      <c r="Q135">
        <f t="shared" si="14"/>
        <v>87357.539421109177</v>
      </c>
      <c r="Z135" t="s">
        <v>276</v>
      </c>
    </row>
    <row r="136" spans="1:26" x14ac:dyDescent="0.35">
      <c r="A136">
        <v>136</v>
      </c>
      <c r="B136" t="s">
        <v>277</v>
      </c>
      <c r="C136">
        <v>15.6</v>
      </c>
      <c r="D136">
        <f t="shared" si="10"/>
        <v>5.1422084334855334E-4</v>
      </c>
      <c r="E136" t="s">
        <v>890</v>
      </c>
      <c r="F136">
        <v>65</v>
      </c>
      <c r="G136" t="s">
        <v>870</v>
      </c>
      <c r="H136" t="s">
        <v>7</v>
      </c>
      <c r="I136">
        <f t="shared" si="11"/>
        <v>0.49662073024700115</v>
      </c>
      <c r="J136">
        <f t="shared" si="12"/>
        <v>0.39365671641791045</v>
      </c>
      <c r="K136" t="s">
        <v>858</v>
      </c>
      <c r="L136">
        <f>SUMIF($K$2:$K$537,K136,$C$2:$C$537)/pivots!$A$13</f>
        <v>0.52927685656877277</v>
      </c>
      <c r="M136" t="s">
        <v>20</v>
      </c>
      <c r="N136">
        <f t="shared" si="13"/>
        <v>0.14505490044853961</v>
      </c>
      <c r="O136">
        <v>30337.16</v>
      </c>
      <c r="P136">
        <v>0.34727580699999999</v>
      </c>
      <c r="Q136">
        <f t="shared" si="14"/>
        <v>87357.539421109177</v>
      </c>
      <c r="Z136" t="s">
        <v>278</v>
      </c>
    </row>
    <row r="137" spans="1:26" x14ac:dyDescent="0.35">
      <c r="A137">
        <v>138</v>
      </c>
      <c r="B137" t="s">
        <v>279</v>
      </c>
      <c r="C137">
        <v>15.4</v>
      </c>
      <c r="D137">
        <f t="shared" si="10"/>
        <v>3.604936422030375E-3</v>
      </c>
      <c r="E137" t="s">
        <v>890</v>
      </c>
      <c r="F137">
        <v>70</v>
      </c>
      <c r="G137" t="s">
        <v>871</v>
      </c>
      <c r="H137" t="s">
        <v>44</v>
      </c>
      <c r="I137">
        <f t="shared" si="11"/>
        <v>4.9055225183170639E-2</v>
      </c>
      <c r="J137">
        <f t="shared" si="12"/>
        <v>4.8507462686567165E-2</v>
      </c>
      <c r="K137" t="s">
        <v>859</v>
      </c>
      <c r="L137">
        <f>SUMIF($K$2:$K$537,K137,$C$2:$C$537)/pivots!$A$13</f>
        <v>0.21473077469505394</v>
      </c>
      <c r="M137" t="s">
        <v>20</v>
      </c>
      <c r="N137">
        <f t="shared" si="13"/>
        <v>0.14505490044853961</v>
      </c>
      <c r="O137">
        <v>4271.92</v>
      </c>
      <c r="P137">
        <v>1.4638655249999999</v>
      </c>
      <c r="Q137">
        <f t="shared" si="14"/>
        <v>2918.246196145647</v>
      </c>
      <c r="Z137" t="s">
        <v>280</v>
      </c>
    </row>
    <row r="138" spans="1:26" x14ac:dyDescent="0.35">
      <c r="A138">
        <v>138</v>
      </c>
      <c r="B138" t="s">
        <v>281</v>
      </c>
      <c r="C138">
        <v>15.4</v>
      </c>
      <c r="D138">
        <f t="shared" si="10"/>
        <v>5.0762826843382832E-4</v>
      </c>
      <c r="E138" t="s">
        <v>890</v>
      </c>
      <c r="F138">
        <v>82</v>
      </c>
      <c r="G138" t="s">
        <v>872</v>
      </c>
      <c r="H138" t="s">
        <v>7</v>
      </c>
      <c r="I138">
        <f t="shared" si="11"/>
        <v>0.49662073024700115</v>
      </c>
      <c r="J138">
        <f t="shared" si="12"/>
        <v>0.39365671641791045</v>
      </c>
      <c r="K138" t="s">
        <v>858</v>
      </c>
      <c r="L138">
        <f>SUMIF($K$2:$K$537,K138,$C$2:$C$537)/pivots!$A$13</f>
        <v>0.52927685656877277</v>
      </c>
      <c r="M138" t="s">
        <v>141</v>
      </c>
      <c r="N138">
        <f t="shared" si="13"/>
        <v>3.6492054149499728E-2</v>
      </c>
      <c r="O138">
        <v>30337.16</v>
      </c>
      <c r="P138">
        <v>0.34727580699999999</v>
      </c>
      <c r="Q138">
        <f t="shared" si="14"/>
        <v>87357.539421109177</v>
      </c>
      <c r="Z138" t="s">
        <v>282</v>
      </c>
    </row>
    <row r="139" spans="1:26" x14ac:dyDescent="0.35">
      <c r="A139">
        <v>138</v>
      </c>
      <c r="B139" t="s">
        <v>283</v>
      </c>
      <c r="C139">
        <v>15.4</v>
      </c>
      <c r="D139">
        <f t="shared" si="10"/>
        <v>7.8833307994055765E-4</v>
      </c>
      <c r="E139" t="s">
        <v>890</v>
      </c>
      <c r="F139">
        <v>79</v>
      </c>
      <c r="G139" t="s">
        <v>871</v>
      </c>
      <c r="H139" t="s">
        <v>55</v>
      </c>
      <c r="I139">
        <f t="shared" si="11"/>
        <v>8.5506687503805551E-2</v>
      </c>
      <c r="J139">
        <f t="shared" si="12"/>
        <v>0.10074626865671642</v>
      </c>
      <c r="K139" t="s">
        <v>859</v>
      </c>
      <c r="L139">
        <f>SUMIF($K$2:$K$537,K139,$C$2:$C$537)/pivots!$A$13</f>
        <v>0.21473077469505394</v>
      </c>
      <c r="M139" t="s">
        <v>110</v>
      </c>
      <c r="N139">
        <f t="shared" si="13"/>
        <v>3.5314891112419061E-2</v>
      </c>
      <c r="O139">
        <v>19534.89</v>
      </c>
      <c r="P139">
        <v>1.416096094</v>
      </c>
      <c r="Q139">
        <f t="shared" si="14"/>
        <v>13794.890108636935</v>
      </c>
      <c r="Z139" t="s">
        <v>284</v>
      </c>
    </row>
    <row r="140" spans="1:26" x14ac:dyDescent="0.35">
      <c r="A140">
        <v>141</v>
      </c>
      <c r="B140" t="s">
        <v>285</v>
      </c>
      <c r="C140">
        <v>15.2</v>
      </c>
      <c r="D140">
        <f t="shared" si="10"/>
        <v>2.7872519895844793E-2</v>
      </c>
      <c r="E140" t="s">
        <v>890</v>
      </c>
      <c r="F140">
        <v>85</v>
      </c>
      <c r="G140" t="s">
        <v>872</v>
      </c>
      <c r="H140" t="s">
        <v>286</v>
      </c>
      <c r="I140">
        <f t="shared" si="11"/>
        <v>4.6883562338901185E-3</v>
      </c>
      <c r="J140">
        <f t="shared" si="12"/>
        <v>7.462686567164179E-3</v>
      </c>
      <c r="K140" t="s">
        <v>859</v>
      </c>
      <c r="L140">
        <f>SUMIF($K$2:$K$537,K140,$C$2:$C$537)/pivots!$A$13</f>
        <v>0.21473077469505394</v>
      </c>
      <c r="M140" t="s">
        <v>45</v>
      </c>
      <c r="N140">
        <f t="shared" si="13"/>
        <v>6.9970165005784374E-2</v>
      </c>
      <c r="O140">
        <v>545.34</v>
      </c>
      <c r="P140">
        <v>7.1619863000000006E-2</v>
      </c>
      <c r="Q140">
        <f t="shared" si="14"/>
        <v>7614.3680978557577</v>
      </c>
      <c r="Z140" t="s">
        <v>45</v>
      </c>
    </row>
    <row r="141" spans="1:26" x14ac:dyDescent="0.35">
      <c r="A141">
        <v>141</v>
      </c>
      <c r="B141" t="s">
        <v>287</v>
      </c>
      <c r="C141">
        <v>15.2</v>
      </c>
      <c r="D141">
        <f t="shared" si="10"/>
        <v>3.0884516291582341E-3</v>
      </c>
      <c r="E141" t="s">
        <v>890</v>
      </c>
      <c r="F141">
        <v>81</v>
      </c>
      <c r="G141" t="s">
        <v>872</v>
      </c>
      <c r="H141" t="s">
        <v>86</v>
      </c>
      <c r="I141">
        <f t="shared" si="11"/>
        <v>3.7851880416472167E-2</v>
      </c>
      <c r="J141">
        <f t="shared" si="12"/>
        <v>4.4776119402985072E-2</v>
      </c>
      <c r="K141" t="s">
        <v>860</v>
      </c>
      <c r="L141">
        <f>SUMIF($K$2:$K$537,K141,$C$2:$C$537)/pivots!$A$13</f>
        <v>0.22311298735564536</v>
      </c>
      <c r="M141" t="s">
        <v>12</v>
      </c>
      <c r="N141">
        <f t="shared" si="13"/>
        <v>0.24783341113433871</v>
      </c>
      <c r="O141">
        <v>4921.5600000000004</v>
      </c>
      <c r="P141">
        <v>8.4075074999999999E-2</v>
      </c>
      <c r="Q141">
        <f t="shared" si="14"/>
        <v>58537.681946760087</v>
      </c>
      <c r="Z141" t="s">
        <v>288</v>
      </c>
    </row>
    <row r="142" spans="1:26" x14ac:dyDescent="0.35">
      <c r="A142">
        <v>143</v>
      </c>
      <c r="B142" t="s">
        <v>289</v>
      </c>
      <c r="C142">
        <v>15</v>
      </c>
      <c r="D142">
        <f t="shared" si="10"/>
        <v>3.0478141077219414E-3</v>
      </c>
      <c r="E142" t="s">
        <v>890</v>
      </c>
      <c r="F142">
        <v>74</v>
      </c>
      <c r="G142" t="s">
        <v>871</v>
      </c>
      <c r="H142" t="s">
        <v>86</v>
      </c>
      <c r="I142">
        <f t="shared" si="11"/>
        <v>3.7851880416472167E-2</v>
      </c>
      <c r="J142">
        <f t="shared" si="12"/>
        <v>4.4776119402985072E-2</v>
      </c>
      <c r="K142" t="s">
        <v>860</v>
      </c>
      <c r="L142">
        <f>SUMIF($K$2:$K$537,K142,$C$2:$C$537)/pivots!$A$13</f>
        <v>0.22311298735564536</v>
      </c>
      <c r="M142" t="s">
        <v>20</v>
      </c>
      <c r="N142">
        <f t="shared" si="13"/>
        <v>0.14505490044853961</v>
      </c>
      <c r="O142">
        <v>4921.5600000000004</v>
      </c>
      <c r="P142">
        <v>8.4075074999999999E-2</v>
      </c>
      <c r="Q142">
        <f t="shared" si="14"/>
        <v>58537.681946760087</v>
      </c>
      <c r="Z142" t="s">
        <v>290</v>
      </c>
    </row>
    <row r="143" spans="1:26" x14ac:dyDescent="0.35">
      <c r="A143">
        <v>143</v>
      </c>
      <c r="B143" t="s">
        <v>291</v>
      </c>
      <c r="C143">
        <v>15</v>
      </c>
      <c r="D143">
        <f t="shared" si="10"/>
        <v>3.0478141077219414E-3</v>
      </c>
      <c r="E143" t="s">
        <v>890</v>
      </c>
      <c r="F143">
        <v>77</v>
      </c>
      <c r="G143" t="s">
        <v>871</v>
      </c>
      <c r="H143" t="s">
        <v>86</v>
      </c>
      <c r="I143">
        <f t="shared" si="11"/>
        <v>3.7851880416472167E-2</v>
      </c>
      <c r="J143">
        <f t="shared" si="12"/>
        <v>4.4776119402985072E-2</v>
      </c>
      <c r="K143" t="s">
        <v>860</v>
      </c>
      <c r="L143">
        <f>SUMIF($K$2:$K$537,K143,$C$2:$C$537)/pivots!$A$13</f>
        <v>0.22311298735564536</v>
      </c>
      <c r="M143" t="s">
        <v>20</v>
      </c>
      <c r="N143">
        <f t="shared" si="13"/>
        <v>0.14505490044853961</v>
      </c>
      <c r="O143">
        <v>4921.5600000000004</v>
      </c>
      <c r="P143">
        <v>8.4075074999999999E-2</v>
      </c>
      <c r="Q143">
        <f t="shared" si="14"/>
        <v>58537.681946760087</v>
      </c>
      <c r="Z143" t="s">
        <v>292</v>
      </c>
    </row>
    <row r="144" spans="1:26" x14ac:dyDescent="0.35">
      <c r="A144">
        <v>143</v>
      </c>
      <c r="B144" t="s">
        <v>293</v>
      </c>
      <c r="C144">
        <v>15</v>
      </c>
      <c r="D144">
        <f t="shared" si="10"/>
        <v>3.0478141077219414E-3</v>
      </c>
      <c r="E144" t="s">
        <v>891</v>
      </c>
      <c r="F144">
        <v>74</v>
      </c>
      <c r="G144" t="s">
        <v>871</v>
      </c>
      <c r="H144" t="s">
        <v>86</v>
      </c>
      <c r="I144">
        <f t="shared" si="11"/>
        <v>3.7851880416472167E-2</v>
      </c>
      <c r="J144">
        <f t="shared" si="12"/>
        <v>4.4776119402985072E-2</v>
      </c>
      <c r="K144" t="s">
        <v>860</v>
      </c>
      <c r="L144">
        <f>SUMIF($K$2:$K$537,K144,$C$2:$C$537)/pivots!$A$13</f>
        <v>0.22311298735564536</v>
      </c>
      <c r="M144" t="s">
        <v>20</v>
      </c>
      <c r="N144">
        <f t="shared" si="13"/>
        <v>0.14505490044853961</v>
      </c>
      <c r="O144">
        <v>4921.5600000000004</v>
      </c>
      <c r="P144">
        <v>8.4075074999999999E-2</v>
      </c>
      <c r="Q144">
        <f t="shared" si="14"/>
        <v>58537.681946760087</v>
      </c>
      <c r="Z144" t="s">
        <v>292</v>
      </c>
    </row>
    <row r="145" spans="1:26" x14ac:dyDescent="0.35">
      <c r="A145">
        <v>146</v>
      </c>
      <c r="B145" t="s">
        <v>294</v>
      </c>
      <c r="C145">
        <v>14.9</v>
      </c>
      <c r="D145">
        <f t="shared" si="10"/>
        <v>4.9114683114701572E-4</v>
      </c>
      <c r="E145" t="s">
        <v>890</v>
      </c>
      <c r="F145">
        <v>73</v>
      </c>
      <c r="G145" t="s">
        <v>871</v>
      </c>
      <c r="H145" t="s">
        <v>7</v>
      </c>
      <c r="I145">
        <f t="shared" si="11"/>
        <v>0.49662073024700115</v>
      </c>
      <c r="J145">
        <f t="shared" si="12"/>
        <v>0.39365671641791045</v>
      </c>
      <c r="K145" t="s">
        <v>858</v>
      </c>
      <c r="L145">
        <f>SUMIF($K$2:$K$537,K145,$C$2:$C$537)/pivots!$A$13</f>
        <v>0.52927685656877277</v>
      </c>
      <c r="M145" t="s">
        <v>23</v>
      </c>
      <c r="N145">
        <f t="shared" si="13"/>
        <v>0.16778632461285556</v>
      </c>
      <c r="O145">
        <v>30337.16</v>
      </c>
      <c r="P145">
        <v>0.34727580699999999</v>
      </c>
      <c r="Q145">
        <f t="shared" si="14"/>
        <v>87357.539421109177</v>
      </c>
      <c r="Z145" t="s">
        <v>295</v>
      </c>
    </row>
    <row r="146" spans="1:26" x14ac:dyDescent="0.35">
      <c r="A146">
        <v>146</v>
      </c>
      <c r="B146" t="s">
        <v>296</v>
      </c>
      <c r="C146">
        <v>14.9</v>
      </c>
      <c r="D146">
        <f t="shared" si="10"/>
        <v>7.9207289196976307E-3</v>
      </c>
      <c r="E146" t="s">
        <v>890</v>
      </c>
      <c r="F146">
        <v>45</v>
      </c>
      <c r="G146" t="s">
        <v>868</v>
      </c>
      <c r="H146" t="s">
        <v>136</v>
      </c>
      <c r="I146">
        <f t="shared" si="11"/>
        <v>1.2542875119238503E-2</v>
      </c>
      <c r="J146">
        <f t="shared" si="12"/>
        <v>1.6791044776119403E-2</v>
      </c>
      <c r="K146" t="s">
        <v>862</v>
      </c>
      <c r="L146">
        <f>SUMIF($K$2:$K$537,K146,$C$2:$C$537)/pivots!$A$13</f>
        <v>1.2542875119238503E-2</v>
      </c>
      <c r="M146" t="s">
        <v>12</v>
      </c>
      <c r="N146">
        <f t="shared" si="13"/>
        <v>0.24783341113433871</v>
      </c>
      <c r="O146">
        <v>1881.14</v>
      </c>
      <c r="P146">
        <v>2.6974026000000002E-2</v>
      </c>
      <c r="Q146">
        <f t="shared" si="14"/>
        <v>69738.940712817581</v>
      </c>
      <c r="Z146" t="s">
        <v>288</v>
      </c>
    </row>
    <row r="147" spans="1:26" x14ac:dyDescent="0.35">
      <c r="A147">
        <v>146</v>
      </c>
      <c r="B147" t="s">
        <v>297</v>
      </c>
      <c r="C147">
        <v>14.9</v>
      </c>
      <c r="D147">
        <f t="shared" si="10"/>
        <v>6.7859598945215899E-3</v>
      </c>
      <c r="E147" t="s">
        <v>890</v>
      </c>
      <c r="F147">
        <v>60</v>
      </c>
      <c r="G147" t="s">
        <v>870</v>
      </c>
      <c r="H147" t="s">
        <v>139</v>
      </c>
      <c r="I147">
        <f t="shared" si="11"/>
        <v>3.438127904852753E-2</v>
      </c>
      <c r="J147">
        <f t="shared" si="12"/>
        <v>4.2910447761194029E-2</v>
      </c>
      <c r="K147" t="s">
        <v>860</v>
      </c>
      <c r="L147">
        <f>SUMIF($K$2:$K$537,K147,$C$2:$C$537)/pivots!$A$13</f>
        <v>0.22311298735564536</v>
      </c>
      <c r="M147" t="s">
        <v>141</v>
      </c>
      <c r="N147">
        <f t="shared" si="13"/>
        <v>3.6492054149499728E-2</v>
      </c>
      <c r="O147">
        <v>2195.71</v>
      </c>
      <c r="P147">
        <v>0.143997393</v>
      </c>
      <c r="Q147">
        <f t="shared" si="14"/>
        <v>15248.26216819078</v>
      </c>
      <c r="Z147" t="s">
        <v>298</v>
      </c>
    </row>
    <row r="148" spans="1:26" x14ac:dyDescent="0.35">
      <c r="A148">
        <v>146</v>
      </c>
      <c r="B148" t="s">
        <v>299</v>
      </c>
      <c r="C148">
        <v>14.9</v>
      </c>
      <c r="D148">
        <f t="shared" si="10"/>
        <v>4.9114683114701572E-4</v>
      </c>
      <c r="E148" t="s">
        <v>890</v>
      </c>
      <c r="F148">
        <v>67</v>
      </c>
      <c r="G148" t="s">
        <v>870</v>
      </c>
      <c r="H148" t="s">
        <v>7</v>
      </c>
      <c r="I148">
        <f t="shared" si="11"/>
        <v>0.49662073024700115</v>
      </c>
      <c r="J148">
        <f t="shared" si="12"/>
        <v>0.39365671641791045</v>
      </c>
      <c r="K148" t="s">
        <v>858</v>
      </c>
      <c r="L148">
        <f>SUMIF($K$2:$K$537,K148,$C$2:$C$537)/pivots!$A$13</f>
        <v>0.52927685656877277</v>
      </c>
      <c r="M148" t="s">
        <v>9</v>
      </c>
      <c r="N148">
        <f t="shared" si="13"/>
        <v>6.0938483083355338E-2</v>
      </c>
      <c r="O148">
        <v>30337.16</v>
      </c>
      <c r="P148">
        <v>0.34727580699999999</v>
      </c>
      <c r="Q148">
        <f t="shared" si="14"/>
        <v>87357.539421109177</v>
      </c>
      <c r="Z148" t="s">
        <v>300</v>
      </c>
    </row>
    <row r="149" spans="1:26" x14ac:dyDescent="0.35">
      <c r="A149">
        <v>151</v>
      </c>
      <c r="B149" t="s">
        <v>301</v>
      </c>
      <c r="C149">
        <v>14.7</v>
      </c>
      <c r="D149">
        <f t="shared" si="10"/>
        <v>4.845542562322907E-4</v>
      </c>
      <c r="E149" t="s">
        <v>891</v>
      </c>
      <c r="F149">
        <v>73</v>
      </c>
      <c r="G149" t="s">
        <v>871</v>
      </c>
      <c r="H149" t="s">
        <v>7</v>
      </c>
      <c r="I149">
        <f t="shared" si="11"/>
        <v>0.49662073024700115</v>
      </c>
      <c r="J149">
        <f t="shared" si="12"/>
        <v>0.39365671641791045</v>
      </c>
      <c r="K149" t="s">
        <v>858</v>
      </c>
      <c r="L149">
        <f>SUMIF($K$2:$K$537,K149,$C$2:$C$537)/pivots!$A$13</f>
        <v>0.52927685656877277</v>
      </c>
      <c r="M149" t="s">
        <v>20</v>
      </c>
      <c r="N149">
        <f t="shared" si="13"/>
        <v>0.14505490044853961</v>
      </c>
      <c r="O149">
        <v>30337.16</v>
      </c>
      <c r="P149">
        <v>0.34727580699999999</v>
      </c>
      <c r="Q149">
        <f t="shared" si="14"/>
        <v>87357.539421109177</v>
      </c>
      <c r="Z149" t="s">
        <v>33</v>
      </c>
    </row>
    <row r="150" spans="1:26" x14ac:dyDescent="0.35">
      <c r="A150">
        <v>151</v>
      </c>
      <c r="B150" t="s">
        <v>302</v>
      </c>
      <c r="C150">
        <v>14.7</v>
      </c>
      <c r="D150">
        <f t="shared" si="10"/>
        <v>4.845542562322907E-4</v>
      </c>
      <c r="E150" t="s">
        <v>890</v>
      </c>
      <c r="F150">
        <v>81</v>
      </c>
      <c r="G150" t="s">
        <v>872</v>
      </c>
      <c r="H150" t="s">
        <v>7</v>
      </c>
      <c r="I150">
        <f t="shared" si="11"/>
        <v>0.49662073024700115</v>
      </c>
      <c r="J150">
        <f t="shared" si="12"/>
        <v>0.39365671641791045</v>
      </c>
      <c r="K150" t="s">
        <v>858</v>
      </c>
      <c r="L150">
        <f>SUMIF($K$2:$K$537,K150,$C$2:$C$537)/pivots!$A$13</f>
        <v>0.52927685656877277</v>
      </c>
      <c r="M150" t="s">
        <v>23</v>
      </c>
      <c r="N150">
        <f t="shared" si="13"/>
        <v>0.16778632461285556</v>
      </c>
      <c r="O150">
        <v>30337.16</v>
      </c>
      <c r="P150">
        <v>0.34727580699999999</v>
      </c>
      <c r="Q150">
        <f t="shared" si="14"/>
        <v>87357.539421109177</v>
      </c>
      <c r="Z150" t="s">
        <v>295</v>
      </c>
    </row>
    <row r="151" spans="1:26" x14ac:dyDescent="0.35">
      <c r="A151">
        <v>153</v>
      </c>
      <c r="B151" t="s">
        <v>303</v>
      </c>
      <c r="C151">
        <v>14.6</v>
      </c>
      <c r="D151">
        <f t="shared" si="10"/>
        <v>4.8125796877492819E-4</v>
      </c>
      <c r="E151" t="s">
        <v>890</v>
      </c>
      <c r="F151">
        <v>67</v>
      </c>
      <c r="G151" t="s">
        <v>870</v>
      </c>
      <c r="H151" t="s">
        <v>7</v>
      </c>
      <c r="I151">
        <f t="shared" si="11"/>
        <v>0.49662073024700115</v>
      </c>
      <c r="J151">
        <f t="shared" si="12"/>
        <v>0.39365671641791045</v>
      </c>
      <c r="K151" t="s">
        <v>858</v>
      </c>
      <c r="L151">
        <f>SUMIF($K$2:$K$537,K151,$C$2:$C$537)/pivots!$A$13</f>
        <v>0.52927685656877277</v>
      </c>
      <c r="M151" t="s">
        <v>23</v>
      </c>
      <c r="N151">
        <f t="shared" si="13"/>
        <v>0.16778632461285556</v>
      </c>
      <c r="O151">
        <v>30337.16</v>
      </c>
      <c r="P151">
        <v>0.34727580699999999</v>
      </c>
      <c r="Q151">
        <f t="shared" si="14"/>
        <v>87357.539421109177</v>
      </c>
      <c r="Z151" t="s">
        <v>61</v>
      </c>
    </row>
    <row r="152" spans="1:26" x14ac:dyDescent="0.35">
      <c r="A152">
        <v>153</v>
      </c>
      <c r="B152" t="s">
        <v>304</v>
      </c>
      <c r="C152">
        <v>14.6</v>
      </c>
      <c r="D152">
        <f t="shared" si="10"/>
        <v>3.9139362939848692E-3</v>
      </c>
      <c r="E152" t="s">
        <v>890</v>
      </c>
      <c r="F152">
        <v>77</v>
      </c>
      <c r="G152" t="s">
        <v>871</v>
      </c>
      <c r="H152" t="s">
        <v>221</v>
      </c>
      <c r="I152">
        <f t="shared" si="11"/>
        <v>1.3131456637778819E-2</v>
      </c>
      <c r="J152">
        <f t="shared" si="12"/>
        <v>2.2388059701492536E-2</v>
      </c>
      <c r="K152" t="s">
        <v>860</v>
      </c>
      <c r="L152">
        <f>SUMIF($K$2:$K$537,K152,$C$2:$C$537)/pivots!$A$13</f>
        <v>0.22311298735564536</v>
      </c>
      <c r="M152" t="s">
        <v>115</v>
      </c>
      <c r="N152">
        <f t="shared" si="13"/>
        <v>3.5639625743337865E-2</v>
      </c>
      <c r="O152">
        <v>3730.26</v>
      </c>
      <c r="P152">
        <v>6.9551331999999993E-2</v>
      </c>
      <c r="Q152">
        <f t="shared" si="14"/>
        <v>53633.192819369739</v>
      </c>
      <c r="Z152" t="s">
        <v>305</v>
      </c>
    </row>
    <row r="153" spans="1:26" x14ac:dyDescent="0.35">
      <c r="A153">
        <v>153</v>
      </c>
      <c r="B153" t="s">
        <v>306</v>
      </c>
      <c r="C153">
        <v>14.6</v>
      </c>
      <c r="D153">
        <f t="shared" si="10"/>
        <v>7.7612511562137844E-3</v>
      </c>
      <c r="E153" t="s">
        <v>890</v>
      </c>
      <c r="F153">
        <v>45</v>
      </c>
      <c r="G153" t="s">
        <v>868</v>
      </c>
      <c r="H153" t="s">
        <v>136</v>
      </c>
      <c r="I153">
        <f t="shared" si="11"/>
        <v>1.2542875119238503E-2</v>
      </c>
      <c r="J153">
        <f t="shared" si="12"/>
        <v>1.6791044776119403E-2</v>
      </c>
      <c r="K153" t="s">
        <v>862</v>
      </c>
      <c r="L153">
        <f>SUMIF($K$2:$K$537,K153,$C$2:$C$537)/pivots!$A$13</f>
        <v>1.2542875119238503E-2</v>
      </c>
      <c r="M153" t="s">
        <v>12</v>
      </c>
      <c r="N153">
        <f t="shared" si="13"/>
        <v>0.24783341113433871</v>
      </c>
      <c r="O153">
        <v>1881.14</v>
      </c>
      <c r="P153">
        <v>2.6974026000000002E-2</v>
      </c>
      <c r="Q153">
        <f t="shared" si="14"/>
        <v>69738.940712817581</v>
      </c>
      <c r="Z153" t="s">
        <v>288</v>
      </c>
    </row>
    <row r="154" spans="1:26" x14ac:dyDescent="0.35">
      <c r="A154">
        <v>153</v>
      </c>
      <c r="B154" t="s">
        <v>307</v>
      </c>
      <c r="C154">
        <v>14.6</v>
      </c>
      <c r="D154">
        <f t="shared" si="10"/>
        <v>7.4738071215143772E-4</v>
      </c>
      <c r="E154" t="s">
        <v>890</v>
      </c>
      <c r="F154">
        <v>59</v>
      </c>
      <c r="G154" t="s">
        <v>869</v>
      </c>
      <c r="H154" t="s">
        <v>55</v>
      </c>
      <c r="I154">
        <f t="shared" si="11"/>
        <v>8.5506687503805551E-2</v>
      </c>
      <c r="J154">
        <f t="shared" si="12"/>
        <v>0.10074626865671642</v>
      </c>
      <c r="K154" t="s">
        <v>859</v>
      </c>
      <c r="L154">
        <f>SUMIF($K$2:$K$537,K154,$C$2:$C$537)/pivots!$A$13</f>
        <v>0.21473077469505394</v>
      </c>
      <c r="M154" t="s">
        <v>64</v>
      </c>
      <c r="N154">
        <f t="shared" si="13"/>
        <v>6.1730023746219886E-2</v>
      </c>
      <c r="O154">
        <v>19534.89</v>
      </c>
      <c r="P154">
        <v>1.416096094</v>
      </c>
      <c r="Q154">
        <f t="shared" si="14"/>
        <v>13794.890108636935</v>
      </c>
      <c r="Z154" t="s">
        <v>308</v>
      </c>
    </row>
    <row r="155" spans="1:26" x14ac:dyDescent="0.35">
      <c r="A155">
        <v>153</v>
      </c>
      <c r="B155" t="s">
        <v>309</v>
      </c>
      <c r="C155">
        <v>14.6</v>
      </c>
      <c r="D155">
        <f t="shared" si="10"/>
        <v>7.4738071215143772E-4</v>
      </c>
      <c r="E155" t="s">
        <v>890</v>
      </c>
      <c r="F155">
        <v>46</v>
      </c>
      <c r="G155" t="s">
        <v>868</v>
      </c>
      <c r="H155" t="s">
        <v>55</v>
      </c>
      <c r="I155">
        <f t="shared" si="11"/>
        <v>8.5506687503805551E-2</v>
      </c>
      <c r="J155">
        <f t="shared" si="12"/>
        <v>0.10074626865671642</v>
      </c>
      <c r="K155" t="s">
        <v>859</v>
      </c>
      <c r="L155">
        <f>SUMIF($K$2:$K$537,K155,$C$2:$C$537)/pivots!$A$13</f>
        <v>0.21473077469505394</v>
      </c>
      <c r="M155" t="s">
        <v>12</v>
      </c>
      <c r="N155">
        <f t="shared" si="13"/>
        <v>0.24783341113433871</v>
      </c>
      <c r="O155">
        <v>19534.89</v>
      </c>
      <c r="P155">
        <v>1.416096094</v>
      </c>
      <c r="Q155">
        <f t="shared" si="14"/>
        <v>13794.890108636935</v>
      </c>
      <c r="Z155" t="s">
        <v>310</v>
      </c>
    </row>
    <row r="156" spans="1:26" x14ac:dyDescent="0.35">
      <c r="A156">
        <v>158</v>
      </c>
      <c r="B156" t="s">
        <v>311</v>
      </c>
      <c r="C156">
        <v>14.5</v>
      </c>
      <c r="D156">
        <f t="shared" si="10"/>
        <v>7.4226166617779785E-4</v>
      </c>
      <c r="E156" t="s">
        <v>890</v>
      </c>
      <c r="F156">
        <v>52</v>
      </c>
      <c r="G156" t="s">
        <v>869</v>
      </c>
      <c r="H156" t="s">
        <v>55</v>
      </c>
      <c r="I156">
        <f t="shared" si="11"/>
        <v>8.5506687503805551E-2</v>
      </c>
      <c r="J156">
        <f t="shared" si="12"/>
        <v>0.10074626865671642</v>
      </c>
      <c r="K156" t="s">
        <v>859</v>
      </c>
      <c r="L156">
        <f>SUMIF($K$2:$K$537,K156,$C$2:$C$537)/pivots!$A$13</f>
        <v>0.21473077469505394</v>
      </c>
      <c r="M156" t="s">
        <v>110</v>
      </c>
      <c r="N156">
        <f t="shared" si="13"/>
        <v>3.5314891112419061E-2</v>
      </c>
      <c r="O156">
        <v>19534.89</v>
      </c>
      <c r="P156">
        <v>1.416096094</v>
      </c>
      <c r="Q156">
        <f t="shared" si="14"/>
        <v>13794.890108636935</v>
      </c>
      <c r="Z156" t="s">
        <v>160</v>
      </c>
    </row>
    <row r="157" spans="1:26" x14ac:dyDescent="0.35">
      <c r="A157">
        <v>158</v>
      </c>
      <c r="B157" t="s">
        <v>312</v>
      </c>
      <c r="C157">
        <v>14.5</v>
      </c>
      <c r="D157">
        <f t="shared" si="10"/>
        <v>3.3942583194441845E-3</v>
      </c>
      <c r="E157" t="s">
        <v>890</v>
      </c>
      <c r="F157">
        <v>93</v>
      </c>
      <c r="G157" t="s">
        <v>873</v>
      </c>
      <c r="H157" t="s">
        <v>44</v>
      </c>
      <c r="I157">
        <f t="shared" si="11"/>
        <v>4.9055225183170639E-2</v>
      </c>
      <c r="J157">
        <f t="shared" si="12"/>
        <v>4.8507462686567165E-2</v>
      </c>
      <c r="K157" t="s">
        <v>859</v>
      </c>
      <c r="L157">
        <f>SUMIF($K$2:$K$537,K157,$C$2:$C$537)/pivots!$A$13</f>
        <v>0.21473077469505394</v>
      </c>
      <c r="M157" t="s">
        <v>218</v>
      </c>
      <c r="N157">
        <f t="shared" si="13"/>
        <v>2.8576647520854061E-2</v>
      </c>
      <c r="O157">
        <v>4271.92</v>
      </c>
      <c r="P157">
        <v>1.4638655249999999</v>
      </c>
      <c r="Q157">
        <f t="shared" si="14"/>
        <v>2918.246196145647</v>
      </c>
      <c r="Z157" t="s">
        <v>217</v>
      </c>
    </row>
    <row r="158" spans="1:26" x14ac:dyDescent="0.35">
      <c r="A158">
        <v>160</v>
      </c>
      <c r="B158" t="s">
        <v>313</v>
      </c>
      <c r="C158">
        <v>14.4</v>
      </c>
      <c r="D158">
        <f t="shared" si="10"/>
        <v>1.1312217194570135E-2</v>
      </c>
      <c r="E158" t="s">
        <v>891</v>
      </c>
      <c r="F158">
        <v>70</v>
      </c>
      <c r="G158" t="s">
        <v>871</v>
      </c>
      <c r="H158" t="s">
        <v>314</v>
      </c>
      <c r="I158">
        <f t="shared" si="11"/>
        <v>2.4253617746747584E-3</v>
      </c>
      <c r="J158">
        <f t="shared" si="12"/>
        <v>3.7313432835820895E-3</v>
      </c>
      <c r="K158" t="s">
        <v>860</v>
      </c>
      <c r="L158">
        <f>SUMIF($K$2:$K$537,K158,$C$2:$C$537)/pivots!$A$13</f>
        <v>0.22311298735564536</v>
      </c>
      <c r="M158" t="s">
        <v>64</v>
      </c>
      <c r="N158">
        <f t="shared" si="13"/>
        <v>6.1730023746219886E-2</v>
      </c>
      <c r="O158">
        <v>1272.96</v>
      </c>
      <c r="P158">
        <v>1.8346819E-2</v>
      </c>
      <c r="Q158">
        <f t="shared" si="14"/>
        <v>69383.144838350447</v>
      </c>
      <c r="Z158" t="s">
        <v>315</v>
      </c>
    </row>
    <row r="159" spans="1:26" x14ac:dyDescent="0.35">
      <c r="A159">
        <v>160</v>
      </c>
      <c r="B159" t="s">
        <v>316</v>
      </c>
      <c r="C159">
        <v>14.4</v>
      </c>
      <c r="D159">
        <f t="shared" si="10"/>
        <v>7.6549326472245549E-3</v>
      </c>
      <c r="E159" t="s">
        <v>890</v>
      </c>
      <c r="F159">
        <v>63</v>
      </c>
      <c r="G159" t="s">
        <v>870</v>
      </c>
      <c r="H159" t="s">
        <v>136</v>
      </c>
      <c r="I159">
        <f t="shared" si="11"/>
        <v>1.2542875119238503E-2</v>
      </c>
      <c r="J159">
        <f t="shared" si="12"/>
        <v>1.6791044776119403E-2</v>
      </c>
      <c r="K159" t="s">
        <v>862</v>
      </c>
      <c r="L159">
        <f>SUMIF($K$2:$K$537,K159,$C$2:$C$537)/pivots!$A$13</f>
        <v>1.2542875119238503E-2</v>
      </c>
      <c r="M159" t="s">
        <v>110</v>
      </c>
      <c r="N159">
        <f t="shared" si="13"/>
        <v>3.5314891112419061E-2</v>
      </c>
      <c r="O159">
        <v>1881.14</v>
      </c>
      <c r="P159">
        <v>2.6974026000000002E-2</v>
      </c>
      <c r="Q159">
        <f t="shared" si="14"/>
        <v>69738.940712817581</v>
      </c>
      <c r="Z159" t="s">
        <v>137</v>
      </c>
    </row>
    <row r="160" spans="1:26" x14ac:dyDescent="0.35">
      <c r="A160">
        <v>160</v>
      </c>
      <c r="B160" t="s">
        <v>317</v>
      </c>
      <c r="C160">
        <v>14.4</v>
      </c>
      <c r="D160">
        <f t="shared" si="10"/>
        <v>4.7466539386020317E-4</v>
      </c>
      <c r="E160" t="s">
        <v>890</v>
      </c>
      <c r="F160">
        <v>95</v>
      </c>
      <c r="G160" t="s">
        <v>873</v>
      </c>
      <c r="H160" t="s">
        <v>7</v>
      </c>
      <c r="I160">
        <f t="shared" si="11"/>
        <v>0.49662073024700115</v>
      </c>
      <c r="J160">
        <f t="shared" si="12"/>
        <v>0.39365671641791045</v>
      </c>
      <c r="K160" t="s">
        <v>858</v>
      </c>
      <c r="L160">
        <f>SUMIF($K$2:$K$537,K160,$C$2:$C$537)/pivots!$A$13</f>
        <v>0.52927685656877277</v>
      </c>
      <c r="M160" t="s">
        <v>189</v>
      </c>
      <c r="N160">
        <f t="shared" si="13"/>
        <v>1.9068011609263059E-2</v>
      </c>
      <c r="O160">
        <v>30337.16</v>
      </c>
      <c r="P160">
        <v>0.34727580699999999</v>
      </c>
      <c r="Q160">
        <f t="shared" si="14"/>
        <v>87357.539421109177</v>
      </c>
      <c r="Z160" t="s">
        <v>318</v>
      </c>
    </row>
    <row r="161" spans="1:26" x14ac:dyDescent="0.35">
      <c r="A161">
        <v>163</v>
      </c>
      <c r="B161" t="s">
        <v>319</v>
      </c>
      <c r="C161">
        <v>14.3</v>
      </c>
      <c r="D161">
        <f t="shared" si="10"/>
        <v>6.1365226085799748E-3</v>
      </c>
      <c r="E161" t="s">
        <v>890</v>
      </c>
      <c r="F161">
        <v>74</v>
      </c>
      <c r="G161" t="s">
        <v>871</v>
      </c>
      <c r="H161" t="s">
        <v>58</v>
      </c>
      <c r="I161">
        <f t="shared" si="11"/>
        <v>1.9555113555641254E-2</v>
      </c>
      <c r="J161">
        <f t="shared" si="12"/>
        <v>2.6119402985074626E-2</v>
      </c>
      <c r="K161" t="s">
        <v>858</v>
      </c>
      <c r="L161">
        <f>SUMIF($K$2:$K$537,K161,$C$2:$C$537)/pivots!$A$13</f>
        <v>0.52927685656877277</v>
      </c>
      <c r="M161" t="s">
        <v>12</v>
      </c>
      <c r="N161">
        <f t="shared" si="13"/>
        <v>0.24783341113433871</v>
      </c>
      <c r="O161">
        <v>2330.31</v>
      </c>
      <c r="P161">
        <v>4.0126723000000003E-2</v>
      </c>
      <c r="Q161">
        <f t="shared" si="14"/>
        <v>58073.767947609369</v>
      </c>
      <c r="Z161" t="s">
        <v>25</v>
      </c>
    </row>
    <row r="162" spans="1:26" x14ac:dyDescent="0.35">
      <c r="A162">
        <v>164</v>
      </c>
      <c r="B162" t="s">
        <v>320</v>
      </c>
      <c r="C162">
        <v>14.2</v>
      </c>
      <c r="D162">
        <f t="shared" si="10"/>
        <v>4.6807281894547804E-4</v>
      </c>
      <c r="E162" t="s">
        <v>890</v>
      </c>
      <c r="F162">
        <v>76</v>
      </c>
      <c r="G162" t="s">
        <v>871</v>
      </c>
      <c r="H162" t="s">
        <v>7</v>
      </c>
      <c r="I162">
        <f t="shared" si="11"/>
        <v>0.49662073024700115</v>
      </c>
      <c r="J162">
        <f t="shared" si="12"/>
        <v>0.39365671641791045</v>
      </c>
      <c r="K162" t="s">
        <v>858</v>
      </c>
      <c r="L162">
        <f>SUMIF($K$2:$K$537,K162,$C$2:$C$537)/pivots!$A$13</f>
        <v>0.52927685656877277</v>
      </c>
      <c r="M162" t="s">
        <v>23</v>
      </c>
      <c r="N162">
        <f t="shared" si="13"/>
        <v>0.16778632461285556</v>
      </c>
      <c r="O162">
        <v>30337.16</v>
      </c>
      <c r="P162">
        <v>0.34727580699999999</v>
      </c>
      <c r="Q162">
        <f t="shared" si="14"/>
        <v>87357.539421109177</v>
      </c>
      <c r="Z162" t="s">
        <v>82</v>
      </c>
    </row>
    <row r="163" spans="1:26" x14ac:dyDescent="0.35">
      <c r="A163">
        <v>165</v>
      </c>
      <c r="B163" t="s">
        <v>321</v>
      </c>
      <c r="C163">
        <v>14</v>
      </c>
      <c r="D163">
        <f t="shared" si="10"/>
        <v>4.6148024403075302E-4</v>
      </c>
      <c r="E163" t="s">
        <v>890</v>
      </c>
      <c r="F163">
        <v>75</v>
      </c>
      <c r="G163" t="s">
        <v>871</v>
      </c>
      <c r="H163" t="s">
        <v>7</v>
      </c>
      <c r="I163">
        <f t="shared" si="11"/>
        <v>0.49662073024700115</v>
      </c>
      <c r="J163">
        <f t="shared" si="12"/>
        <v>0.39365671641791045</v>
      </c>
      <c r="K163" t="s">
        <v>858</v>
      </c>
      <c r="L163">
        <f>SUMIF($K$2:$K$537,K163,$C$2:$C$537)/pivots!$A$13</f>
        <v>0.52927685656877277</v>
      </c>
      <c r="M163" t="s">
        <v>23</v>
      </c>
      <c r="N163">
        <f t="shared" si="13"/>
        <v>0.16778632461285556</v>
      </c>
      <c r="O163">
        <v>30337.16</v>
      </c>
      <c r="P163">
        <v>0.34727580699999999</v>
      </c>
      <c r="Q163">
        <f t="shared" si="14"/>
        <v>87357.539421109177</v>
      </c>
      <c r="Z163" t="s">
        <v>82</v>
      </c>
    </row>
    <row r="164" spans="1:26" x14ac:dyDescent="0.35">
      <c r="A164">
        <v>165</v>
      </c>
      <c r="B164" t="s">
        <v>322</v>
      </c>
      <c r="C164">
        <v>14</v>
      </c>
      <c r="D164">
        <f t="shared" si="10"/>
        <v>3.2772149291185227E-3</v>
      </c>
      <c r="E164" t="s">
        <v>890</v>
      </c>
      <c r="F164">
        <v>66</v>
      </c>
      <c r="G164" t="s">
        <v>870</v>
      </c>
      <c r="H164" t="s">
        <v>44</v>
      </c>
      <c r="I164">
        <f t="shared" si="11"/>
        <v>4.9055225183170639E-2</v>
      </c>
      <c r="J164">
        <f t="shared" si="12"/>
        <v>4.8507462686567165E-2</v>
      </c>
      <c r="K164" t="s">
        <v>859</v>
      </c>
      <c r="L164">
        <f>SUMIF($K$2:$K$537,K164,$C$2:$C$537)/pivots!$A$13</f>
        <v>0.21473077469505394</v>
      </c>
      <c r="M164" t="s">
        <v>23</v>
      </c>
      <c r="N164">
        <f t="shared" si="13"/>
        <v>0.16778632461285556</v>
      </c>
      <c r="O164">
        <v>4271.92</v>
      </c>
      <c r="P164">
        <v>1.4638655249999999</v>
      </c>
      <c r="Q164">
        <f t="shared" si="14"/>
        <v>2918.246196145647</v>
      </c>
      <c r="Z164" t="s">
        <v>207</v>
      </c>
    </row>
    <row r="165" spans="1:26" x14ac:dyDescent="0.35">
      <c r="A165">
        <v>165</v>
      </c>
      <c r="B165" t="s">
        <v>323</v>
      </c>
      <c r="C165">
        <v>14</v>
      </c>
      <c r="D165">
        <f t="shared" si="10"/>
        <v>3.3488817127137901E-2</v>
      </c>
      <c r="E165" t="s">
        <v>890</v>
      </c>
      <c r="F165">
        <v>74</v>
      </c>
      <c r="G165" t="s">
        <v>871</v>
      </c>
      <c r="H165" t="s">
        <v>324</v>
      </c>
      <c r="I165">
        <f t="shared" si="11"/>
        <v>2.4761015607558203E-3</v>
      </c>
      <c r="J165">
        <f t="shared" si="12"/>
        <v>3.7313432835820895E-3</v>
      </c>
      <c r="K165" t="s">
        <v>863</v>
      </c>
      <c r="L165">
        <f>SUMIF($K$2:$K$537,K165,$C$2:$C$537)/pivots!$A$13</f>
        <v>3.450305453512209E-3</v>
      </c>
      <c r="M165" t="s">
        <v>20</v>
      </c>
      <c r="N165">
        <f t="shared" si="13"/>
        <v>0.14505490044853961</v>
      </c>
      <c r="O165">
        <v>418.05</v>
      </c>
      <c r="P165">
        <v>6.4747318999999998E-2</v>
      </c>
      <c r="Q165">
        <f t="shared" si="14"/>
        <v>6456.6379960844406</v>
      </c>
      <c r="Z165" t="s">
        <v>201</v>
      </c>
    </row>
    <row r="166" spans="1:26" x14ac:dyDescent="0.35">
      <c r="A166">
        <v>165</v>
      </c>
      <c r="B166" t="s">
        <v>325</v>
      </c>
      <c r="C166">
        <v>14</v>
      </c>
      <c r="D166">
        <f t="shared" si="10"/>
        <v>4.6148024403075302E-4</v>
      </c>
      <c r="E166" t="s">
        <v>890</v>
      </c>
      <c r="F166">
        <v>73</v>
      </c>
      <c r="G166" t="s">
        <v>871</v>
      </c>
      <c r="H166" t="s">
        <v>7</v>
      </c>
      <c r="I166">
        <f t="shared" si="11"/>
        <v>0.49662073024700115</v>
      </c>
      <c r="J166">
        <f t="shared" si="12"/>
        <v>0.39365671641791045</v>
      </c>
      <c r="K166" t="s">
        <v>858</v>
      </c>
      <c r="L166">
        <f>SUMIF($K$2:$K$537,K166,$C$2:$C$537)/pivots!$A$13</f>
        <v>0.52927685656877277</v>
      </c>
      <c r="M166" t="s">
        <v>12</v>
      </c>
      <c r="N166">
        <f t="shared" si="13"/>
        <v>0.24783341113433871</v>
      </c>
      <c r="O166">
        <v>30337.16</v>
      </c>
      <c r="P166">
        <v>0.34727580699999999</v>
      </c>
      <c r="Q166">
        <f t="shared" si="14"/>
        <v>87357.539421109177</v>
      </c>
      <c r="Z166" t="s">
        <v>326</v>
      </c>
    </row>
    <row r="167" spans="1:26" x14ac:dyDescent="0.35">
      <c r="A167">
        <v>165</v>
      </c>
      <c r="B167" t="s">
        <v>327</v>
      </c>
      <c r="C167">
        <v>14</v>
      </c>
      <c r="D167">
        <f t="shared" si="10"/>
        <v>4.6148024403075302E-4</v>
      </c>
      <c r="E167" t="s">
        <v>890</v>
      </c>
      <c r="F167">
        <v>83</v>
      </c>
      <c r="G167" t="s">
        <v>872</v>
      </c>
      <c r="H167" t="s">
        <v>7</v>
      </c>
      <c r="I167">
        <f t="shared" si="11"/>
        <v>0.49662073024700115</v>
      </c>
      <c r="J167">
        <f t="shared" si="12"/>
        <v>0.39365671641791045</v>
      </c>
      <c r="K167" t="s">
        <v>858</v>
      </c>
      <c r="L167">
        <f>SUMIF($K$2:$K$537,K167,$C$2:$C$537)/pivots!$A$13</f>
        <v>0.52927685656877277</v>
      </c>
      <c r="M167" t="s">
        <v>12</v>
      </c>
      <c r="N167">
        <f t="shared" si="13"/>
        <v>0.24783341113433871</v>
      </c>
      <c r="O167">
        <v>30337.16</v>
      </c>
      <c r="P167">
        <v>0.34727580699999999</v>
      </c>
      <c r="Q167">
        <f t="shared" si="14"/>
        <v>87357.539421109177</v>
      </c>
      <c r="Z167" t="s">
        <v>326</v>
      </c>
    </row>
    <row r="168" spans="1:26" x14ac:dyDescent="0.35">
      <c r="A168">
        <v>170</v>
      </c>
      <c r="B168" t="s">
        <v>328</v>
      </c>
      <c r="C168">
        <v>13.9</v>
      </c>
      <c r="D168">
        <f t="shared" si="10"/>
        <v>4.5818395657339051E-4</v>
      </c>
      <c r="E168" t="s">
        <v>890</v>
      </c>
      <c r="F168">
        <v>84</v>
      </c>
      <c r="G168" t="s">
        <v>872</v>
      </c>
      <c r="H168" t="s">
        <v>7</v>
      </c>
      <c r="I168">
        <f t="shared" si="11"/>
        <v>0.49662073024700115</v>
      </c>
      <c r="J168">
        <f t="shared" si="12"/>
        <v>0.39365671641791045</v>
      </c>
      <c r="K168" t="s">
        <v>858</v>
      </c>
      <c r="L168">
        <f>SUMIF($K$2:$K$537,K168,$C$2:$C$537)/pivots!$A$13</f>
        <v>0.52927685656877277</v>
      </c>
      <c r="M168" t="s">
        <v>12</v>
      </c>
      <c r="N168">
        <f t="shared" si="13"/>
        <v>0.24783341113433871</v>
      </c>
      <c r="O168">
        <v>30337.16</v>
      </c>
      <c r="P168">
        <v>0.34727580699999999</v>
      </c>
      <c r="Q168">
        <f t="shared" si="14"/>
        <v>87357.539421109177</v>
      </c>
      <c r="Z168" t="s">
        <v>329</v>
      </c>
    </row>
    <row r="169" spans="1:26" x14ac:dyDescent="0.35">
      <c r="A169">
        <v>171</v>
      </c>
      <c r="B169" t="s">
        <v>330</v>
      </c>
      <c r="C169">
        <v>13.8</v>
      </c>
      <c r="D169">
        <f t="shared" si="10"/>
        <v>4.54887669116028E-4</v>
      </c>
      <c r="E169" t="s">
        <v>890</v>
      </c>
      <c r="F169">
        <v>73</v>
      </c>
      <c r="G169" t="s">
        <v>871</v>
      </c>
      <c r="H169" t="s">
        <v>7</v>
      </c>
      <c r="I169">
        <f t="shared" si="11"/>
        <v>0.49662073024700115</v>
      </c>
      <c r="J169">
        <f t="shared" si="12"/>
        <v>0.39365671641791045</v>
      </c>
      <c r="K169" t="s">
        <v>858</v>
      </c>
      <c r="L169">
        <f>SUMIF($K$2:$K$537,K169,$C$2:$C$537)/pivots!$A$13</f>
        <v>0.52927685656877277</v>
      </c>
      <c r="M169" t="s">
        <v>23</v>
      </c>
      <c r="N169">
        <f t="shared" si="13"/>
        <v>0.16778632461285556</v>
      </c>
      <c r="O169">
        <v>30337.16</v>
      </c>
      <c r="P169">
        <v>0.34727580699999999</v>
      </c>
      <c r="Q169">
        <f t="shared" si="14"/>
        <v>87357.539421109177</v>
      </c>
      <c r="Z169" t="s">
        <v>331</v>
      </c>
    </row>
    <row r="170" spans="1:26" x14ac:dyDescent="0.35">
      <c r="A170">
        <v>172</v>
      </c>
      <c r="B170" t="s">
        <v>332</v>
      </c>
      <c r="C170">
        <v>13.6</v>
      </c>
      <c r="D170">
        <f t="shared" si="10"/>
        <v>3.1835802168579935E-3</v>
      </c>
      <c r="E170" t="s">
        <v>890</v>
      </c>
      <c r="F170">
        <v>70</v>
      </c>
      <c r="G170" t="s">
        <v>871</v>
      </c>
      <c r="H170" t="s">
        <v>44</v>
      </c>
      <c r="I170">
        <f t="shared" si="11"/>
        <v>4.9055225183170639E-2</v>
      </c>
      <c r="J170">
        <f t="shared" si="12"/>
        <v>4.8507462686567165E-2</v>
      </c>
      <c r="K170" t="s">
        <v>859</v>
      </c>
      <c r="L170">
        <f>SUMIF($K$2:$K$537,K170,$C$2:$C$537)/pivots!$A$13</f>
        <v>0.21473077469505394</v>
      </c>
      <c r="M170" t="s">
        <v>64</v>
      </c>
      <c r="N170">
        <f t="shared" si="13"/>
        <v>6.1730023746219886E-2</v>
      </c>
      <c r="O170">
        <v>4271.92</v>
      </c>
      <c r="P170">
        <v>1.4638655249999999</v>
      </c>
      <c r="Q170">
        <f t="shared" si="14"/>
        <v>2918.246196145647</v>
      </c>
      <c r="Z170" t="s">
        <v>333</v>
      </c>
    </row>
    <row r="171" spans="1:26" x14ac:dyDescent="0.35">
      <c r="A171">
        <v>172</v>
      </c>
      <c r="B171" t="s">
        <v>334</v>
      </c>
      <c r="C171">
        <v>13.6</v>
      </c>
      <c r="D171">
        <f t="shared" si="10"/>
        <v>3.2222906695730462E-2</v>
      </c>
      <c r="E171" t="s">
        <v>890</v>
      </c>
      <c r="F171">
        <v>73</v>
      </c>
      <c r="G171" t="s">
        <v>871</v>
      </c>
      <c r="H171" t="s">
        <v>95</v>
      </c>
      <c r="I171">
        <f t="shared" si="11"/>
        <v>2.0742424549938101E-2</v>
      </c>
      <c r="J171">
        <f t="shared" si="12"/>
        <v>2.7985074626865673E-2</v>
      </c>
      <c r="K171" t="s">
        <v>859</v>
      </c>
      <c r="L171">
        <f>SUMIF($K$2:$K$537,K171,$C$2:$C$537)/pivots!$A$13</f>
        <v>0.21473077469505394</v>
      </c>
      <c r="M171" t="s">
        <v>218</v>
      </c>
      <c r="N171">
        <f t="shared" si="13"/>
        <v>2.8576647520854061E-2</v>
      </c>
      <c r="O171">
        <v>422.06</v>
      </c>
      <c r="P171">
        <v>7.3960759999999997E-3</v>
      </c>
      <c r="Q171">
        <f t="shared" si="14"/>
        <v>57065.3952176803</v>
      </c>
      <c r="Z171" t="s">
        <v>217</v>
      </c>
    </row>
    <row r="172" spans="1:26" x14ac:dyDescent="0.35">
      <c r="A172">
        <v>172</v>
      </c>
      <c r="B172" t="s">
        <v>335</v>
      </c>
      <c r="C172">
        <v>13.6</v>
      </c>
      <c r="D172">
        <f t="shared" si="10"/>
        <v>2.7633514576678934E-3</v>
      </c>
      <c r="E172" t="s">
        <v>890</v>
      </c>
      <c r="F172">
        <v>60</v>
      </c>
      <c r="G172" t="s">
        <v>870</v>
      </c>
      <c r="H172" t="s">
        <v>86</v>
      </c>
      <c r="I172">
        <f t="shared" si="11"/>
        <v>3.7851880416472167E-2</v>
      </c>
      <c r="J172">
        <f t="shared" si="12"/>
        <v>4.4776119402985072E-2</v>
      </c>
      <c r="K172" t="s">
        <v>860</v>
      </c>
      <c r="L172">
        <f>SUMIF($K$2:$K$537,K172,$C$2:$C$537)/pivots!$A$13</f>
        <v>0.22311298735564536</v>
      </c>
      <c r="M172" t="s">
        <v>23</v>
      </c>
      <c r="N172">
        <f t="shared" si="13"/>
        <v>0.16778632461285556</v>
      </c>
      <c r="O172">
        <v>4921.5600000000004</v>
      </c>
      <c r="P172">
        <v>8.4075074999999999E-2</v>
      </c>
      <c r="Q172">
        <f t="shared" si="14"/>
        <v>58537.681946760087</v>
      </c>
      <c r="Z172" t="s">
        <v>175</v>
      </c>
    </row>
    <row r="173" spans="1:26" x14ac:dyDescent="0.35">
      <c r="A173">
        <v>175</v>
      </c>
      <c r="B173" t="s">
        <v>336</v>
      </c>
      <c r="C173">
        <v>13.4</v>
      </c>
      <c r="D173">
        <f t="shared" si="10"/>
        <v>4.4170251928657791E-4</v>
      </c>
      <c r="E173" t="s">
        <v>890</v>
      </c>
      <c r="F173">
        <v>74</v>
      </c>
      <c r="G173" t="s">
        <v>871</v>
      </c>
      <c r="H173" t="s">
        <v>7</v>
      </c>
      <c r="I173">
        <f t="shared" si="11"/>
        <v>0.49662073024700115</v>
      </c>
      <c r="J173">
        <f t="shared" si="12"/>
        <v>0.39365671641791045</v>
      </c>
      <c r="K173" t="s">
        <v>858</v>
      </c>
      <c r="L173">
        <f>SUMIF($K$2:$K$537,K173,$C$2:$C$537)/pivots!$A$13</f>
        <v>0.52927685656877277</v>
      </c>
      <c r="M173" t="s">
        <v>9</v>
      </c>
      <c r="N173">
        <f t="shared" si="13"/>
        <v>6.0938483083355338E-2</v>
      </c>
      <c r="O173">
        <v>30337.16</v>
      </c>
      <c r="P173">
        <v>0.34727580699999999</v>
      </c>
      <c r="Q173">
        <f t="shared" si="14"/>
        <v>87357.539421109177</v>
      </c>
      <c r="Z173" t="s">
        <v>337</v>
      </c>
    </row>
    <row r="174" spans="1:26" x14ac:dyDescent="0.35">
      <c r="A174">
        <v>176</v>
      </c>
      <c r="B174" t="s">
        <v>338</v>
      </c>
      <c r="C174">
        <v>13.3</v>
      </c>
      <c r="D174">
        <f t="shared" si="10"/>
        <v>4.384062318292154E-4</v>
      </c>
      <c r="E174" t="s">
        <v>890</v>
      </c>
      <c r="F174">
        <v>81</v>
      </c>
      <c r="G174" t="s">
        <v>872</v>
      </c>
      <c r="H174" t="s">
        <v>7</v>
      </c>
      <c r="I174">
        <f t="shared" si="11"/>
        <v>0.49662073024700115</v>
      </c>
      <c r="J174">
        <f t="shared" si="12"/>
        <v>0.39365671641791045</v>
      </c>
      <c r="K174" t="s">
        <v>858</v>
      </c>
      <c r="L174">
        <f>SUMIF($K$2:$K$537,K174,$C$2:$C$537)/pivots!$A$13</f>
        <v>0.52927685656877277</v>
      </c>
      <c r="M174" t="s">
        <v>23</v>
      </c>
      <c r="N174">
        <f t="shared" si="13"/>
        <v>0.16778632461285556</v>
      </c>
      <c r="O174">
        <v>30337.16</v>
      </c>
      <c r="P174">
        <v>0.34727580699999999</v>
      </c>
      <c r="Q174">
        <f t="shared" si="14"/>
        <v>87357.539421109177</v>
      </c>
      <c r="Z174" t="s">
        <v>295</v>
      </c>
    </row>
    <row r="175" spans="1:26" x14ac:dyDescent="0.35">
      <c r="A175">
        <v>176</v>
      </c>
      <c r="B175" t="s">
        <v>339</v>
      </c>
      <c r="C175">
        <v>13.3</v>
      </c>
      <c r="D175">
        <f t="shared" si="10"/>
        <v>3.1512107283324646E-2</v>
      </c>
      <c r="E175" t="s">
        <v>891</v>
      </c>
      <c r="F175">
        <v>55</v>
      </c>
      <c r="G175" t="s">
        <v>869</v>
      </c>
      <c r="H175" t="s">
        <v>95</v>
      </c>
      <c r="I175">
        <f t="shared" si="11"/>
        <v>2.0742424549938101E-2</v>
      </c>
      <c r="J175">
        <f t="shared" si="12"/>
        <v>2.7985074626865673E-2</v>
      </c>
      <c r="K175" t="s">
        <v>859</v>
      </c>
      <c r="L175">
        <f>SUMIF($K$2:$K$537,K175,$C$2:$C$537)/pivots!$A$13</f>
        <v>0.21473077469505394</v>
      </c>
      <c r="M175" t="s">
        <v>12</v>
      </c>
      <c r="N175">
        <f t="shared" si="13"/>
        <v>0.24783341113433871</v>
      </c>
      <c r="O175">
        <v>422.06</v>
      </c>
      <c r="P175">
        <v>7.3960759999999997E-3</v>
      </c>
      <c r="Q175">
        <f t="shared" si="14"/>
        <v>57065.3952176803</v>
      </c>
      <c r="Z175" t="s">
        <v>340</v>
      </c>
    </row>
    <row r="176" spans="1:26" x14ac:dyDescent="0.35">
      <c r="A176">
        <v>178</v>
      </c>
      <c r="B176" t="s">
        <v>341</v>
      </c>
      <c r="C176">
        <v>13.1</v>
      </c>
      <c r="D176">
        <f t="shared" si="10"/>
        <v>4.3181365691449033E-4</v>
      </c>
      <c r="E176" t="s">
        <v>890</v>
      </c>
      <c r="F176">
        <v>60</v>
      </c>
      <c r="G176" t="s">
        <v>870</v>
      </c>
      <c r="H176" t="s">
        <v>7</v>
      </c>
      <c r="I176">
        <f t="shared" si="11"/>
        <v>0.49662073024700115</v>
      </c>
      <c r="J176">
        <f t="shared" si="12"/>
        <v>0.39365671641791045</v>
      </c>
      <c r="K176" t="s">
        <v>858</v>
      </c>
      <c r="L176">
        <f>SUMIF($K$2:$K$537,K176,$C$2:$C$537)/pivots!$A$13</f>
        <v>0.52927685656877277</v>
      </c>
      <c r="M176" t="s">
        <v>23</v>
      </c>
      <c r="N176">
        <f t="shared" si="13"/>
        <v>0.16778632461285556</v>
      </c>
      <c r="O176">
        <v>30337.16</v>
      </c>
      <c r="P176">
        <v>0.34727580699999999</v>
      </c>
      <c r="Q176">
        <f t="shared" si="14"/>
        <v>87357.539421109177</v>
      </c>
      <c r="Z176" t="s">
        <v>124</v>
      </c>
    </row>
    <row r="177" spans="1:26" x14ac:dyDescent="0.35">
      <c r="A177">
        <v>178</v>
      </c>
      <c r="B177" t="s">
        <v>342</v>
      </c>
      <c r="C177">
        <v>13.1</v>
      </c>
      <c r="D177">
        <f t="shared" si="10"/>
        <v>4.3181365691449033E-4</v>
      </c>
      <c r="E177" t="s">
        <v>891</v>
      </c>
      <c r="F177">
        <v>87</v>
      </c>
      <c r="G177" t="s">
        <v>872</v>
      </c>
      <c r="H177" t="s">
        <v>7</v>
      </c>
      <c r="I177">
        <f t="shared" si="11"/>
        <v>0.49662073024700115</v>
      </c>
      <c r="J177">
        <f t="shared" si="12"/>
        <v>0.39365671641791045</v>
      </c>
      <c r="K177" t="s">
        <v>858</v>
      </c>
      <c r="L177">
        <f>SUMIF($K$2:$K$537,K177,$C$2:$C$537)/pivots!$A$13</f>
        <v>0.52927685656877277</v>
      </c>
      <c r="M177" t="s">
        <v>20</v>
      </c>
      <c r="N177">
        <f t="shared" si="13"/>
        <v>0.14505490044853961</v>
      </c>
      <c r="O177">
        <v>30337.16</v>
      </c>
      <c r="P177">
        <v>0.34727580699999999</v>
      </c>
      <c r="Q177">
        <f t="shared" si="14"/>
        <v>87357.539421109177</v>
      </c>
      <c r="Z177" t="s">
        <v>343</v>
      </c>
    </row>
    <row r="178" spans="1:26" x14ac:dyDescent="0.35">
      <c r="A178">
        <v>178</v>
      </c>
      <c r="B178" t="s">
        <v>344</v>
      </c>
      <c r="C178">
        <v>13.1</v>
      </c>
      <c r="D178">
        <f t="shared" si="10"/>
        <v>4.3181365691449033E-4</v>
      </c>
      <c r="E178" t="s">
        <v>890</v>
      </c>
      <c r="F178">
        <v>87</v>
      </c>
      <c r="G178" t="s">
        <v>872</v>
      </c>
      <c r="H178" t="s">
        <v>7</v>
      </c>
      <c r="I178">
        <f t="shared" si="11"/>
        <v>0.49662073024700115</v>
      </c>
      <c r="J178">
        <f t="shared" si="12"/>
        <v>0.39365671641791045</v>
      </c>
      <c r="K178" t="s">
        <v>858</v>
      </c>
      <c r="L178">
        <f>SUMIF($K$2:$K$537,K178,$C$2:$C$537)/pivots!$A$13</f>
        <v>0.52927685656877277</v>
      </c>
      <c r="M178" t="s">
        <v>23</v>
      </c>
      <c r="N178">
        <f t="shared" si="13"/>
        <v>0.16778632461285556</v>
      </c>
      <c r="O178">
        <v>30337.16</v>
      </c>
      <c r="P178">
        <v>0.34727580699999999</v>
      </c>
      <c r="Q178">
        <f t="shared" si="14"/>
        <v>87357.539421109177</v>
      </c>
      <c r="Z178" t="s">
        <v>345</v>
      </c>
    </row>
    <row r="179" spans="1:26" x14ac:dyDescent="0.35">
      <c r="A179">
        <v>178</v>
      </c>
      <c r="B179" t="s">
        <v>346</v>
      </c>
      <c r="C179">
        <v>13.1</v>
      </c>
      <c r="D179">
        <f t="shared" si="10"/>
        <v>1.430990223387405E-2</v>
      </c>
      <c r="E179" t="s">
        <v>890</v>
      </c>
      <c r="F179">
        <v>62</v>
      </c>
      <c r="G179" t="s">
        <v>870</v>
      </c>
      <c r="H179" t="s">
        <v>347</v>
      </c>
      <c r="I179">
        <f t="shared" si="11"/>
        <v>1.9889996143776264E-3</v>
      </c>
      <c r="J179">
        <f t="shared" si="12"/>
        <v>3.7313432835820895E-3</v>
      </c>
      <c r="K179" t="s">
        <v>860</v>
      </c>
      <c r="L179">
        <f>SUMIF($K$2:$K$537,K179,$C$2:$C$537)/pivots!$A$13</f>
        <v>0.22311298735564536</v>
      </c>
      <c r="M179" t="s">
        <v>23</v>
      </c>
      <c r="N179">
        <f t="shared" si="13"/>
        <v>0.16778632461285556</v>
      </c>
      <c r="O179">
        <v>915.45</v>
      </c>
      <c r="P179">
        <v>3.814091E-2</v>
      </c>
      <c r="Q179">
        <f t="shared" si="14"/>
        <v>24001.787057519079</v>
      </c>
      <c r="Z179" t="s">
        <v>75</v>
      </c>
    </row>
    <row r="180" spans="1:26" x14ac:dyDescent="0.35">
      <c r="A180">
        <v>182</v>
      </c>
      <c r="B180" t="s">
        <v>348</v>
      </c>
      <c r="C180">
        <v>13</v>
      </c>
      <c r="D180">
        <f t="shared" si="10"/>
        <v>2.3142791020597082E-2</v>
      </c>
      <c r="E180" t="s">
        <v>890</v>
      </c>
      <c r="F180">
        <v>97</v>
      </c>
      <c r="G180" t="s">
        <v>873</v>
      </c>
      <c r="H180" t="s">
        <v>349</v>
      </c>
      <c r="I180">
        <f t="shared" si="11"/>
        <v>6.3221773457003121E-3</v>
      </c>
      <c r="J180">
        <f t="shared" si="12"/>
        <v>1.3059701492537313E-2</v>
      </c>
      <c r="K180" t="s">
        <v>859</v>
      </c>
      <c r="L180">
        <f>SUMIF($K$2:$K$537,K180,$C$2:$C$537)/pivots!$A$13</f>
        <v>0.21473077469505394</v>
      </c>
      <c r="M180" t="s">
        <v>115</v>
      </c>
      <c r="N180">
        <f t="shared" si="13"/>
        <v>3.5639625743337865E-2</v>
      </c>
      <c r="O180">
        <v>561.73</v>
      </c>
      <c r="P180">
        <v>5.8707500000000001E-3</v>
      </c>
      <c r="Q180">
        <f t="shared" si="14"/>
        <v>95682.834390835924</v>
      </c>
      <c r="Z180" t="s">
        <v>350</v>
      </c>
    </row>
    <row r="181" spans="1:26" x14ac:dyDescent="0.35">
      <c r="A181">
        <v>182</v>
      </c>
      <c r="B181" t="s">
        <v>351</v>
      </c>
      <c r="C181">
        <v>13</v>
      </c>
      <c r="D181">
        <f t="shared" si="10"/>
        <v>2.641438893359016E-3</v>
      </c>
      <c r="E181" t="s">
        <v>890</v>
      </c>
      <c r="F181">
        <v>78</v>
      </c>
      <c r="G181" t="s">
        <v>871</v>
      </c>
      <c r="H181" t="s">
        <v>86</v>
      </c>
      <c r="I181">
        <f t="shared" si="11"/>
        <v>3.7851880416472167E-2</v>
      </c>
      <c r="J181">
        <f t="shared" si="12"/>
        <v>4.4776119402985072E-2</v>
      </c>
      <c r="K181" t="s">
        <v>860</v>
      </c>
      <c r="L181">
        <f>SUMIF($K$2:$K$537,K181,$C$2:$C$537)/pivots!$A$13</f>
        <v>0.22311298735564536</v>
      </c>
      <c r="M181" t="s">
        <v>115</v>
      </c>
      <c r="N181">
        <f t="shared" si="13"/>
        <v>3.5639625743337865E-2</v>
      </c>
      <c r="O181">
        <v>4921.5600000000004</v>
      </c>
      <c r="P181">
        <v>8.4075074999999999E-2</v>
      </c>
      <c r="Q181">
        <f t="shared" si="14"/>
        <v>58537.681946760087</v>
      </c>
      <c r="Z181" t="s">
        <v>115</v>
      </c>
    </row>
    <row r="182" spans="1:26" x14ac:dyDescent="0.35">
      <c r="A182">
        <v>184</v>
      </c>
      <c r="B182" t="s">
        <v>352</v>
      </c>
      <c r="C182">
        <v>12.9</v>
      </c>
      <c r="D182">
        <f t="shared" si="10"/>
        <v>2.365496754318407E-2</v>
      </c>
      <c r="E182" t="s">
        <v>890</v>
      </c>
      <c r="F182">
        <v>59</v>
      </c>
      <c r="G182" t="s">
        <v>869</v>
      </c>
      <c r="H182" t="s">
        <v>286</v>
      </c>
      <c r="I182">
        <f t="shared" si="11"/>
        <v>4.6883562338901185E-3</v>
      </c>
      <c r="J182">
        <f t="shared" si="12"/>
        <v>7.462686567164179E-3</v>
      </c>
      <c r="K182" t="s">
        <v>859</v>
      </c>
      <c r="L182">
        <f>SUMIF($K$2:$K$537,K182,$C$2:$C$537)/pivots!$A$13</f>
        <v>0.21473077469505394</v>
      </c>
      <c r="M182" t="s">
        <v>141</v>
      </c>
      <c r="N182">
        <f t="shared" si="13"/>
        <v>3.6492054149499728E-2</v>
      </c>
      <c r="O182">
        <v>545.34</v>
      </c>
      <c r="P182">
        <v>7.1619863000000006E-2</v>
      </c>
      <c r="Q182">
        <f t="shared" si="14"/>
        <v>7614.3680978557577</v>
      </c>
      <c r="Z182" t="s">
        <v>141</v>
      </c>
    </row>
    <row r="183" spans="1:26" x14ac:dyDescent="0.35">
      <c r="A183">
        <v>185</v>
      </c>
      <c r="B183" t="s">
        <v>353</v>
      </c>
      <c r="C183">
        <v>12.8</v>
      </c>
      <c r="D183">
        <f t="shared" si="10"/>
        <v>2.2786748081818669E-2</v>
      </c>
      <c r="E183" t="s">
        <v>890</v>
      </c>
      <c r="F183">
        <v>74</v>
      </c>
      <c r="G183" t="s">
        <v>871</v>
      </c>
      <c r="H183" t="s">
        <v>349</v>
      </c>
      <c r="I183">
        <f t="shared" si="11"/>
        <v>6.3221773457003121E-3</v>
      </c>
      <c r="J183">
        <f t="shared" si="12"/>
        <v>1.3059701492537313E-2</v>
      </c>
      <c r="K183" t="s">
        <v>859</v>
      </c>
      <c r="L183">
        <f>SUMIF($K$2:$K$537,K183,$C$2:$C$537)/pivots!$A$13</f>
        <v>0.21473077469505394</v>
      </c>
      <c r="M183" t="s">
        <v>163</v>
      </c>
      <c r="N183">
        <f t="shared" si="13"/>
        <v>2.9652330985772572E-2</v>
      </c>
      <c r="O183">
        <v>561.73</v>
      </c>
      <c r="P183">
        <v>5.8707500000000001E-3</v>
      </c>
      <c r="Q183">
        <f t="shared" si="14"/>
        <v>95682.834390835924</v>
      </c>
      <c r="Z183" t="s">
        <v>354</v>
      </c>
    </row>
    <row r="184" spans="1:26" x14ac:dyDescent="0.35">
      <c r="A184">
        <v>185</v>
      </c>
      <c r="B184" t="s">
        <v>355</v>
      </c>
      <c r="C184">
        <v>12.8</v>
      </c>
      <c r="D184">
        <f t="shared" si="10"/>
        <v>2.9682536001669643E-2</v>
      </c>
      <c r="E184" t="s">
        <v>890</v>
      </c>
      <c r="F184">
        <v>52</v>
      </c>
      <c r="G184" t="s">
        <v>869</v>
      </c>
      <c r="H184" t="s">
        <v>356</v>
      </c>
      <c r="I184">
        <f t="shared" si="11"/>
        <v>4.1403665442146503E-3</v>
      </c>
      <c r="J184">
        <f t="shared" si="12"/>
        <v>9.3283582089552231E-3</v>
      </c>
      <c r="K184" t="s">
        <v>860</v>
      </c>
      <c r="L184">
        <f>SUMIF($K$2:$K$537,K184,$C$2:$C$537)/pivots!$A$13</f>
        <v>0.22311298735564536</v>
      </c>
      <c r="M184" t="s">
        <v>20</v>
      </c>
      <c r="N184">
        <f t="shared" si="13"/>
        <v>0.14505490044853961</v>
      </c>
      <c r="O184">
        <v>431.23</v>
      </c>
      <c r="P184">
        <v>6.0025069999999998E-3</v>
      </c>
      <c r="Q184">
        <f t="shared" si="14"/>
        <v>71841.64883106343</v>
      </c>
      <c r="Z184" t="s">
        <v>73</v>
      </c>
    </row>
    <row r="185" spans="1:26" x14ac:dyDescent="0.35">
      <c r="A185">
        <v>185</v>
      </c>
      <c r="B185" t="s">
        <v>357</v>
      </c>
      <c r="C185">
        <v>12.8</v>
      </c>
      <c r="D185">
        <f t="shared" si="10"/>
        <v>3.4313962029456392E-3</v>
      </c>
      <c r="E185" t="s">
        <v>890</v>
      </c>
      <c r="F185">
        <v>86</v>
      </c>
      <c r="G185" t="s">
        <v>872</v>
      </c>
      <c r="H185" t="s">
        <v>221</v>
      </c>
      <c r="I185">
        <f t="shared" si="11"/>
        <v>1.3131456637778819E-2</v>
      </c>
      <c r="J185">
        <f t="shared" si="12"/>
        <v>2.2388059701492536E-2</v>
      </c>
      <c r="K185" t="s">
        <v>860</v>
      </c>
      <c r="L185">
        <f>SUMIF($K$2:$K$537,K185,$C$2:$C$537)/pivots!$A$13</f>
        <v>0.22311298735564536</v>
      </c>
      <c r="M185" t="s">
        <v>218</v>
      </c>
      <c r="N185">
        <f t="shared" si="13"/>
        <v>2.8576647520854061E-2</v>
      </c>
      <c r="O185">
        <v>3730.26</v>
      </c>
      <c r="P185">
        <v>6.9551331999999993E-2</v>
      </c>
      <c r="Q185">
        <f t="shared" si="14"/>
        <v>53633.192819369739</v>
      </c>
      <c r="Z185" t="s">
        <v>358</v>
      </c>
    </row>
    <row r="186" spans="1:26" x14ac:dyDescent="0.35">
      <c r="A186">
        <v>185</v>
      </c>
      <c r="B186" t="s">
        <v>359</v>
      </c>
      <c r="C186">
        <v>12.8</v>
      </c>
      <c r="D186">
        <f t="shared" si="10"/>
        <v>3.4313962029456392E-3</v>
      </c>
      <c r="E186" t="s">
        <v>890</v>
      </c>
      <c r="F186">
        <v>83</v>
      </c>
      <c r="G186" t="s">
        <v>872</v>
      </c>
      <c r="H186" t="s">
        <v>221</v>
      </c>
      <c r="I186">
        <f t="shared" si="11"/>
        <v>1.3131456637778819E-2</v>
      </c>
      <c r="J186">
        <f t="shared" si="12"/>
        <v>2.2388059701492536E-2</v>
      </c>
      <c r="K186" t="s">
        <v>860</v>
      </c>
      <c r="L186">
        <f>SUMIF($K$2:$K$537,K186,$C$2:$C$537)/pivots!$A$13</f>
        <v>0.22311298735564536</v>
      </c>
      <c r="M186" t="s">
        <v>45</v>
      </c>
      <c r="N186">
        <f t="shared" si="13"/>
        <v>6.9970165005784374E-2</v>
      </c>
      <c r="O186">
        <v>3730.26</v>
      </c>
      <c r="P186">
        <v>6.9551331999999993E-2</v>
      </c>
      <c r="Q186">
        <f t="shared" si="14"/>
        <v>53633.192819369739</v>
      </c>
      <c r="Z186" t="s">
        <v>360</v>
      </c>
    </row>
    <row r="187" spans="1:26" x14ac:dyDescent="0.35">
      <c r="A187">
        <v>189</v>
      </c>
      <c r="B187" t="s">
        <v>361</v>
      </c>
      <c r="C187">
        <v>12.6</v>
      </c>
      <c r="D187">
        <f t="shared" si="10"/>
        <v>4.1533221962767773E-4</v>
      </c>
      <c r="E187" t="s">
        <v>891</v>
      </c>
      <c r="F187">
        <v>76</v>
      </c>
      <c r="G187" t="s">
        <v>871</v>
      </c>
      <c r="H187" t="s">
        <v>7</v>
      </c>
      <c r="I187">
        <f t="shared" si="11"/>
        <v>0.49662073024700115</v>
      </c>
      <c r="J187">
        <f t="shared" si="12"/>
        <v>0.39365671641791045</v>
      </c>
      <c r="K187" t="s">
        <v>858</v>
      </c>
      <c r="L187">
        <f>SUMIF($K$2:$K$537,K187,$C$2:$C$537)/pivots!$A$13</f>
        <v>0.52927685656877277</v>
      </c>
      <c r="M187" t="s">
        <v>20</v>
      </c>
      <c r="N187">
        <f t="shared" si="13"/>
        <v>0.14505490044853961</v>
      </c>
      <c r="O187">
        <v>30337.16</v>
      </c>
      <c r="P187">
        <v>0.34727580699999999</v>
      </c>
      <c r="Q187">
        <f t="shared" si="14"/>
        <v>87357.539421109177</v>
      </c>
      <c r="Z187" t="s">
        <v>33</v>
      </c>
    </row>
    <row r="188" spans="1:26" x14ac:dyDescent="0.35">
      <c r="A188">
        <v>189</v>
      </c>
      <c r="B188" t="s">
        <v>362</v>
      </c>
      <c r="C188">
        <v>12.6</v>
      </c>
      <c r="D188">
        <f t="shared" si="10"/>
        <v>2.98535753210444E-2</v>
      </c>
      <c r="E188" t="s">
        <v>891</v>
      </c>
      <c r="F188">
        <v>95</v>
      </c>
      <c r="G188" t="s">
        <v>873</v>
      </c>
      <c r="H188" t="s">
        <v>95</v>
      </c>
      <c r="I188">
        <f t="shared" si="11"/>
        <v>2.0742424549938101E-2</v>
      </c>
      <c r="J188">
        <f t="shared" si="12"/>
        <v>2.7985074626865673E-2</v>
      </c>
      <c r="K188" t="s">
        <v>859</v>
      </c>
      <c r="L188">
        <f>SUMIF($K$2:$K$537,K188,$C$2:$C$537)/pivots!$A$13</f>
        <v>0.21473077469505394</v>
      </c>
      <c r="M188" t="s">
        <v>218</v>
      </c>
      <c r="N188">
        <f t="shared" si="13"/>
        <v>2.8576647520854061E-2</v>
      </c>
      <c r="O188">
        <v>422.06</v>
      </c>
      <c r="P188">
        <v>7.3960759999999997E-3</v>
      </c>
      <c r="Q188">
        <f t="shared" si="14"/>
        <v>57065.3952176803</v>
      </c>
      <c r="Z188" t="s">
        <v>217</v>
      </c>
    </row>
    <row r="189" spans="1:26" x14ac:dyDescent="0.35">
      <c r="A189">
        <v>191</v>
      </c>
      <c r="B189" t="s">
        <v>363</v>
      </c>
      <c r="C189">
        <v>12.5</v>
      </c>
      <c r="D189">
        <f t="shared" si="10"/>
        <v>6.3988074670499808E-4</v>
      </c>
      <c r="E189" t="s">
        <v>890</v>
      </c>
      <c r="F189">
        <v>40</v>
      </c>
      <c r="G189" t="s">
        <v>868</v>
      </c>
      <c r="H189" t="s">
        <v>55</v>
      </c>
      <c r="I189">
        <f t="shared" si="11"/>
        <v>8.5506687503805551E-2</v>
      </c>
      <c r="J189">
        <f t="shared" si="12"/>
        <v>0.10074626865671642</v>
      </c>
      <c r="K189" t="s">
        <v>859</v>
      </c>
      <c r="L189">
        <f>SUMIF($K$2:$K$537,K189,$C$2:$C$537)/pivots!$A$13</f>
        <v>0.21473077469505394</v>
      </c>
      <c r="M189" t="s">
        <v>12</v>
      </c>
      <c r="N189">
        <f t="shared" si="13"/>
        <v>0.24783341113433871</v>
      </c>
      <c r="O189">
        <v>19534.89</v>
      </c>
      <c r="P189">
        <v>1.416096094</v>
      </c>
      <c r="Q189">
        <f t="shared" si="14"/>
        <v>13794.890108636935</v>
      </c>
      <c r="Z189" t="s">
        <v>40</v>
      </c>
    </row>
    <row r="190" spans="1:26" x14ac:dyDescent="0.35">
      <c r="A190">
        <v>191</v>
      </c>
      <c r="B190" t="s">
        <v>364</v>
      </c>
      <c r="C190">
        <v>12.5</v>
      </c>
      <c r="D190">
        <f t="shared" si="10"/>
        <v>2.9616642183575796E-2</v>
      </c>
      <c r="E190" t="s">
        <v>890</v>
      </c>
      <c r="F190">
        <v>78</v>
      </c>
      <c r="G190" t="s">
        <v>871</v>
      </c>
      <c r="H190" t="s">
        <v>95</v>
      </c>
      <c r="I190">
        <f t="shared" si="11"/>
        <v>2.0742424549938101E-2</v>
      </c>
      <c r="J190">
        <f t="shared" si="12"/>
        <v>2.7985074626865673E-2</v>
      </c>
      <c r="K190" t="s">
        <v>859</v>
      </c>
      <c r="L190">
        <f>SUMIF($K$2:$K$537,K190,$C$2:$C$537)/pivots!$A$13</f>
        <v>0.21473077469505394</v>
      </c>
      <c r="M190" t="s">
        <v>218</v>
      </c>
      <c r="N190">
        <f t="shared" si="13"/>
        <v>2.8576647520854061E-2</v>
      </c>
      <c r="O190">
        <v>422.06</v>
      </c>
      <c r="P190">
        <v>7.3960759999999997E-3</v>
      </c>
      <c r="Q190">
        <f t="shared" si="14"/>
        <v>57065.3952176803</v>
      </c>
      <c r="Z190" t="s">
        <v>217</v>
      </c>
    </row>
    <row r="191" spans="1:26" x14ac:dyDescent="0.35">
      <c r="A191">
        <v>193</v>
      </c>
      <c r="B191" t="s">
        <v>365</v>
      </c>
      <c r="C191">
        <v>12.2</v>
      </c>
      <c r="D191">
        <f t="shared" si="10"/>
        <v>6.2452360878407815E-4</v>
      </c>
      <c r="E191" t="s">
        <v>890</v>
      </c>
      <c r="F191">
        <v>55</v>
      </c>
      <c r="G191" t="s">
        <v>869</v>
      </c>
      <c r="H191" t="s">
        <v>55</v>
      </c>
      <c r="I191">
        <f t="shared" si="11"/>
        <v>8.5506687503805551E-2</v>
      </c>
      <c r="J191">
        <f t="shared" si="12"/>
        <v>0.10074626865671642</v>
      </c>
      <c r="K191" t="s">
        <v>859</v>
      </c>
      <c r="L191">
        <f>SUMIF($K$2:$K$537,K191,$C$2:$C$537)/pivots!$A$13</f>
        <v>0.21473077469505394</v>
      </c>
      <c r="M191" t="s">
        <v>12</v>
      </c>
      <c r="N191">
        <f t="shared" si="13"/>
        <v>0.24783341113433871</v>
      </c>
      <c r="O191">
        <v>19534.89</v>
      </c>
      <c r="P191">
        <v>1.416096094</v>
      </c>
      <c r="Q191">
        <f t="shared" si="14"/>
        <v>13794.890108636935</v>
      </c>
      <c r="Z191" t="s">
        <v>366</v>
      </c>
    </row>
    <row r="192" spans="1:26" x14ac:dyDescent="0.35">
      <c r="A192">
        <v>193</v>
      </c>
      <c r="B192" t="s">
        <v>367</v>
      </c>
      <c r="C192">
        <v>12.2</v>
      </c>
      <c r="D192">
        <f t="shared" si="10"/>
        <v>6.2452360878407815E-4</v>
      </c>
      <c r="E192" t="s">
        <v>891</v>
      </c>
      <c r="F192">
        <v>59</v>
      </c>
      <c r="G192" t="s">
        <v>869</v>
      </c>
      <c r="H192" t="s">
        <v>55</v>
      </c>
      <c r="I192">
        <f t="shared" si="11"/>
        <v>8.5506687503805551E-2</v>
      </c>
      <c r="J192">
        <f t="shared" si="12"/>
        <v>0.10074626865671642</v>
      </c>
      <c r="K192" t="s">
        <v>859</v>
      </c>
      <c r="L192">
        <f>SUMIF($K$2:$K$537,K192,$C$2:$C$537)/pivots!$A$13</f>
        <v>0.21473077469505394</v>
      </c>
      <c r="M192" t="s">
        <v>115</v>
      </c>
      <c r="N192">
        <f t="shared" si="13"/>
        <v>3.5639625743337865E-2</v>
      </c>
      <c r="O192">
        <v>19534.89</v>
      </c>
      <c r="P192">
        <v>1.416096094</v>
      </c>
      <c r="Q192">
        <f t="shared" si="14"/>
        <v>13794.890108636935</v>
      </c>
      <c r="Z192" t="s">
        <v>368</v>
      </c>
    </row>
    <row r="193" spans="1:26" x14ac:dyDescent="0.35">
      <c r="A193">
        <v>195</v>
      </c>
      <c r="B193" t="s">
        <v>369</v>
      </c>
      <c r="C193">
        <v>12.1</v>
      </c>
      <c r="D193">
        <f t="shared" si="10"/>
        <v>2.4782386072708652E-2</v>
      </c>
      <c r="E193" t="s">
        <v>890</v>
      </c>
      <c r="F193">
        <v>101</v>
      </c>
      <c r="G193" t="s">
        <v>874</v>
      </c>
      <c r="H193" t="s">
        <v>370</v>
      </c>
      <c r="I193">
        <f t="shared" si="11"/>
        <v>2.2325505875667234E-3</v>
      </c>
      <c r="J193">
        <f t="shared" si="12"/>
        <v>3.7313432835820895E-3</v>
      </c>
      <c r="K193" t="s">
        <v>859</v>
      </c>
      <c r="L193">
        <f>SUMIF($K$2:$K$537,K193,$C$2:$C$537)/pivots!$A$13</f>
        <v>0.21473077469505394</v>
      </c>
      <c r="M193" t="s">
        <v>45</v>
      </c>
      <c r="N193">
        <f t="shared" si="13"/>
        <v>6.9970165005784374E-2</v>
      </c>
      <c r="O193">
        <v>488.25</v>
      </c>
      <c r="P193">
        <v>3.5977837999999998E-2</v>
      </c>
      <c r="Q193">
        <f t="shared" si="14"/>
        <v>13570.854368736665</v>
      </c>
      <c r="Z193" t="s">
        <v>371</v>
      </c>
    </row>
    <row r="194" spans="1:26" x14ac:dyDescent="0.35">
      <c r="A194">
        <v>195</v>
      </c>
      <c r="B194" t="s">
        <v>372</v>
      </c>
      <c r="C194">
        <v>12.1</v>
      </c>
      <c r="D194">
        <f t="shared" ref="D194:D257" si="15">C194/O194</f>
        <v>2.8324500458810089E-3</v>
      </c>
      <c r="E194" t="s">
        <v>890</v>
      </c>
      <c r="F194">
        <v>67</v>
      </c>
      <c r="G194" t="s">
        <v>870</v>
      </c>
      <c r="H194" t="s">
        <v>44</v>
      </c>
      <c r="I194">
        <f t="shared" si="11"/>
        <v>4.9055225183170639E-2</v>
      </c>
      <c r="J194">
        <f t="shared" si="12"/>
        <v>4.8507462686567165E-2</v>
      </c>
      <c r="K194" t="s">
        <v>859</v>
      </c>
      <c r="L194">
        <f>SUMIF($K$2:$K$537,K194,$C$2:$C$537)/pivots!$A$13</f>
        <v>0.21473077469505394</v>
      </c>
      <c r="M194" t="s">
        <v>48</v>
      </c>
      <c r="N194">
        <f t="shared" si="13"/>
        <v>1.3577966755292164E-2</v>
      </c>
      <c r="O194">
        <v>4271.92</v>
      </c>
      <c r="P194">
        <v>1.4638655249999999</v>
      </c>
      <c r="Q194">
        <f t="shared" si="14"/>
        <v>2918.246196145647</v>
      </c>
      <c r="Z194" t="s">
        <v>48</v>
      </c>
    </row>
    <row r="195" spans="1:26" x14ac:dyDescent="0.35">
      <c r="A195">
        <v>195</v>
      </c>
      <c r="B195" t="s">
        <v>373</v>
      </c>
      <c r="C195">
        <v>12.1</v>
      </c>
      <c r="D195">
        <f t="shared" si="15"/>
        <v>5.1924422072599785E-3</v>
      </c>
      <c r="E195" t="s">
        <v>890</v>
      </c>
      <c r="F195">
        <v>61</v>
      </c>
      <c r="G195" t="s">
        <v>870</v>
      </c>
      <c r="H195" t="s">
        <v>58</v>
      </c>
      <c r="I195">
        <f t="shared" ref="I195:I258" si="16">SUMIF($H$2:$H$537,H195,$C$2:$C$537)/SUM($C$2:$C$537)</f>
        <v>1.9555113555641254E-2</v>
      </c>
      <c r="J195">
        <f t="shared" ref="J195:J258" si="17">COUNTIF($H$2:$H$537,H195)/COUNTA($B$2:$B$537)</f>
        <v>2.6119402985074626E-2</v>
      </c>
      <c r="K195" t="s">
        <v>858</v>
      </c>
      <c r="L195">
        <f>SUMIF($K$2:$K$537,K195,$C$2:$C$537)/pivots!$A$13</f>
        <v>0.52927685656877277</v>
      </c>
      <c r="M195" t="s">
        <v>12</v>
      </c>
      <c r="N195">
        <f t="shared" ref="N195:N258" si="18">SUMIF($M$2:$M$537,M195,$C$2:$C$537)/SUM($C$2:$C$537)</f>
        <v>0.24783341113433871</v>
      </c>
      <c r="O195">
        <v>2330.31</v>
      </c>
      <c r="P195">
        <v>4.0126723000000003E-2</v>
      </c>
      <c r="Q195">
        <f t="shared" ref="Q195:Q258" si="19">O195/P195</f>
        <v>58073.767947609369</v>
      </c>
      <c r="Z195" t="s">
        <v>84</v>
      </c>
    </row>
    <row r="196" spans="1:26" x14ac:dyDescent="0.35">
      <c r="A196">
        <v>195</v>
      </c>
      <c r="B196" t="s">
        <v>374</v>
      </c>
      <c r="C196">
        <v>12.1</v>
      </c>
      <c r="D196">
        <f t="shared" si="15"/>
        <v>6.1940456281043817E-4</v>
      </c>
      <c r="E196" t="s">
        <v>890</v>
      </c>
      <c r="F196">
        <v>61</v>
      </c>
      <c r="G196" t="s">
        <v>870</v>
      </c>
      <c r="H196" t="s">
        <v>55</v>
      </c>
      <c r="I196">
        <f t="shared" si="16"/>
        <v>8.5506687503805551E-2</v>
      </c>
      <c r="J196">
        <f t="shared" si="17"/>
        <v>0.10074626865671642</v>
      </c>
      <c r="K196" t="s">
        <v>859</v>
      </c>
      <c r="L196">
        <f>SUMIF($K$2:$K$537,K196,$C$2:$C$537)/pivots!$A$13</f>
        <v>0.21473077469505394</v>
      </c>
      <c r="M196" t="s">
        <v>9</v>
      </c>
      <c r="N196">
        <f t="shared" si="18"/>
        <v>6.0938483083355338E-2</v>
      </c>
      <c r="O196">
        <v>19534.89</v>
      </c>
      <c r="P196">
        <v>1.416096094</v>
      </c>
      <c r="Q196">
        <f t="shared" si="19"/>
        <v>13794.890108636935</v>
      </c>
      <c r="Z196" t="s">
        <v>223</v>
      </c>
    </row>
    <row r="197" spans="1:26" x14ac:dyDescent="0.35">
      <c r="A197">
        <v>199</v>
      </c>
      <c r="B197" t="s">
        <v>375</v>
      </c>
      <c r="C197">
        <v>12</v>
      </c>
      <c r="D197">
        <f t="shared" si="15"/>
        <v>1.8785810451172547E-2</v>
      </c>
      <c r="E197" t="s">
        <v>891</v>
      </c>
      <c r="F197">
        <v>81</v>
      </c>
      <c r="G197" t="s">
        <v>872</v>
      </c>
      <c r="H197" t="s">
        <v>225</v>
      </c>
      <c r="I197">
        <f t="shared" si="16"/>
        <v>1.16397069269956E-2</v>
      </c>
      <c r="J197">
        <f t="shared" si="17"/>
        <v>2.0522388059701493E-2</v>
      </c>
      <c r="K197" t="s">
        <v>860</v>
      </c>
      <c r="L197">
        <f>SUMIF($K$2:$K$537,K197,$C$2:$C$537)/pivots!$A$13</f>
        <v>0.22311298735564536</v>
      </c>
      <c r="M197" t="s">
        <v>45</v>
      </c>
      <c r="N197">
        <f t="shared" si="18"/>
        <v>6.9970165005784374E-2</v>
      </c>
      <c r="O197">
        <v>638.78</v>
      </c>
      <c r="P197">
        <v>1.0656633E-2</v>
      </c>
      <c r="Q197">
        <f t="shared" si="19"/>
        <v>59942.009826180554</v>
      </c>
      <c r="Z197" t="s">
        <v>45</v>
      </c>
    </row>
    <row r="198" spans="1:26" x14ac:dyDescent="0.35">
      <c r="A198">
        <v>199</v>
      </c>
      <c r="B198" t="s">
        <v>376</v>
      </c>
      <c r="C198">
        <v>12</v>
      </c>
      <c r="D198">
        <f t="shared" si="15"/>
        <v>3.9555449488350261E-4</v>
      </c>
      <c r="E198" t="s">
        <v>890</v>
      </c>
      <c r="F198">
        <v>72</v>
      </c>
      <c r="G198" t="s">
        <v>871</v>
      </c>
      <c r="H198" t="s">
        <v>7</v>
      </c>
      <c r="I198">
        <f t="shared" si="16"/>
        <v>0.49662073024700115</v>
      </c>
      <c r="J198">
        <f t="shared" si="17"/>
        <v>0.39365671641791045</v>
      </c>
      <c r="K198" t="s">
        <v>858</v>
      </c>
      <c r="L198">
        <f>SUMIF($K$2:$K$537,K198,$C$2:$C$537)/pivots!$A$13</f>
        <v>0.52927685656877277</v>
      </c>
      <c r="M198" t="s">
        <v>23</v>
      </c>
      <c r="N198">
        <f t="shared" si="18"/>
        <v>0.16778632461285556</v>
      </c>
      <c r="O198">
        <v>30337.16</v>
      </c>
      <c r="P198">
        <v>0.34727580699999999</v>
      </c>
      <c r="Q198">
        <f t="shared" si="19"/>
        <v>87357.539421109177</v>
      </c>
      <c r="Z198" t="s">
        <v>377</v>
      </c>
    </row>
    <row r="199" spans="1:26" x14ac:dyDescent="0.35">
      <c r="A199">
        <v>199</v>
      </c>
      <c r="B199" t="s">
        <v>378</v>
      </c>
      <c r="C199">
        <v>12</v>
      </c>
      <c r="D199">
        <f t="shared" si="15"/>
        <v>3.9555449488350261E-4</v>
      </c>
      <c r="E199" t="s">
        <v>890</v>
      </c>
      <c r="F199">
        <v>72</v>
      </c>
      <c r="G199" t="s">
        <v>871</v>
      </c>
      <c r="H199" t="s">
        <v>7</v>
      </c>
      <c r="I199">
        <f t="shared" si="16"/>
        <v>0.49662073024700115</v>
      </c>
      <c r="J199">
        <f t="shared" si="17"/>
        <v>0.39365671641791045</v>
      </c>
      <c r="K199" t="s">
        <v>858</v>
      </c>
      <c r="L199">
        <f>SUMIF($K$2:$K$537,K199,$C$2:$C$537)/pivots!$A$13</f>
        <v>0.52927685656877277</v>
      </c>
      <c r="M199" t="s">
        <v>12</v>
      </c>
      <c r="N199">
        <f t="shared" si="18"/>
        <v>0.24783341113433871</v>
      </c>
      <c r="O199">
        <v>30337.16</v>
      </c>
      <c r="P199">
        <v>0.34727580699999999</v>
      </c>
      <c r="Q199">
        <f t="shared" si="19"/>
        <v>87357.539421109177</v>
      </c>
      <c r="Z199" t="s">
        <v>379</v>
      </c>
    </row>
    <row r="200" spans="1:26" x14ac:dyDescent="0.35">
      <c r="A200">
        <v>199</v>
      </c>
      <c r="B200" t="s">
        <v>380</v>
      </c>
      <c r="C200">
        <v>12</v>
      </c>
      <c r="D200">
        <f t="shared" si="15"/>
        <v>3.9555449488350261E-4</v>
      </c>
      <c r="E200" t="s">
        <v>890</v>
      </c>
      <c r="F200">
        <v>80</v>
      </c>
      <c r="G200" t="s">
        <v>872</v>
      </c>
      <c r="H200" t="s">
        <v>7</v>
      </c>
      <c r="I200">
        <f t="shared" si="16"/>
        <v>0.49662073024700115</v>
      </c>
      <c r="J200">
        <f t="shared" si="17"/>
        <v>0.39365671641791045</v>
      </c>
      <c r="K200" t="s">
        <v>858</v>
      </c>
      <c r="L200">
        <f>SUMIF($K$2:$K$537,K200,$C$2:$C$537)/pivots!$A$13</f>
        <v>0.52927685656877277</v>
      </c>
      <c r="M200" t="s">
        <v>163</v>
      </c>
      <c r="N200">
        <f t="shared" si="18"/>
        <v>2.9652330985772572E-2</v>
      </c>
      <c r="O200">
        <v>30337.16</v>
      </c>
      <c r="P200">
        <v>0.34727580699999999</v>
      </c>
      <c r="Q200">
        <f t="shared" si="19"/>
        <v>87357.539421109177</v>
      </c>
      <c r="Z200" t="s">
        <v>175</v>
      </c>
    </row>
    <row r="201" spans="1:26" x14ac:dyDescent="0.35">
      <c r="A201">
        <v>199</v>
      </c>
      <c r="B201" t="s">
        <v>381</v>
      </c>
      <c r="C201">
        <v>12</v>
      </c>
      <c r="D201">
        <f t="shared" si="15"/>
        <v>3.9555449488350261E-4</v>
      </c>
      <c r="E201" t="s">
        <v>890</v>
      </c>
      <c r="F201">
        <v>68</v>
      </c>
      <c r="G201" t="s">
        <v>870</v>
      </c>
      <c r="H201" t="s">
        <v>7</v>
      </c>
      <c r="I201">
        <f t="shared" si="16"/>
        <v>0.49662073024700115</v>
      </c>
      <c r="J201">
        <f t="shared" si="17"/>
        <v>0.39365671641791045</v>
      </c>
      <c r="K201" t="s">
        <v>858</v>
      </c>
      <c r="L201">
        <f>SUMIF($K$2:$K$537,K201,$C$2:$C$537)/pivots!$A$13</f>
        <v>0.52927685656877277</v>
      </c>
      <c r="M201" t="s">
        <v>93</v>
      </c>
      <c r="N201">
        <f t="shared" si="18"/>
        <v>1.7119603823750287E-2</v>
      </c>
      <c r="O201">
        <v>30337.16</v>
      </c>
      <c r="P201">
        <v>0.34727580699999999</v>
      </c>
      <c r="Q201">
        <f t="shared" si="19"/>
        <v>87357.539421109177</v>
      </c>
      <c r="Z201" t="s">
        <v>93</v>
      </c>
    </row>
    <row r="202" spans="1:26" x14ac:dyDescent="0.35">
      <c r="A202">
        <v>199</v>
      </c>
      <c r="B202" t="s">
        <v>382</v>
      </c>
      <c r="C202">
        <v>12</v>
      </c>
      <c r="D202">
        <f t="shared" si="15"/>
        <v>2.8090413678158767E-3</v>
      </c>
      <c r="E202" t="s">
        <v>890</v>
      </c>
      <c r="F202">
        <v>79</v>
      </c>
      <c r="G202" t="s">
        <v>871</v>
      </c>
      <c r="H202" t="s">
        <v>44</v>
      </c>
      <c r="I202">
        <f t="shared" si="16"/>
        <v>4.9055225183170639E-2</v>
      </c>
      <c r="J202">
        <f t="shared" si="17"/>
        <v>4.8507462686567165E-2</v>
      </c>
      <c r="K202" t="s">
        <v>859</v>
      </c>
      <c r="L202">
        <f>SUMIF($K$2:$K$537,K202,$C$2:$C$537)/pivots!$A$13</f>
        <v>0.21473077469505394</v>
      </c>
      <c r="M202" t="s">
        <v>12</v>
      </c>
      <c r="N202">
        <f t="shared" si="18"/>
        <v>0.24783341113433871</v>
      </c>
      <c r="O202">
        <v>4271.92</v>
      </c>
      <c r="P202">
        <v>1.4638655249999999</v>
      </c>
      <c r="Q202">
        <f t="shared" si="19"/>
        <v>2918.246196145647</v>
      </c>
      <c r="Z202" t="s">
        <v>117</v>
      </c>
    </row>
    <row r="203" spans="1:26" x14ac:dyDescent="0.35">
      <c r="A203">
        <v>199</v>
      </c>
      <c r="B203" t="s">
        <v>383</v>
      </c>
      <c r="C203">
        <v>12</v>
      </c>
      <c r="D203">
        <f t="shared" si="15"/>
        <v>3.9555449488350261E-4</v>
      </c>
      <c r="E203" t="s">
        <v>890</v>
      </c>
      <c r="F203">
        <v>71</v>
      </c>
      <c r="G203" t="s">
        <v>871</v>
      </c>
      <c r="H203" t="s">
        <v>7</v>
      </c>
      <c r="I203">
        <f t="shared" si="16"/>
        <v>0.49662073024700115</v>
      </c>
      <c r="J203">
        <f t="shared" si="17"/>
        <v>0.39365671641791045</v>
      </c>
      <c r="K203" t="s">
        <v>858</v>
      </c>
      <c r="L203">
        <f>SUMIF($K$2:$K$537,K203,$C$2:$C$537)/pivots!$A$13</f>
        <v>0.52927685656877277</v>
      </c>
      <c r="M203" t="s">
        <v>64</v>
      </c>
      <c r="N203">
        <f t="shared" si="18"/>
        <v>6.1730023746219886E-2</v>
      </c>
      <c r="O203">
        <v>30337.16</v>
      </c>
      <c r="P203">
        <v>0.34727580699999999</v>
      </c>
      <c r="Q203">
        <f t="shared" si="19"/>
        <v>87357.539421109177</v>
      </c>
      <c r="Z203" t="s">
        <v>384</v>
      </c>
    </row>
    <row r="204" spans="1:26" x14ac:dyDescent="0.35">
      <c r="A204">
        <v>199</v>
      </c>
      <c r="B204" t="s">
        <v>385</v>
      </c>
      <c r="C204">
        <v>12</v>
      </c>
      <c r="D204">
        <f t="shared" si="15"/>
        <v>3.9555449488350261E-4</v>
      </c>
      <c r="E204" t="s">
        <v>890</v>
      </c>
      <c r="F204">
        <v>69</v>
      </c>
      <c r="G204" t="s">
        <v>870</v>
      </c>
      <c r="H204" t="s">
        <v>7</v>
      </c>
      <c r="I204">
        <f t="shared" si="16"/>
        <v>0.49662073024700115</v>
      </c>
      <c r="J204">
        <f t="shared" si="17"/>
        <v>0.39365671641791045</v>
      </c>
      <c r="K204" t="s">
        <v>858</v>
      </c>
      <c r="L204">
        <f>SUMIF($K$2:$K$537,K204,$C$2:$C$537)/pivots!$A$13</f>
        <v>0.52927685656877277</v>
      </c>
      <c r="M204" t="s">
        <v>64</v>
      </c>
      <c r="N204">
        <f t="shared" si="18"/>
        <v>6.1730023746219886E-2</v>
      </c>
      <c r="O204">
        <v>30337.16</v>
      </c>
      <c r="P204">
        <v>0.34727580699999999</v>
      </c>
      <c r="Q204">
        <f t="shared" si="19"/>
        <v>87357.539421109177</v>
      </c>
      <c r="Z204" t="s">
        <v>384</v>
      </c>
    </row>
    <row r="205" spans="1:26" x14ac:dyDescent="0.35">
      <c r="A205">
        <v>207</v>
      </c>
      <c r="B205" t="s">
        <v>386</v>
      </c>
      <c r="C205">
        <v>11.9</v>
      </c>
      <c r="D205">
        <f t="shared" si="15"/>
        <v>3.922582074261401E-4</v>
      </c>
      <c r="E205" t="s">
        <v>890</v>
      </c>
      <c r="F205">
        <v>65</v>
      </c>
      <c r="G205" t="s">
        <v>870</v>
      </c>
      <c r="H205" t="s">
        <v>7</v>
      </c>
      <c r="I205">
        <f t="shared" si="16"/>
        <v>0.49662073024700115</v>
      </c>
      <c r="J205">
        <f t="shared" si="17"/>
        <v>0.39365671641791045</v>
      </c>
      <c r="K205" t="s">
        <v>858</v>
      </c>
      <c r="L205">
        <f>SUMIF($K$2:$K$537,K205,$C$2:$C$537)/pivots!$A$13</f>
        <v>0.52927685656877277</v>
      </c>
      <c r="M205" t="s">
        <v>12</v>
      </c>
      <c r="N205">
        <f t="shared" si="18"/>
        <v>0.24783341113433871</v>
      </c>
      <c r="O205">
        <v>30337.16</v>
      </c>
      <c r="P205">
        <v>0.34727580699999999</v>
      </c>
      <c r="Q205">
        <f t="shared" si="19"/>
        <v>87357.539421109177</v>
      </c>
      <c r="Z205" t="s">
        <v>387</v>
      </c>
    </row>
    <row r="206" spans="1:26" x14ac:dyDescent="0.35">
      <c r="A206">
        <v>208</v>
      </c>
      <c r="B206" t="s">
        <v>388</v>
      </c>
      <c r="C206">
        <v>11.8</v>
      </c>
      <c r="D206">
        <f t="shared" si="15"/>
        <v>4.7975280533420076E-3</v>
      </c>
      <c r="E206" t="s">
        <v>890</v>
      </c>
      <c r="F206">
        <v>90</v>
      </c>
      <c r="G206" t="s">
        <v>873</v>
      </c>
      <c r="H206" t="s">
        <v>97</v>
      </c>
      <c r="I206">
        <f t="shared" si="16"/>
        <v>2.097582756591098E-2</v>
      </c>
      <c r="J206">
        <f t="shared" si="17"/>
        <v>3.3582089552238806E-2</v>
      </c>
      <c r="K206" t="s">
        <v>860</v>
      </c>
      <c r="L206">
        <f>SUMIF($K$2:$K$537,K206,$C$2:$C$537)/pivots!$A$13</f>
        <v>0.22311298735564536</v>
      </c>
      <c r="M206" t="s">
        <v>20</v>
      </c>
      <c r="N206">
        <f t="shared" si="18"/>
        <v>0.14505490044853961</v>
      </c>
      <c r="O206">
        <v>2459.6</v>
      </c>
      <c r="P206">
        <v>5.9146259999999999E-2</v>
      </c>
      <c r="Q206">
        <f t="shared" si="19"/>
        <v>41585.04696662139</v>
      </c>
      <c r="Z206" t="s">
        <v>201</v>
      </c>
    </row>
    <row r="207" spans="1:26" x14ac:dyDescent="0.35">
      <c r="A207">
        <v>208</v>
      </c>
      <c r="B207" t="s">
        <v>389</v>
      </c>
      <c r="C207">
        <v>11.8</v>
      </c>
      <c r="D207">
        <f t="shared" si="15"/>
        <v>3.8896191996877759E-4</v>
      </c>
      <c r="E207" t="s">
        <v>890</v>
      </c>
      <c r="F207">
        <v>83</v>
      </c>
      <c r="G207" t="s">
        <v>872</v>
      </c>
      <c r="H207" t="s">
        <v>7</v>
      </c>
      <c r="I207">
        <f t="shared" si="16"/>
        <v>0.49662073024700115</v>
      </c>
      <c r="J207">
        <f t="shared" si="17"/>
        <v>0.39365671641791045</v>
      </c>
      <c r="K207" t="s">
        <v>858</v>
      </c>
      <c r="L207">
        <f>SUMIF($K$2:$K$537,K207,$C$2:$C$537)/pivots!$A$13</f>
        <v>0.52927685656877277</v>
      </c>
      <c r="M207" t="s">
        <v>235</v>
      </c>
      <c r="N207">
        <f t="shared" si="18"/>
        <v>7.7834831848348955E-3</v>
      </c>
      <c r="O207">
        <v>30337.16</v>
      </c>
      <c r="P207">
        <v>0.34727580699999999</v>
      </c>
      <c r="Q207">
        <f t="shared" si="19"/>
        <v>87357.539421109177</v>
      </c>
      <c r="Z207" t="s">
        <v>390</v>
      </c>
    </row>
    <row r="208" spans="1:26" x14ac:dyDescent="0.35">
      <c r="A208">
        <v>210</v>
      </c>
      <c r="B208" t="s">
        <v>391</v>
      </c>
      <c r="C208">
        <v>11.7</v>
      </c>
      <c r="D208">
        <f t="shared" si="15"/>
        <v>1.4365699130691025E-2</v>
      </c>
      <c r="E208" t="s">
        <v>890</v>
      </c>
      <c r="F208">
        <v>75</v>
      </c>
      <c r="G208" t="s">
        <v>871</v>
      </c>
      <c r="H208" t="s">
        <v>392</v>
      </c>
      <c r="I208">
        <f t="shared" si="16"/>
        <v>5.4088611962411978E-3</v>
      </c>
      <c r="J208">
        <f t="shared" si="17"/>
        <v>1.1194029850746268E-2</v>
      </c>
      <c r="K208" t="s">
        <v>859</v>
      </c>
      <c r="L208">
        <f>SUMIF($K$2:$K$537,K208,$C$2:$C$537)/pivots!$A$13</f>
        <v>0.21473077469505394</v>
      </c>
      <c r="M208" t="s">
        <v>12</v>
      </c>
      <c r="N208">
        <f t="shared" si="18"/>
        <v>0.24783341113433871</v>
      </c>
      <c r="O208">
        <v>814.44</v>
      </c>
      <c r="P208">
        <v>2.3112793E-2</v>
      </c>
      <c r="Q208">
        <f t="shared" si="19"/>
        <v>35237.627923202534</v>
      </c>
      <c r="Z208" t="s">
        <v>393</v>
      </c>
    </row>
    <row r="209" spans="1:26" x14ac:dyDescent="0.35">
      <c r="A209">
        <v>210</v>
      </c>
      <c r="B209" t="s">
        <v>394</v>
      </c>
      <c r="C209">
        <v>11.7</v>
      </c>
      <c r="D209">
        <f t="shared" si="15"/>
        <v>2.1454505446143687E-2</v>
      </c>
      <c r="E209" t="s">
        <v>890</v>
      </c>
      <c r="F209">
        <v>80</v>
      </c>
      <c r="G209" t="s">
        <v>872</v>
      </c>
      <c r="H209" t="s">
        <v>286</v>
      </c>
      <c r="I209">
        <f t="shared" si="16"/>
        <v>4.6883562338901185E-3</v>
      </c>
      <c r="J209">
        <f t="shared" si="17"/>
        <v>7.462686567164179E-3</v>
      </c>
      <c r="K209" t="s">
        <v>859</v>
      </c>
      <c r="L209">
        <f>SUMIF($K$2:$K$537,K209,$C$2:$C$537)/pivots!$A$13</f>
        <v>0.21473077469505394</v>
      </c>
      <c r="M209" t="s">
        <v>64</v>
      </c>
      <c r="N209">
        <f t="shared" si="18"/>
        <v>6.1730023746219886E-2</v>
      </c>
      <c r="O209">
        <v>545.34</v>
      </c>
      <c r="P209">
        <v>7.1619863000000006E-2</v>
      </c>
      <c r="Q209">
        <f t="shared" si="19"/>
        <v>7614.3680978557577</v>
      </c>
      <c r="Z209" t="s">
        <v>395</v>
      </c>
    </row>
    <row r="210" spans="1:26" x14ac:dyDescent="0.35">
      <c r="A210">
        <v>212</v>
      </c>
      <c r="B210" t="s">
        <v>396</v>
      </c>
      <c r="C210">
        <v>11.5</v>
      </c>
      <c r="D210">
        <f t="shared" si="15"/>
        <v>1.1504601840736295E-2</v>
      </c>
      <c r="E210" t="s">
        <v>890</v>
      </c>
      <c r="F210">
        <v>59</v>
      </c>
      <c r="G210" t="s">
        <v>869</v>
      </c>
      <c r="H210" t="s">
        <v>103</v>
      </c>
      <c r="I210">
        <f t="shared" si="16"/>
        <v>1.3780925899616412E-2</v>
      </c>
      <c r="J210">
        <f t="shared" si="17"/>
        <v>1.6791044776119403E-2</v>
      </c>
      <c r="K210" t="s">
        <v>860</v>
      </c>
      <c r="L210">
        <f>SUMIF($K$2:$K$537,K210,$C$2:$C$537)/pivots!$A$13</f>
        <v>0.22311298735564536</v>
      </c>
      <c r="M210" t="s">
        <v>163</v>
      </c>
      <c r="N210">
        <f t="shared" si="18"/>
        <v>2.9652330985772572E-2</v>
      </c>
      <c r="O210">
        <v>999.6</v>
      </c>
      <c r="P210">
        <v>8.9674070000000002E-3</v>
      </c>
      <c r="Q210">
        <f t="shared" si="19"/>
        <v>111470.35034765345</v>
      </c>
      <c r="Z210" t="s">
        <v>397</v>
      </c>
    </row>
    <row r="211" spans="1:26" x14ac:dyDescent="0.35">
      <c r="A211">
        <v>213</v>
      </c>
      <c r="B211" t="s">
        <v>398</v>
      </c>
      <c r="C211">
        <v>11.4</v>
      </c>
      <c r="D211">
        <f t="shared" si="15"/>
        <v>3.757767701393275E-4</v>
      </c>
      <c r="E211" t="s">
        <v>890</v>
      </c>
      <c r="F211">
        <v>70</v>
      </c>
      <c r="G211" t="s">
        <v>871</v>
      </c>
      <c r="H211" t="s">
        <v>7</v>
      </c>
      <c r="I211">
        <f t="shared" si="16"/>
        <v>0.49662073024700115</v>
      </c>
      <c r="J211">
        <f t="shared" si="17"/>
        <v>0.39365671641791045</v>
      </c>
      <c r="K211" t="s">
        <v>858</v>
      </c>
      <c r="L211">
        <f>SUMIF($K$2:$K$537,K211,$C$2:$C$537)/pivots!$A$13</f>
        <v>0.52927685656877277</v>
      </c>
      <c r="M211" t="s">
        <v>64</v>
      </c>
      <c r="N211">
        <f t="shared" si="18"/>
        <v>6.1730023746219886E-2</v>
      </c>
      <c r="O211">
        <v>30337.16</v>
      </c>
      <c r="P211">
        <v>0.34727580699999999</v>
      </c>
      <c r="Q211">
        <f t="shared" si="19"/>
        <v>87357.539421109177</v>
      </c>
      <c r="Z211" t="s">
        <v>399</v>
      </c>
    </row>
    <row r="212" spans="1:26" x14ac:dyDescent="0.35">
      <c r="A212">
        <v>213</v>
      </c>
      <c r="B212" t="s">
        <v>400</v>
      </c>
      <c r="C212">
        <v>11.4</v>
      </c>
      <c r="D212">
        <f t="shared" si="15"/>
        <v>3.757767701393275E-4</v>
      </c>
      <c r="E212" t="s">
        <v>890</v>
      </c>
      <c r="F212">
        <v>72</v>
      </c>
      <c r="G212" t="s">
        <v>871</v>
      </c>
      <c r="H212" t="s">
        <v>7</v>
      </c>
      <c r="I212">
        <f t="shared" si="16"/>
        <v>0.49662073024700115</v>
      </c>
      <c r="J212">
        <f t="shared" si="17"/>
        <v>0.39365671641791045</v>
      </c>
      <c r="K212" t="s">
        <v>858</v>
      </c>
      <c r="L212">
        <f>SUMIF($K$2:$K$537,K212,$C$2:$C$537)/pivots!$A$13</f>
        <v>0.52927685656877277</v>
      </c>
      <c r="M212" t="s">
        <v>64</v>
      </c>
      <c r="N212">
        <f t="shared" si="18"/>
        <v>6.1730023746219886E-2</v>
      </c>
      <c r="O212">
        <v>30337.16</v>
      </c>
      <c r="P212">
        <v>0.34727580699999999</v>
      </c>
      <c r="Q212">
        <f t="shared" si="19"/>
        <v>87357.539421109177</v>
      </c>
      <c r="Z212" t="s">
        <v>399</v>
      </c>
    </row>
    <row r="213" spans="1:26" x14ac:dyDescent="0.35">
      <c r="A213">
        <v>213</v>
      </c>
      <c r="B213" t="s">
        <v>401</v>
      </c>
      <c r="C213">
        <v>11.4</v>
      </c>
      <c r="D213">
        <f t="shared" si="15"/>
        <v>3.757767701393275E-4</v>
      </c>
      <c r="E213" t="s">
        <v>891</v>
      </c>
      <c r="F213">
        <v>69</v>
      </c>
      <c r="G213" t="s">
        <v>870</v>
      </c>
      <c r="H213" t="s">
        <v>7</v>
      </c>
      <c r="I213">
        <f t="shared" si="16"/>
        <v>0.49662073024700115</v>
      </c>
      <c r="J213">
        <f t="shared" si="17"/>
        <v>0.39365671641791045</v>
      </c>
      <c r="K213" t="s">
        <v>858</v>
      </c>
      <c r="L213">
        <f>SUMIF($K$2:$K$537,K213,$C$2:$C$537)/pivots!$A$13</f>
        <v>0.52927685656877277</v>
      </c>
      <c r="M213" t="s">
        <v>64</v>
      </c>
      <c r="N213">
        <f t="shared" si="18"/>
        <v>6.1730023746219886E-2</v>
      </c>
      <c r="O213">
        <v>30337.16</v>
      </c>
      <c r="P213">
        <v>0.34727580699999999</v>
      </c>
      <c r="Q213">
        <f t="shared" si="19"/>
        <v>87357.539421109177</v>
      </c>
      <c r="Z213" t="s">
        <v>399</v>
      </c>
    </row>
    <row r="214" spans="1:26" x14ac:dyDescent="0.35">
      <c r="A214">
        <v>213</v>
      </c>
      <c r="B214" t="s">
        <v>402</v>
      </c>
      <c r="C214">
        <v>11.4</v>
      </c>
      <c r="D214">
        <f t="shared" si="15"/>
        <v>1.784651992861392E-2</v>
      </c>
      <c r="E214" t="s">
        <v>890</v>
      </c>
      <c r="F214">
        <v>56</v>
      </c>
      <c r="G214" t="s">
        <v>869</v>
      </c>
      <c r="H214" t="s">
        <v>225</v>
      </c>
      <c r="I214">
        <f t="shared" si="16"/>
        <v>1.16397069269956E-2</v>
      </c>
      <c r="J214">
        <f t="shared" si="17"/>
        <v>2.0522388059701493E-2</v>
      </c>
      <c r="K214" t="s">
        <v>860</v>
      </c>
      <c r="L214">
        <f>SUMIF($K$2:$K$537,K214,$C$2:$C$537)/pivots!$A$13</f>
        <v>0.22311298735564536</v>
      </c>
      <c r="M214" t="s">
        <v>12</v>
      </c>
      <c r="N214">
        <f t="shared" si="18"/>
        <v>0.24783341113433871</v>
      </c>
      <c r="O214">
        <v>638.78</v>
      </c>
      <c r="P214">
        <v>1.0656633E-2</v>
      </c>
      <c r="Q214">
        <f t="shared" si="19"/>
        <v>59942.009826180554</v>
      </c>
      <c r="Z214" t="s">
        <v>403</v>
      </c>
    </row>
    <row r="215" spans="1:26" x14ac:dyDescent="0.35">
      <c r="A215">
        <v>213</v>
      </c>
      <c r="B215" t="s">
        <v>404</v>
      </c>
      <c r="C215">
        <v>11.4</v>
      </c>
      <c r="D215">
        <f t="shared" si="15"/>
        <v>4.8920529886581614E-3</v>
      </c>
      <c r="E215" t="s">
        <v>890</v>
      </c>
      <c r="F215">
        <v>96</v>
      </c>
      <c r="G215" t="s">
        <v>873</v>
      </c>
      <c r="H215" t="s">
        <v>58</v>
      </c>
      <c r="I215">
        <f t="shared" si="16"/>
        <v>1.9555113555641254E-2</v>
      </c>
      <c r="J215">
        <f t="shared" si="17"/>
        <v>2.6119402985074626E-2</v>
      </c>
      <c r="K215" t="s">
        <v>858</v>
      </c>
      <c r="L215">
        <f>SUMIF($K$2:$K$537,K215,$C$2:$C$537)/pivots!$A$13</f>
        <v>0.52927685656877277</v>
      </c>
      <c r="M215" t="s">
        <v>45</v>
      </c>
      <c r="N215">
        <f t="shared" si="18"/>
        <v>6.9970165005784374E-2</v>
      </c>
      <c r="O215">
        <v>2330.31</v>
      </c>
      <c r="P215">
        <v>4.0126723000000003E-2</v>
      </c>
      <c r="Q215">
        <f t="shared" si="19"/>
        <v>58073.767947609369</v>
      </c>
      <c r="Z215" t="s">
        <v>45</v>
      </c>
    </row>
    <row r="216" spans="1:26" x14ac:dyDescent="0.35">
      <c r="A216">
        <v>213</v>
      </c>
      <c r="B216" t="s">
        <v>405</v>
      </c>
      <c r="C216">
        <v>11.4</v>
      </c>
      <c r="D216">
        <f t="shared" si="15"/>
        <v>3.757767701393275E-4</v>
      </c>
      <c r="E216" t="s">
        <v>890</v>
      </c>
      <c r="F216">
        <v>64</v>
      </c>
      <c r="G216" t="s">
        <v>870</v>
      </c>
      <c r="H216" t="s">
        <v>7</v>
      </c>
      <c r="I216">
        <f t="shared" si="16"/>
        <v>0.49662073024700115</v>
      </c>
      <c r="J216">
        <f t="shared" si="17"/>
        <v>0.39365671641791045</v>
      </c>
      <c r="K216" t="s">
        <v>858</v>
      </c>
      <c r="L216">
        <f>SUMIF($K$2:$K$537,K216,$C$2:$C$537)/pivots!$A$13</f>
        <v>0.52927685656877277</v>
      </c>
      <c r="M216" t="s">
        <v>23</v>
      </c>
      <c r="N216">
        <f t="shared" si="18"/>
        <v>0.16778632461285556</v>
      </c>
      <c r="O216">
        <v>30337.16</v>
      </c>
      <c r="P216">
        <v>0.34727580699999999</v>
      </c>
      <c r="Q216">
        <f t="shared" si="19"/>
        <v>87357.539421109177</v>
      </c>
      <c r="Z216" t="s">
        <v>406</v>
      </c>
    </row>
    <row r="217" spans="1:26" x14ac:dyDescent="0.35">
      <c r="A217">
        <v>213</v>
      </c>
      <c r="B217" t="s">
        <v>407</v>
      </c>
      <c r="C217">
        <v>11.4</v>
      </c>
      <c r="D217">
        <f t="shared" si="15"/>
        <v>3.757767701393275E-4</v>
      </c>
      <c r="E217" t="s">
        <v>890</v>
      </c>
      <c r="F217">
        <v>73</v>
      </c>
      <c r="G217" t="s">
        <v>871</v>
      </c>
      <c r="H217" t="s">
        <v>7</v>
      </c>
      <c r="I217">
        <f t="shared" si="16"/>
        <v>0.49662073024700115</v>
      </c>
      <c r="J217">
        <f t="shared" si="17"/>
        <v>0.39365671641791045</v>
      </c>
      <c r="K217" t="s">
        <v>858</v>
      </c>
      <c r="L217">
        <f>SUMIF($K$2:$K$537,K217,$C$2:$C$537)/pivots!$A$13</f>
        <v>0.52927685656877277</v>
      </c>
      <c r="M217" t="s">
        <v>12</v>
      </c>
      <c r="N217">
        <f t="shared" si="18"/>
        <v>0.24783341113433871</v>
      </c>
      <c r="O217">
        <v>30337.16</v>
      </c>
      <c r="P217">
        <v>0.34727580699999999</v>
      </c>
      <c r="Q217">
        <f t="shared" si="19"/>
        <v>87357.539421109177</v>
      </c>
      <c r="Z217" t="s">
        <v>408</v>
      </c>
    </row>
    <row r="218" spans="1:26" x14ac:dyDescent="0.35">
      <c r="A218">
        <v>220</v>
      </c>
      <c r="B218" t="s">
        <v>409</v>
      </c>
      <c r="C218">
        <v>11.3</v>
      </c>
      <c r="D218">
        <f t="shared" si="15"/>
        <v>3.7248048268196499E-4</v>
      </c>
      <c r="E218" t="s">
        <v>890</v>
      </c>
      <c r="F218">
        <v>67</v>
      </c>
      <c r="G218" t="s">
        <v>870</v>
      </c>
      <c r="H218" t="s">
        <v>7</v>
      </c>
      <c r="I218">
        <f t="shared" si="16"/>
        <v>0.49662073024700115</v>
      </c>
      <c r="J218">
        <f t="shared" si="17"/>
        <v>0.39365671641791045</v>
      </c>
      <c r="K218" t="s">
        <v>858</v>
      </c>
      <c r="L218">
        <f>SUMIF($K$2:$K$537,K218,$C$2:$C$537)/pivots!$A$13</f>
        <v>0.52927685656877277</v>
      </c>
      <c r="M218" t="s">
        <v>64</v>
      </c>
      <c r="N218">
        <f t="shared" si="18"/>
        <v>6.1730023746219886E-2</v>
      </c>
      <c r="O218">
        <v>30337.16</v>
      </c>
      <c r="P218">
        <v>0.34727580699999999</v>
      </c>
      <c r="Q218">
        <f t="shared" si="19"/>
        <v>87357.539421109177</v>
      </c>
      <c r="Z218" t="s">
        <v>410</v>
      </c>
    </row>
    <row r="219" spans="1:26" x14ac:dyDescent="0.35">
      <c r="A219">
        <v>220</v>
      </c>
      <c r="B219" t="s">
        <v>411</v>
      </c>
      <c r="C219">
        <v>11.3</v>
      </c>
      <c r="D219">
        <f t="shared" si="15"/>
        <v>5.7845219502131835E-4</v>
      </c>
      <c r="E219" t="s">
        <v>890</v>
      </c>
      <c r="F219">
        <v>61</v>
      </c>
      <c r="G219" t="s">
        <v>870</v>
      </c>
      <c r="H219" t="s">
        <v>55</v>
      </c>
      <c r="I219">
        <f t="shared" si="16"/>
        <v>8.5506687503805551E-2</v>
      </c>
      <c r="J219">
        <f t="shared" si="17"/>
        <v>0.10074626865671642</v>
      </c>
      <c r="K219" t="s">
        <v>859</v>
      </c>
      <c r="L219">
        <f>SUMIF($K$2:$K$537,K219,$C$2:$C$537)/pivots!$A$13</f>
        <v>0.21473077469505394</v>
      </c>
      <c r="M219" t="s">
        <v>64</v>
      </c>
      <c r="N219">
        <f t="shared" si="18"/>
        <v>6.1730023746219886E-2</v>
      </c>
      <c r="O219">
        <v>19534.89</v>
      </c>
      <c r="P219">
        <v>1.416096094</v>
      </c>
      <c r="Q219">
        <f t="shared" si="19"/>
        <v>13794.890108636935</v>
      </c>
      <c r="Z219" t="s">
        <v>412</v>
      </c>
    </row>
    <row r="220" spans="1:26" x14ac:dyDescent="0.35">
      <c r="A220">
        <v>220</v>
      </c>
      <c r="B220" t="s">
        <v>413</v>
      </c>
      <c r="C220">
        <v>11.3</v>
      </c>
      <c r="D220">
        <f t="shared" si="15"/>
        <v>2.2960199611505297E-3</v>
      </c>
      <c r="E220" t="s">
        <v>890</v>
      </c>
      <c r="F220">
        <v>75</v>
      </c>
      <c r="G220" t="s">
        <v>871</v>
      </c>
      <c r="H220" t="s">
        <v>86</v>
      </c>
      <c r="I220">
        <f t="shared" si="16"/>
        <v>3.7851880416472167E-2</v>
      </c>
      <c r="J220">
        <f t="shared" si="17"/>
        <v>4.4776119402985072E-2</v>
      </c>
      <c r="K220" t="s">
        <v>860</v>
      </c>
      <c r="L220">
        <f>SUMIF($K$2:$K$537,K220,$C$2:$C$537)/pivots!$A$13</f>
        <v>0.22311298735564536</v>
      </c>
      <c r="M220" t="s">
        <v>163</v>
      </c>
      <c r="N220">
        <f t="shared" si="18"/>
        <v>2.9652330985772572E-2</v>
      </c>
      <c r="O220">
        <v>4921.5600000000004</v>
      </c>
      <c r="P220">
        <v>8.4075074999999999E-2</v>
      </c>
      <c r="Q220">
        <f t="shared" si="19"/>
        <v>58537.681946760087</v>
      </c>
      <c r="Z220" t="s">
        <v>175</v>
      </c>
    </row>
    <row r="221" spans="1:26" x14ac:dyDescent="0.35">
      <c r="A221">
        <v>220</v>
      </c>
      <c r="B221" t="s">
        <v>414</v>
      </c>
      <c r="C221">
        <v>11.3</v>
      </c>
      <c r="D221">
        <f t="shared" si="15"/>
        <v>2.2960199611505297E-3</v>
      </c>
      <c r="E221" t="s">
        <v>890</v>
      </c>
      <c r="F221">
        <v>75</v>
      </c>
      <c r="G221" t="s">
        <v>871</v>
      </c>
      <c r="H221" t="s">
        <v>86</v>
      </c>
      <c r="I221">
        <f t="shared" si="16"/>
        <v>3.7851880416472167E-2</v>
      </c>
      <c r="J221">
        <f t="shared" si="17"/>
        <v>4.4776119402985072E-2</v>
      </c>
      <c r="K221" t="s">
        <v>860</v>
      </c>
      <c r="L221">
        <f>SUMIF($K$2:$K$537,K221,$C$2:$C$537)/pivots!$A$13</f>
        <v>0.22311298735564536</v>
      </c>
      <c r="M221" t="s">
        <v>163</v>
      </c>
      <c r="N221">
        <f t="shared" si="18"/>
        <v>2.9652330985772572E-2</v>
      </c>
      <c r="O221">
        <v>4921.5600000000004</v>
      </c>
      <c r="P221">
        <v>8.4075074999999999E-2</v>
      </c>
      <c r="Q221">
        <f t="shared" si="19"/>
        <v>58537.681946760087</v>
      </c>
      <c r="Z221" t="s">
        <v>175</v>
      </c>
    </row>
    <row r="222" spans="1:26" x14ac:dyDescent="0.35">
      <c r="A222">
        <v>224</v>
      </c>
      <c r="B222" t="s">
        <v>415</v>
      </c>
      <c r="C222">
        <v>11.2</v>
      </c>
      <c r="D222">
        <f t="shared" si="15"/>
        <v>3.6918419522460243E-4</v>
      </c>
      <c r="E222" t="s">
        <v>890</v>
      </c>
      <c r="F222">
        <v>74</v>
      </c>
      <c r="G222" t="s">
        <v>871</v>
      </c>
      <c r="H222" t="s">
        <v>7</v>
      </c>
      <c r="I222">
        <f t="shared" si="16"/>
        <v>0.49662073024700115</v>
      </c>
      <c r="J222">
        <f t="shared" si="17"/>
        <v>0.39365671641791045</v>
      </c>
      <c r="K222" t="s">
        <v>858</v>
      </c>
      <c r="L222">
        <f>SUMIF($K$2:$K$537,K222,$C$2:$C$537)/pivots!$A$13</f>
        <v>0.52927685656877277</v>
      </c>
      <c r="M222" t="s">
        <v>23</v>
      </c>
      <c r="N222">
        <f t="shared" si="18"/>
        <v>0.16778632461285556</v>
      </c>
      <c r="O222">
        <v>30337.16</v>
      </c>
      <c r="P222">
        <v>0.34727580699999999</v>
      </c>
      <c r="Q222">
        <f t="shared" si="19"/>
        <v>87357.539421109177</v>
      </c>
      <c r="Z222" t="s">
        <v>416</v>
      </c>
    </row>
    <row r="223" spans="1:26" x14ac:dyDescent="0.35">
      <c r="A223">
        <v>225</v>
      </c>
      <c r="B223" t="s">
        <v>417</v>
      </c>
      <c r="C223">
        <v>11.1</v>
      </c>
      <c r="D223">
        <f t="shared" si="15"/>
        <v>3.6588790776723992E-4</v>
      </c>
      <c r="E223" t="s">
        <v>891</v>
      </c>
      <c r="F223">
        <v>61</v>
      </c>
      <c r="G223" t="s">
        <v>870</v>
      </c>
      <c r="H223" t="s">
        <v>7</v>
      </c>
      <c r="I223">
        <f t="shared" si="16"/>
        <v>0.49662073024700115</v>
      </c>
      <c r="J223">
        <f t="shared" si="17"/>
        <v>0.39365671641791045</v>
      </c>
      <c r="K223" t="s">
        <v>858</v>
      </c>
      <c r="L223">
        <f>SUMIF($K$2:$K$537,K223,$C$2:$C$537)/pivots!$A$13</f>
        <v>0.52927685656877277</v>
      </c>
      <c r="M223" t="s">
        <v>23</v>
      </c>
      <c r="N223">
        <f t="shared" si="18"/>
        <v>0.16778632461285556</v>
      </c>
      <c r="O223">
        <v>30337.16</v>
      </c>
      <c r="P223">
        <v>0.34727580699999999</v>
      </c>
      <c r="Q223">
        <f t="shared" si="19"/>
        <v>87357.539421109177</v>
      </c>
      <c r="Z223" t="s">
        <v>124</v>
      </c>
    </row>
    <row r="224" spans="1:26" x14ac:dyDescent="0.35">
      <c r="A224">
        <v>225</v>
      </c>
      <c r="B224" t="s">
        <v>418</v>
      </c>
      <c r="C224">
        <v>11.1</v>
      </c>
      <c r="D224">
        <f t="shared" si="15"/>
        <v>5.6821410307403828E-4</v>
      </c>
      <c r="E224" t="s">
        <v>890</v>
      </c>
      <c r="F224">
        <v>76</v>
      </c>
      <c r="G224" t="s">
        <v>871</v>
      </c>
      <c r="H224" t="s">
        <v>55</v>
      </c>
      <c r="I224">
        <f t="shared" si="16"/>
        <v>8.5506687503805551E-2</v>
      </c>
      <c r="J224">
        <f t="shared" si="17"/>
        <v>0.10074626865671642</v>
      </c>
      <c r="K224" t="s">
        <v>859</v>
      </c>
      <c r="L224">
        <f>SUMIF($K$2:$K$537,K224,$C$2:$C$537)/pivots!$A$13</f>
        <v>0.21473077469505394</v>
      </c>
      <c r="M224" t="s">
        <v>270</v>
      </c>
      <c r="N224">
        <f t="shared" si="18"/>
        <v>8.5851718049156731E-3</v>
      </c>
      <c r="O224">
        <v>19534.89</v>
      </c>
      <c r="P224">
        <v>1.416096094</v>
      </c>
      <c r="Q224">
        <f t="shared" si="19"/>
        <v>13794.890108636935</v>
      </c>
      <c r="Z224" t="s">
        <v>45</v>
      </c>
    </row>
    <row r="225" spans="1:26" x14ac:dyDescent="0.35">
      <c r="A225">
        <v>227</v>
      </c>
      <c r="B225" t="s">
        <v>419</v>
      </c>
      <c r="C225">
        <v>10.9</v>
      </c>
      <c r="D225">
        <f t="shared" si="15"/>
        <v>9.5901740308645244E-3</v>
      </c>
      <c r="E225" t="s">
        <v>890</v>
      </c>
      <c r="F225">
        <v>73</v>
      </c>
      <c r="G225" t="s">
        <v>871</v>
      </c>
      <c r="H225" t="s">
        <v>259</v>
      </c>
      <c r="I225">
        <f t="shared" si="16"/>
        <v>2.7805402772421916E-3</v>
      </c>
      <c r="J225">
        <f t="shared" si="17"/>
        <v>3.7313432835820895E-3</v>
      </c>
      <c r="K225" t="s">
        <v>859</v>
      </c>
      <c r="L225">
        <f>SUMIF($K$2:$K$537,K225,$C$2:$C$537)/pivots!$A$13</f>
        <v>0.21473077469505394</v>
      </c>
      <c r="M225" t="s">
        <v>163</v>
      </c>
      <c r="N225">
        <f t="shared" si="18"/>
        <v>2.9652330985772572E-2</v>
      </c>
      <c r="O225">
        <v>1136.58</v>
      </c>
      <c r="P225">
        <v>3.4566328E-2</v>
      </c>
      <c r="Q225">
        <f t="shared" si="19"/>
        <v>32881.13218158434</v>
      </c>
      <c r="Z225" t="s">
        <v>420</v>
      </c>
    </row>
    <row r="226" spans="1:26" x14ac:dyDescent="0.35">
      <c r="A226">
        <v>227</v>
      </c>
      <c r="B226" t="s">
        <v>421</v>
      </c>
      <c r="C226">
        <v>10.9</v>
      </c>
      <c r="D226">
        <f t="shared" si="15"/>
        <v>1.3383429104660871E-2</v>
      </c>
      <c r="E226" t="s">
        <v>890</v>
      </c>
      <c r="F226">
        <v>74</v>
      </c>
      <c r="G226" t="s">
        <v>871</v>
      </c>
      <c r="H226" t="s">
        <v>392</v>
      </c>
      <c r="I226">
        <f t="shared" si="16"/>
        <v>5.4088611962411978E-3</v>
      </c>
      <c r="J226">
        <f t="shared" si="17"/>
        <v>1.1194029850746268E-2</v>
      </c>
      <c r="K226" t="s">
        <v>859</v>
      </c>
      <c r="L226">
        <f>SUMIF($K$2:$K$537,K226,$C$2:$C$537)/pivots!$A$13</f>
        <v>0.21473077469505394</v>
      </c>
      <c r="M226" t="s">
        <v>12</v>
      </c>
      <c r="N226">
        <f t="shared" si="18"/>
        <v>0.24783341113433871</v>
      </c>
      <c r="O226">
        <v>814.44</v>
      </c>
      <c r="P226">
        <v>2.3112793E-2</v>
      </c>
      <c r="Q226">
        <f t="shared" si="19"/>
        <v>35237.627923202534</v>
      </c>
      <c r="Z226" t="s">
        <v>393</v>
      </c>
    </row>
    <row r="227" spans="1:26" x14ac:dyDescent="0.35">
      <c r="A227">
        <v>227</v>
      </c>
      <c r="B227" t="s">
        <v>422</v>
      </c>
      <c r="C227">
        <v>10.9</v>
      </c>
      <c r="D227">
        <f t="shared" si="15"/>
        <v>2.1470640376622611E-2</v>
      </c>
      <c r="E227" t="s">
        <v>890</v>
      </c>
      <c r="F227">
        <v>65</v>
      </c>
      <c r="G227" t="s">
        <v>870</v>
      </c>
      <c r="H227" t="s">
        <v>241</v>
      </c>
      <c r="I227">
        <f t="shared" si="16"/>
        <v>2.8515759777556788E-3</v>
      </c>
      <c r="J227">
        <f t="shared" si="17"/>
        <v>3.7313432835820895E-3</v>
      </c>
      <c r="K227" t="s">
        <v>859</v>
      </c>
      <c r="L227">
        <f>SUMIF($K$2:$K$537,K227,$C$2:$C$537)/pivots!$A$13</f>
        <v>0.21473077469505394</v>
      </c>
      <c r="M227" t="s">
        <v>93</v>
      </c>
      <c r="N227">
        <f t="shared" si="18"/>
        <v>1.7119603823750287E-2</v>
      </c>
      <c r="O227">
        <v>507.67</v>
      </c>
      <c r="P227">
        <v>0.11678696199999999</v>
      </c>
      <c r="Q227">
        <f t="shared" si="19"/>
        <v>4346.9749645512657</v>
      </c>
      <c r="Z227" t="s">
        <v>423</v>
      </c>
    </row>
    <row r="228" spans="1:26" x14ac:dyDescent="0.35">
      <c r="A228">
        <v>230</v>
      </c>
      <c r="B228" t="s">
        <v>424</v>
      </c>
      <c r="C228">
        <v>10.8</v>
      </c>
      <c r="D228">
        <f t="shared" si="15"/>
        <v>3.5599904539515239E-4</v>
      </c>
      <c r="E228" t="s">
        <v>890</v>
      </c>
      <c r="F228">
        <v>87</v>
      </c>
      <c r="G228" t="s">
        <v>872</v>
      </c>
      <c r="H228" t="s">
        <v>7</v>
      </c>
      <c r="I228">
        <f t="shared" si="16"/>
        <v>0.49662073024700115</v>
      </c>
      <c r="J228">
        <f t="shared" si="17"/>
        <v>0.39365671641791045</v>
      </c>
      <c r="K228" t="s">
        <v>858</v>
      </c>
      <c r="L228">
        <f>SUMIF($K$2:$K$537,K228,$C$2:$C$537)/pivots!$A$13</f>
        <v>0.52927685656877277</v>
      </c>
      <c r="M228" t="s">
        <v>20</v>
      </c>
      <c r="N228">
        <f t="shared" si="18"/>
        <v>0.14505490044853961</v>
      </c>
      <c r="O228">
        <v>30337.16</v>
      </c>
      <c r="P228">
        <v>0.34727580699999999</v>
      </c>
      <c r="Q228">
        <f t="shared" si="19"/>
        <v>87357.539421109177</v>
      </c>
      <c r="Z228" t="s">
        <v>292</v>
      </c>
    </row>
    <row r="229" spans="1:26" x14ac:dyDescent="0.35">
      <c r="A229">
        <v>230</v>
      </c>
      <c r="B229" t="s">
        <v>425</v>
      </c>
      <c r="C229">
        <v>10.8</v>
      </c>
      <c r="D229">
        <f t="shared" si="15"/>
        <v>3.5599904539515239E-4</v>
      </c>
      <c r="E229" t="s">
        <v>890</v>
      </c>
      <c r="F229">
        <v>84</v>
      </c>
      <c r="G229" t="s">
        <v>872</v>
      </c>
      <c r="H229" t="s">
        <v>7</v>
      </c>
      <c r="I229">
        <f t="shared" si="16"/>
        <v>0.49662073024700115</v>
      </c>
      <c r="J229">
        <f t="shared" si="17"/>
        <v>0.39365671641791045</v>
      </c>
      <c r="K229" t="s">
        <v>858</v>
      </c>
      <c r="L229">
        <f>SUMIF($K$2:$K$537,K229,$C$2:$C$537)/pivots!$A$13</f>
        <v>0.52927685656877277</v>
      </c>
      <c r="M229" t="s">
        <v>189</v>
      </c>
      <c r="N229">
        <f t="shared" si="18"/>
        <v>1.9068011609263059E-2</v>
      </c>
      <c r="O229">
        <v>30337.16</v>
      </c>
      <c r="P229">
        <v>0.34727580699999999</v>
      </c>
      <c r="Q229">
        <f t="shared" si="19"/>
        <v>87357.539421109177</v>
      </c>
      <c r="Z229" t="s">
        <v>426</v>
      </c>
    </row>
    <row r="230" spans="1:26" x14ac:dyDescent="0.35">
      <c r="A230">
        <v>230</v>
      </c>
      <c r="B230" t="s">
        <v>427</v>
      </c>
      <c r="C230">
        <v>10.8</v>
      </c>
      <c r="D230">
        <f t="shared" si="15"/>
        <v>5.9094540321080339E-3</v>
      </c>
      <c r="E230" t="s">
        <v>891</v>
      </c>
      <c r="F230">
        <v>56</v>
      </c>
      <c r="G230" t="s">
        <v>869</v>
      </c>
      <c r="H230" t="s">
        <v>28</v>
      </c>
      <c r="I230">
        <f t="shared" si="16"/>
        <v>1.4379655375372943E-2</v>
      </c>
      <c r="J230">
        <f t="shared" si="17"/>
        <v>5.597014925373134E-3</v>
      </c>
      <c r="K230" t="s">
        <v>860</v>
      </c>
      <c r="L230">
        <f>SUMIF($K$2:$K$537,K230,$C$2:$C$537)/pivots!$A$13</f>
        <v>0.22311298735564536</v>
      </c>
      <c r="M230" t="s">
        <v>20</v>
      </c>
      <c r="N230">
        <f t="shared" si="18"/>
        <v>0.14505490044853961</v>
      </c>
      <c r="O230">
        <v>1827.58</v>
      </c>
      <c r="P230">
        <v>4.7889958000000003E-2</v>
      </c>
      <c r="Q230">
        <f t="shared" si="19"/>
        <v>38162.071472269818</v>
      </c>
      <c r="Z230" t="s">
        <v>29</v>
      </c>
    </row>
    <row r="231" spans="1:26" x14ac:dyDescent="0.35">
      <c r="A231">
        <v>230</v>
      </c>
      <c r="B231" t="s">
        <v>428</v>
      </c>
      <c r="C231">
        <v>10.8</v>
      </c>
      <c r="D231">
        <f t="shared" si="15"/>
        <v>3.5599904539515239E-4</v>
      </c>
      <c r="E231" t="s">
        <v>890</v>
      </c>
      <c r="F231">
        <v>87</v>
      </c>
      <c r="G231" t="s">
        <v>872</v>
      </c>
      <c r="H231" t="s">
        <v>7</v>
      </c>
      <c r="I231">
        <f t="shared" si="16"/>
        <v>0.49662073024700115</v>
      </c>
      <c r="J231">
        <f t="shared" si="17"/>
        <v>0.39365671641791045</v>
      </c>
      <c r="K231" t="s">
        <v>858</v>
      </c>
      <c r="L231">
        <f>SUMIF($K$2:$K$537,K231,$C$2:$C$537)/pivots!$A$13</f>
        <v>0.52927685656877277</v>
      </c>
      <c r="M231" t="s">
        <v>23</v>
      </c>
      <c r="N231">
        <f t="shared" si="18"/>
        <v>0.16778632461285556</v>
      </c>
      <c r="O231">
        <v>30337.16</v>
      </c>
      <c r="P231">
        <v>0.34727580699999999</v>
      </c>
      <c r="Q231">
        <f t="shared" si="19"/>
        <v>87357.539421109177</v>
      </c>
      <c r="Z231" t="s">
        <v>66</v>
      </c>
    </row>
    <row r="232" spans="1:26" x14ac:dyDescent="0.35">
      <c r="A232">
        <v>230</v>
      </c>
      <c r="B232" t="s">
        <v>429</v>
      </c>
      <c r="C232">
        <v>10.8</v>
      </c>
      <c r="D232">
        <f t="shared" si="15"/>
        <v>3.5599904539515239E-4</v>
      </c>
      <c r="E232" t="s">
        <v>890</v>
      </c>
      <c r="F232">
        <v>62</v>
      </c>
      <c r="G232" t="s">
        <v>870</v>
      </c>
      <c r="H232" t="s">
        <v>7</v>
      </c>
      <c r="I232">
        <f t="shared" si="16"/>
        <v>0.49662073024700115</v>
      </c>
      <c r="J232">
        <f t="shared" si="17"/>
        <v>0.39365671641791045</v>
      </c>
      <c r="K232" t="s">
        <v>858</v>
      </c>
      <c r="L232">
        <f>SUMIF($K$2:$K$537,K232,$C$2:$C$537)/pivots!$A$13</f>
        <v>0.52927685656877277</v>
      </c>
      <c r="M232" t="s">
        <v>23</v>
      </c>
      <c r="N232">
        <f t="shared" si="18"/>
        <v>0.16778632461285556</v>
      </c>
      <c r="O232">
        <v>30337.16</v>
      </c>
      <c r="P232">
        <v>0.34727580699999999</v>
      </c>
      <c r="Q232">
        <f t="shared" si="19"/>
        <v>87357.539421109177</v>
      </c>
      <c r="Z232" t="s">
        <v>295</v>
      </c>
    </row>
    <row r="233" spans="1:26" x14ac:dyDescent="0.35">
      <c r="A233">
        <v>230</v>
      </c>
      <c r="B233" t="s">
        <v>430</v>
      </c>
      <c r="C233">
        <v>10.8</v>
      </c>
      <c r="D233">
        <f t="shared" si="15"/>
        <v>1.9312613998068738E-2</v>
      </c>
      <c r="E233" t="s">
        <v>890</v>
      </c>
      <c r="F233">
        <v>52</v>
      </c>
      <c r="G233" t="s">
        <v>869</v>
      </c>
      <c r="H233" t="s">
        <v>89</v>
      </c>
      <c r="I233">
        <f t="shared" si="16"/>
        <v>6.2206977735381891E-3</v>
      </c>
      <c r="J233">
        <f t="shared" si="17"/>
        <v>5.597014925373134E-3</v>
      </c>
      <c r="K233" t="s">
        <v>860</v>
      </c>
      <c r="L233">
        <f>SUMIF($K$2:$K$537,K233,$C$2:$C$537)/pivots!$A$13</f>
        <v>0.22311298735564536</v>
      </c>
      <c r="M233" t="s">
        <v>45</v>
      </c>
      <c r="N233">
        <f t="shared" si="18"/>
        <v>6.9970165005784374E-2</v>
      </c>
      <c r="O233">
        <v>559.22</v>
      </c>
      <c r="P233">
        <v>9.1135739999999993E-3</v>
      </c>
      <c r="Q233">
        <f t="shared" si="19"/>
        <v>61361.217893221699</v>
      </c>
      <c r="Z233" t="s">
        <v>431</v>
      </c>
    </row>
    <row r="234" spans="1:26" x14ac:dyDescent="0.35">
      <c r="A234">
        <v>236</v>
      </c>
      <c r="B234" t="s">
        <v>432</v>
      </c>
      <c r="C234">
        <v>10.7</v>
      </c>
      <c r="D234">
        <f t="shared" si="15"/>
        <v>2.5516896000763123E-2</v>
      </c>
      <c r="E234" t="s">
        <v>890</v>
      </c>
      <c r="F234">
        <v>67</v>
      </c>
      <c r="G234" t="s">
        <v>870</v>
      </c>
      <c r="H234" t="s">
        <v>433</v>
      </c>
      <c r="I234">
        <f t="shared" si="16"/>
        <v>3.0037953359988642E-3</v>
      </c>
      <c r="J234">
        <f t="shared" si="17"/>
        <v>5.597014925373134E-3</v>
      </c>
      <c r="K234" t="s">
        <v>861</v>
      </c>
      <c r="L234">
        <f>SUMIF($K$2:$K$537,K234,$C$2:$C$537)/pivots!$A$13</f>
        <v>1.6886200807777401E-2</v>
      </c>
      <c r="M234" t="s">
        <v>23</v>
      </c>
      <c r="N234">
        <f t="shared" si="18"/>
        <v>0.16778632461285556</v>
      </c>
      <c r="O234">
        <v>419.33</v>
      </c>
      <c r="P234">
        <v>5.3425634999999999E-2</v>
      </c>
      <c r="Q234">
        <f t="shared" si="19"/>
        <v>7848.8538320602083</v>
      </c>
      <c r="Z234" t="s">
        <v>207</v>
      </c>
    </row>
    <row r="235" spans="1:26" x14ac:dyDescent="0.35">
      <c r="A235">
        <v>236</v>
      </c>
      <c r="B235" t="s">
        <v>434</v>
      </c>
      <c r="C235">
        <v>10.7</v>
      </c>
      <c r="D235">
        <f t="shared" si="15"/>
        <v>3.5270275793778983E-4</v>
      </c>
      <c r="E235" t="s">
        <v>890</v>
      </c>
      <c r="F235">
        <v>85</v>
      </c>
      <c r="G235" t="s">
        <v>872</v>
      </c>
      <c r="H235" t="s">
        <v>7</v>
      </c>
      <c r="I235">
        <f t="shared" si="16"/>
        <v>0.49662073024700115</v>
      </c>
      <c r="J235">
        <f t="shared" si="17"/>
        <v>0.39365671641791045</v>
      </c>
      <c r="K235" t="s">
        <v>858</v>
      </c>
      <c r="L235">
        <f>SUMIF($K$2:$K$537,K235,$C$2:$C$537)/pivots!$A$13</f>
        <v>0.52927685656877277</v>
      </c>
      <c r="M235" t="s">
        <v>20</v>
      </c>
      <c r="N235">
        <f t="shared" si="18"/>
        <v>0.14505490044853961</v>
      </c>
      <c r="O235">
        <v>30337.16</v>
      </c>
      <c r="P235">
        <v>0.34727580699999999</v>
      </c>
      <c r="Q235">
        <f t="shared" si="19"/>
        <v>87357.539421109177</v>
      </c>
      <c r="Z235" t="s">
        <v>435</v>
      </c>
    </row>
    <row r="236" spans="1:26" x14ac:dyDescent="0.35">
      <c r="A236">
        <v>236</v>
      </c>
      <c r="B236" t="s">
        <v>436</v>
      </c>
      <c r="C236">
        <v>10.7</v>
      </c>
      <c r="D236">
        <f t="shared" si="15"/>
        <v>3.5270275793778983E-4</v>
      </c>
      <c r="E236" t="s">
        <v>891</v>
      </c>
      <c r="F236">
        <v>60</v>
      </c>
      <c r="G236" t="s">
        <v>870</v>
      </c>
      <c r="H236" t="s">
        <v>7</v>
      </c>
      <c r="I236">
        <f t="shared" si="16"/>
        <v>0.49662073024700115</v>
      </c>
      <c r="J236">
        <f t="shared" si="17"/>
        <v>0.39365671641791045</v>
      </c>
      <c r="K236" t="s">
        <v>858</v>
      </c>
      <c r="L236">
        <f>SUMIF($K$2:$K$537,K236,$C$2:$C$537)/pivots!$A$13</f>
        <v>0.52927685656877277</v>
      </c>
      <c r="M236" t="s">
        <v>64</v>
      </c>
      <c r="N236">
        <f t="shared" si="18"/>
        <v>6.1730023746219886E-2</v>
      </c>
      <c r="O236">
        <v>30337.16</v>
      </c>
      <c r="P236">
        <v>0.34727580699999999</v>
      </c>
      <c r="Q236">
        <f t="shared" si="19"/>
        <v>87357.539421109177</v>
      </c>
      <c r="Z236" t="s">
        <v>79</v>
      </c>
    </row>
    <row r="237" spans="1:26" x14ac:dyDescent="0.35">
      <c r="A237">
        <v>236</v>
      </c>
      <c r="B237" t="s">
        <v>437</v>
      </c>
      <c r="C237">
        <v>10.7</v>
      </c>
      <c r="D237">
        <f t="shared" si="15"/>
        <v>3.5270275793778983E-4</v>
      </c>
      <c r="E237" t="s">
        <v>891</v>
      </c>
      <c r="F237">
        <v>64</v>
      </c>
      <c r="G237" t="s">
        <v>870</v>
      </c>
      <c r="H237" t="s">
        <v>7</v>
      </c>
      <c r="I237">
        <f t="shared" si="16"/>
        <v>0.49662073024700115</v>
      </c>
      <c r="J237">
        <f t="shared" si="17"/>
        <v>0.39365671641791045</v>
      </c>
      <c r="K237" t="s">
        <v>858</v>
      </c>
      <c r="L237">
        <f>SUMIF($K$2:$K$537,K237,$C$2:$C$537)/pivots!$A$13</f>
        <v>0.52927685656877277</v>
      </c>
      <c r="M237" t="s">
        <v>64</v>
      </c>
      <c r="N237">
        <f t="shared" si="18"/>
        <v>6.1730023746219886E-2</v>
      </c>
      <c r="O237">
        <v>30337.16</v>
      </c>
      <c r="P237">
        <v>0.34727580699999999</v>
      </c>
      <c r="Q237">
        <f t="shared" si="19"/>
        <v>87357.539421109177</v>
      </c>
      <c r="Z237" t="s">
        <v>79</v>
      </c>
    </row>
    <row r="238" spans="1:26" x14ac:dyDescent="0.35">
      <c r="A238">
        <v>236</v>
      </c>
      <c r="B238" t="s">
        <v>438</v>
      </c>
      <c r="C238">
        <v>10.7</v>
      </c>
      <c r="D238">
        <f t="shared" si="15"/>
        <v>3.5270275793778983E-4</v>
      </c>
      <c r="E238" t="s">
        <v>891</v>
      </c>
      <c r="F238">
        <v>66</v>
      </c>
      <c r="G238" t="s">
        <v>870</v>
      </c>
      <c r="H238" t="s">
        <v>7</v>
      </c>
      <c r="I238">
        <f t="shared" si="16"/>
        <v>0.49662073024700115</v>
      </c>
      <c r="J238">
        <f t="shared" si="17"/>
        <v>0.39365671641791045</v>
      </c>
      <c r="K238" t="s">
        <v>858</v>
      </c>
      <c r="L238">
        <f>SUMIF($K$2:$K$537,K238,$C$2:$C$537)/pivots!$A$13</f>
        <v>0.52927685656877277</v>
      </c>
      <c r="M238" t="s">
        <v>64</v>
      </c>
      <c r="N238">
        <f t="shared" si="18"/>
        <v>6.1730023746219886E-2</v>
      </c>
      <c r="O238">
        <v>30337.16</v>
      </c>
      <c r="P238">
        <v>0.34727580699999999</v>
      </c>
      <c r="Q238">
        <f t="shared" si="19"/>
        <v>87357.539421109177</v>
      </c>
      <c r="Z238" t="s">
        <v>79</v>
      </c>
    </row>
    <row r="239" spans="1:26" x14ac:dyDescent="0.35">
      <c r="A239">
        <v>236</v>
      </c>
      <c r="B239" t="s">
        <v>439</v>
      </c>
      <c r="C239">
        <v>10.7</v>
      </c>
      <c r="D239">
        <f t="shared" si="15"/>
        <v>3.5270275793778983E-4</v>
      </c>
      <c r="E239" t="s">
        <v>891</v>
      </c>
      <c r="F239">
        <v>68</v>
      </c>
      <c r="G239" t="s">
        <v>870</v>
      </c>
      <c r="H239" t="s">
        <v>7</v>
      </c>
      <c r="I239">
        <f t="shared" si="16"/>
        <v>0.49662073024700115</v>
      </c>
      <c r="J239">
        <f t="shared" si="17"/>
        <v>0.39365671641791045</v>
      </c>
      <c r="K239" t="s">
        <v>858</v>
      </c>
      <c r="L239">
        <f>SUMIF($K$2:$K$537,K239,$C$2:$C$537)/pivots!$A$13</f>
        <v>0.52927685656877277</v>
      </c>
      <c r="M239" t="s">
        <v>64</v>
      </c>
      <c r="N239">
        <f t="shared" si="18"/>
        <v>6.1730023746219886E-2</v>
      </c>
      <c r="O239">
        <v>30337.16</v>
      </c>
      <c r="P239">
        <v>0.34727580699999999</v>
      </c>
      <c r="Q239">
        <f t="shared" si="19"/>
        <v>87357.539421109177</v>
      </c>
      <c r="Z239" t="s">
        <v>79</v>
      </c>
    </row>
    <row r="240" spans="1:26" x14ac:dyDescent="0.35">
      <c r="A240">
        <v>236</v>
      </c>
      <c r="B240" t="s">
        <v>440</v>
      </c>
      <c r="C240">
        <v>10.7</v>
      </c>
      <c r="D240">
        <f t="shared" si="15"/>
        <v>4.8731389846564431E-3</v>
      </c>
      <c r="E240" t="s">
        <v>890</v>
      </c>
      <c r="F240">
        <v>59</v>
      </c>
      <c r="G240" t="s">
        <v>869</v>
      </c>
      <c r="H240" t="s">
        <v>139</v>
      </c>
      <c r="I240">
        <f t="shared" si="16"/>
        <v>3.438127904852753E-2</v>
      </c>
      <c r="J240">
        <f t="shared" si="17"/>
        <v>4.2910447761194029E-2</v>
      </c>
      <c r="K240" t="s">
        <v>860</v>
      </c>
      <c r="L240">
        <f>SUMIF($K$2:$K$537,K240,$C$2:$C$537)/pivots!$A$13</f>
        <v>0.22311298735564536</v>
      </c>
      <c r="M240" t="s">
        <v>23</v>
      </c>
      <c r="N240">
        <f t="shared" si="18"/>
        <v>0.16778632461285556</v>
      </c>
      <c r="O240">
        <v>2195.71</v>
      </c>
      <c r="P240">
        <v>0.143997393</v>
      </c>
      <c r="Q240">
        <f t="shared" si="19"/>
        <v>15248.26216819078</v>
      </c>
      <c r="Z240" t="s">
        <v>75</v>
      </c>
    </row>
    <row r="241" spans="1:26" x14ac:dyDescent="0.35">
      <c r="A241">
        <v>236</v>
      </c>
      <c r="B241" t="s">
        <v>441</v>
      </c>
      <c r="C241">
        <v>10.7</v>
      </c>
      <c r="D241">
        <f t="shared" si="15"/>
        <v>1.6750680985628853E-2</v>
      </c>
      <c r="E241" t="s">
        <v>890</v>
      </c>
      <c r="F241">
        <v>70</v>
      </c>
      <c r="G241" t="s">
        <v>871</v>
      </c>
      <c r="H241" t="s">
        <v>225</v>
      </c>
      <c r="I241">
        <f t="shared" si="16"/>
        <v>1.16397069269956E-2</v>
      </c>
      <c r="J241">
        <f t="shared" si="17"/>
        <v>2.0522388059701493E-2</v>
      </c>
      <c r="K241" t="s">
        <v>860</v>
      </c>
      <c r="L241">
        <f>SUMIF($K$2:$K$537,K241,$C$2:$C$537)/pivots!$A$13</f>
        <v>0.22311298735564536</v>
      </c>
      <c r="M241" t="s">
        <v>64</v>
      </c>
      <c r="N241">
        <f t="shared" si="18"/>
        <v>6.1730023746219886E-2</v>
      </c>
      <c r="O241">
        <v>638.78</v>
      </c>
      <c r="P241">
        <v>1.0656633E-2</v>
      </c>
      <c r="Q241">
        <f t="shared" si="19"/>
        <v>59942.009826180554</v>
      </c>
      <c r="Z241" t="s">
        <v>442</v>
      </c>
    </row>
    <row r="242" spans="1:26" x14ac:dyDescent="0.35">
      <c r="A242">
        <v>236</v>
      </c>
      <c r="B242" t="s">
        <v>443</v>
      </c>
      <c r="C242">
        <v>10.7</v>
      </c>
      <c r="D242">
        <f t="shared" si="15"/>
        <v>1.6750680985628853E-2</v>
      </c>
      <c r="E242" t="s">
        <v>890</v>
      </c>
      <c r="F242">
        <v>65</v>
      </c>
      <c r="G242" t="s">
        <v>870</v>
      </c>
      <c r="H242" t="s">
        <v>225</v>
      </c>
      <c r="I242">
        <f t="shared" si="16"/>
        <v>1.16397069269956E-2</v>
      </c>
      <c r="J242">
        <f t="shared" si="17"/>
        <v>2.0522388059701493E-2</v>
      </c>
      <c r="K242" t="s">
        <v>860</v>
      </c>
      <c r="L242">
        <f>SUMIF($K$2:$K$537,K242,$C$2:$C$537)/pivots!$A$13</f>
        <v>0.22311298735564536</v>
      </c>
      <c r="M242" t="s">
        <v>64</v>
      </c>
      <c r="N242">
        <f t="shared" si="18"/>
        <v>6.1730023746219886E-2</v>
      </c>
      <c r="O242">
        <v>638.78</v>
      </c>
      <c r="P242">
        <v>1.0656633E-2</v>
      </c>
      <c r="Q242">
        <f t="shared" si="19"/>
        <v>59942.009826180554</v>
      </c>
      <c r="Z242" t="s">
        <v>442</v>
      </c>
    </row>
    <row r="243" spans="1:26" x14ac:dyDescent="0.35">
      <c r="A243">
        <v>236</v>
      </c>
      <c r="B243" t="s">
        <v>444</v>
      </c>
      <c r="C243">
        <v>10.7</v>
      </c>
      <c r="D243">
        <f t="shared" si="15"/>
        <v>1.6750680985628853E-2</v>
      </c>
      <c r="E243" t="s">
        <v>891</v>
      </c>
      <c r="F243">
        <v>72</v>
      </c>
      <c r="G243" t="s">
        <v>871</v>
      </c>
      <c r="H243" t="s">
        <v>225</v>
      </c>
      <c r="I243">
        <f t="shared" si="16"/>
        <v>1.16397069269956E-2</v>
      </c>
      <c r="J243">
        <f t="shared" si="17"/>
        <v>2.0522388059701493E-2</v>
      </c>
      <c r="K243" t="s">
        <v>860</v>
      </c>
      <c r="L243">
        <f>SUMIF($K$2:$K$537,K243,$C$2:$C$537)/pivots!$A$13</f>
        <v>0.22311298735564536</v>
      </c>
      <c r="M243" t="s">
        <v>64</v>
      </c>
      <c r="N243">
        <f t="shared" si="18"/>
        <v>6.1730023746219886E-2</v>
      </c>
      <c r="O243">
        <v>638.78</v>
      </c>
      <c r="P243">
        <v>1.0656633E-2</v>
      </c>
      <c r="Q243">
        <f t="shared" si="19"/>
        <v>59942.009826180554</v>
      </c>
      <c r="Z243" t="s">
        <v>442</v>
      </c>
    </row>
    <row r="244" spans="1:26" x14ac:dyDescent="0.35">
      <c r="A244">
        <v>236</v>
      </c>
      <c r="B244" t="s">
        <v>445</v>
      </c>
      <c r="C244">
        <v>10.7</v>
      </c>
      <c r="D244">
        <f t="shared" si="15"/>
        <v>2.5516896000763123E-2</v>
      </c>
      <c r="E244" t="s">
        <v>890</v>
      </c>
      <c r="F244">
        <v>43</v>
      </c>
      <c r="G244" t="s">
        <v>868</v>
      </c>
      <c r="H244" t="s">
        <v>433</v>
      </c>
      <c r="I244">
        <f t="shared" si="16"/>
        <v>3.0037953359988642E-3</v>
      </c>
      <c r="J244">
        <f t="shared" si="17"/>
        <v>5.597014925373134E-3</v>
      </c>
      <c r="K244" t="s">
        <v>861</v>
      </c>
      <c r="L244">
        <f>SUMIF($K$2:$K$537,K244,$C$2:$C$537)/pivots!$A$13</f>
        <v>1.6886200807777401E-2</v>
      </c>
      <c r="M244" t="s">
        <v>23</v>
      </c>
      <c r="N244">
        <f t="shared" si="18"/>
        <v>0.16778632461285556</v>
      </c>
      <c r="O244">
        <v>419.33</v>
      </c>
      <c r="P244">
        <v>5.3425634999999999E-2</v>
      </c>
      <c r="Q244">
        <f t="shared" si="19"/>
        <v>7848.8538320602083</v>
      </c>
      <c r="Z244" t="s">
        <v>446</v>
      </c>
    </row>
    <row r="245" spans="1:26" x14ac:dyDescent="0.35">
      <c r="A245">
        <v>236</v>
      </c>
      <c r="B245" t="s">
        <v>447</v>
      </c>
      <c r="C245">
        <v>10.7</v>
      </c>
      <c r="D245">
        <f t="shared" si="15"/>
        <v>5.4773791917947837E-4</v>
      </c>
      <c r="E245" t="s">
        <v>890</v>
      </c>
      <c r="F245">
        <v>64</v>
      </c>
      <c r="G245" t="s">
        <v>870</v>
      </c>
      <c r="H245" t="s">
        <v>55</v>
      </c>
      <c r="I245">
        <f t="shared" si="16"/>
        <v>8.5506687503805551E-2</v>
      </c>
      <c r="J245">
        <f t="shared" si="17"/>
        <v>0.10074626865671642</v>
      </c>
      <c r="K245" t="s">
        <v>859</v>
      </c>
      <c r="L245">
        <f>SUMIF($K$2:$K$537,K245,$C$2:$C$537)/pivots!$A$13</f>
        <v>0.21473077469505394</v>
      </c>
      <c r="M245" t="s">
        <v>23</v>
      </c>
      <c r="N245">
        <f t="shared" si="18"/>
        <v>0.16778632461285556</v>
      </c>
      <c r="O245">
        <v>19534.89</v>
      </c>
      <c r="P245">
        <v>1.416096094</v>
      </c>
      <c r="Q245">
        <f t="shared" si="19"/>
        <v>13794.890108636935</v>
      </c>
      <c r="Z245" t="s">
        <v>137</v>
      </c>
    </row>
    <row r="246" spans="1:26" x14ac:dyDescent="0.35">
      <c r="A246">
        <v>248</v>
      </c>
      <c r="B246" t="s">
        <v>448</v>
      </c>
      <c r="C246">
        <v>10.6</v>
      </c>
      <c r="D246">
        <f t="shared" si="15"/>
        <v>1.6594132565202417E-2</v>
      </c>
      <c r="E246" t="s">
        <v>890</v>
      </c>
      <c r="F246">
        <v>73</v>
      </c>
      <c r="G246" t="s">
        <v>871</v>
      </c>
      <c r="H246" t="s">
        <v>225</v>
      </c>
      <c r="I246">
        <f t="shared" si="16"/>
        <v>1.16397069269956E-2</v>
      </c>
      <c r="J246">
        <f t="shared" si="17"/>
        <v>2.0522388059701493E-2</v>
      </c>
      <c r="K246" t="s">
        <v>860</v>
      </c>
      <c r="L246">
        <f>SUMIF($K$2:$K$537,K246,$C$2:$C$537)/pivots!$A$13</f>
        <v>0.22311298735564536</v>
      </c>
      <c r="M246" t="s">
        <v>23</v>
      </c>
      <c r="N246">
        <f t="shared" si="18"/>
        <v>0.16778632461285556</v>
      </c>
      <c r="O246">
        <v>638.78</v>
      </c>
      <c r="P246">
        <v>1.0656633E-2</v>
      </c>
      <c r="Q246">
        <f t="shared" si="19"/>
        <v>59942.009826180554</v>
      </c>
      <c r="Z246" t="s">
        <v>75</v>
      </c>
    </row>
    <row r="247" spans="1:26" x14ac:dyDescent="0.35">
      <c r="A247">
        <v>248</v>
      </c>
      <c r="B247" t="s">
        <v>449</v>
      </c>
      <c r="C247">
        <v>10.6</v>
      </c>
      <c r="D247">
        <f t="shared" si="15"/>
        <v>3.4940647048042732E-4</v>
      </c>
      <c r="E247" t="s">
        <v>890</v>
      </c>
      <c r="F247">
        <v>62</v>
      </c>
      <c r="G247" t="s">
        <v>870</v>
      </c>
      <c r="H247" t="s">
        <v>7</v>
      </c>
      <c r="I247">
        <f t="shared" si="16"/>
        <v>0.49662073024700115</v>
      </c>
      <c r="J247">
        <f t="shared" si="17"/>
        <v>0.39365671641791045</v>
      </c>
      <c r="K247" t="s">
        <v>858</v>
      </c>
      <c r="L247">
        <f>SUMIF($K$2:$K$537,K247,$C$2:$C$537)/pivots!$A$13</f>
        <v>0.52927685656877277</v>
      </c>
      <c r="M247" t="s">
        <v>163</v>
      </c>
      <c r="N247">
        <f t="shared" si="18"/>
        <v>2.9652330985772572E-2</v>
      </c>
      <c r="O247">
        <v>30337.16</v>
      </c>
      <c r="P247">
        <v>0.34727580699999999</v>
      </c>
      <c r="Q247">
        <f t="shared" si="19"/>
        <v>87357.539421109177</v>
      </c>
      <c r="Z247" t="s">
        <v>354</v>
      </c>
    </row>
    <row r="248" spans="1:26" x14ac:dyDescent="0.35">
      <c r="A248">
        <v>248</v>
      </c>
      <c r="B248" t="s">
        <v>450</v>
      </c>
      <c r="C248">
        <v>10.6</v>
      </c>
      <c r="D248">
        <f t="shared" si="15"/>
        <v>3.2283313486201931E-3</v>
      </c>
      <c r="E248" t="s">
        <v>890</v>
      </c>
      <c r="F248">
        <v>71</v>
      </c>
      <c r="G248" t="s">
        <v>871</v>
      </c>
      <c r="H248" t="s">
        <v>18</v>
      </c>
      <c r="I248">
        <f t="shared" si="16"/>
        <v>5.0597714680034947E-2</v>
      </c>
      <c r="J248">
        <f t="shared" si="17"/>
        <v>3.5447761194029849E-2</v>
      </c>
      <c r="K248" t="s">
        <v>860</v>
      </c>
      <c r="L248">
        <f>SUMIF($K$2:$K$537,K248,$C$2:$C$537)/pivots!$A$13</f>
        <v>0.22311298735564536</v>
      </c>
      <c r="M248" t="s">
        <v>45</v>
      </c>
      <c r="N248">
        <f t="shared" si="18"/>
        <v>6.9970165005784374E-2</v>
      </c>
      <c r="O248">
        <v>3283.43</v>
      </c>
      <c r="P248">
        <v>6.6650803999999994E-2</v>
      </c>
      <c r="Q248">
        <f t="shared" si="19"/>
        <v>49263.171679069317</v>
      </c>
      <c r="Z248" t="s">
        <v>45</v>
      </c>
    </row>
    <row r="249" spans="1:26" x14ac:dyDescent="0.35">
      <c r="A249">
        <v>248</v>
      </c>
      <c r="B249" t="s">
        <v>450</v>
      </c>
      <c r="C249">
        <v>10.6</v>
      </c>
      <c r="D249">
        <f t="shared" si="15"/>
        <v>3.2283313486201931E-3</v>
      </c>
      <c r="E249" t="s">
        <v>890</v>
      </c>
      <c r="F249">
        <v>71</v>
      </c>
      <c r="G249" t="s">
        <v>871</v>
      </c>
      <c r="H249" t="s">
        <v>18</v>
      </c>
      <c r="I249">
        <f t="shared" si="16"/>
        <v>5.0597714680034947E-2</v>
      </c>
      <c r="J249">
        <f t="shared" si="17"/>
        <v>3.5447761194029849E-2</v>
      </c>
      <c r="K249" t="s">
        <v>860</v>
      </c>
      <c r="L249">
        <f>SUMIF($K$2:$K$537,K249,$C$2:$C$537)/pivots!$A$13</f>
        <v>0.22311298735564536</v>
      </c>
      <c r="M249" t="s">
        <v>45</v>
      </c>
      <c r="N249">
        <f t="shared" si="18"/>
        <v>6.9970165005784374E-2</v>
      </c>
      <c r="O249">
        <v>3283.43</v>
      </c>
      <c r="P249">
        <v>6.6650803999999994E-2</v>
      </c>
      <c r="Q249">
        <f t="shared" si="19"/>
        <v>49263.171679069317</v>
      </c>
      <c r="Z249" t="s">
        <v>45</v>
      </c>
    </row>
    <row r="250" spans="1:26" x14ac:dyDescent="0.35">
      <c r="A250">
        <v>248</v>
      </c>
      <c r="B250" t="s">
        <v>451</v>
      </c>
      <c r="C250">
        <v>10.6</v>
      </c>
      <c r="D250">
        <f t="shared" si="15"/>
        <v>3.2283313486201931E-3</v>
      </c>
      <c r="E250" t="s">
        <v>890</v>
      </c>
      <c r="F250">
        <v>68</v>
      </c>
      <c r="G250" t="s">
        <v>870</v>
      </c>
      <c r="H250" t="s">
        <v>18</v>
      </c>
      <c r="I250">
        <f t="shared" si="16"/>
        <v>5.0597714680034947E-2</v>
      </c>
      <c r="J250">
        <f t="shared" si="17"/>
        <v>3.5447761194029849E-2</v>
      </c>
      <c r="K250" t="s">
        <v>860</v>
      </c>
      <c r="L250">
        <f>SUMIF($K$2:$K$537,K250,$C$2:$C$537)/pivots!$A$13</f>
        <v>0.22311298735564536</v>
      </c>
      <c r="M250" t="s">
        <v>45</v>
      </c>
      <c r="N250">
        <f t="shared" si="18"/>
        <v>6.9970165005784374E-2</v>
      </c>
      <c r="O250">
        <v>3283.43</v>
      </c>
      <c r="P250">
        <v>6.6650803999999994E-2</v>
      </c>
      <c r="Q250">
        <f t="shared" si="19"/>
        <v>49263.171679069317</v>
      </c>
      <c r="Z250" t="s">
        <v>45</v>
      </c>
    </row>
    <row r="251" spans="1:26" x14ac:dyDescent="0.35">
      <c r="A251">
        <v>248</v>
      </c>
      <c r="B251" t="s">
        <v>452</v>
      </c>
      <c r="C251">
        <v>10.6</v>
      </c>
      <c r="D251">
        <f t="shared" si="15"/>
        <v>3.2283313486201931E-3</v>
      </c>
      <c r="E251" t="s">
        <v>891</v>
      </c>
      <c r="F251">
        <v>59</v>
      </c>
      <c r="G251" t="s">
        <v>869</v>
      </c>
      <c r="H251" t="s">
        <v>18</v>
      </c>
      <c r="I251">
        <f t="shared" si="16"/>
        <v>5.0597714680034947E-2</v>
      </c>
      <c r="J251">
        <f t="shared" si="17"/>
        <v>3.5447761194029849E-2</v>
      </c>
      <c r="K251" t="s">
        <v>860</v>
      </c>
      <c r="L251">
        <f>SUMIF($K$2:$K$537,K251,$C$2:$C$537)/pivots!$A$13</f>
        <v>0.22311298735564536</v>
      </c>
      <c r="M251" t="s">
        <v>45</v>
      </c>
      <c r="N251">
        <f t="shared" si="18"/>
        <v>6.9970165005784374E-2</v>
      </c>
      <c r="O251">
        <v>3283.43</v>
      </c>
      <c r="P251">
        <v>6.6650803999999994E-2</v>
      </c>
      <c r="Q251">
        <f t="shared" si="19"/>
        <v>49263.171679069317</v>
      </c>
      <c r="Z251" t="s">
        <v>45</v>
      </c>
    </row>
    <row r="252" spans="1:26" x14ac:dyDescent="0.35">
      <c r="A252">
        <v>248</v>
      </c>
      <c r="B252" t="s">
        <v>453</v>
      </c>
      <c r="C252">
        <v>10.6</v>
      </c>
      <c r="D252">
        <f t="shared" si="15"/>
        <v>3.4940647048042732E-4</v>
      </c>
      <c r="E252" t="s">
        <v>890</v>
      </c>
      <c r="F252">
        <v>80</v>
      </c>
      <c r="G252" t="s">
        <v>872</v>
      </c>
      <c r="H252" t="s">
        <v>7</v>
      </c>
      <c r="I252">
        <f t="shared" si="16"/>
        <v>0.49662073024700115</v>
      </c>
      <c r="J252">
        <f t="shared" si="17"/>
        <v>0.39365671641791045</v>
      </c>
      <c r="K252" t="s">
        <v>858</v>
      </c>
      <c r="L252">
        <f>SUMIF($K$2:$K$537,K252,$C$2:$C$537)/pivots!$A$13</f>
        <v>0.52927685656877277</v>
      </c>
      <c r="M252" t="s">
        <v>141</v>
      </c>
      <c r="N252">
        <f t="shared" si="18"/>
        <v>3.6492054149499728E-2</v>
      </c>
      <c r="O252">
        <v>30337.16</v>
      </c>
      <c r="P252">
        <v>0.34727580699999999</v>
      </c>
      <c r="Q252">
        <f t="shared" si="19"/>
        <v>87357.539421109177</v>
      </c>
      <c r="Z252" t="s">
        <v>454</v>
      </c>
    </row>
    <row r="253" spans="1:26" x14ac:dyDescent="0.35">
      <c r="A253">
        <v>248</v>
      </c>
      <c r="B253" t="s">
        <v>455</v>
      </c>
      <c r="C253">
        <v>10.6</v>
      </c>
      <c r="D253">
        <f t="shared" si="15"/>
        <v>3.2283313486201931E-3</v>
      </c>
      <c r="E253" t="s">
        <v>890</v>
      </c>
      <c r="F253">
        <v>57</v>
      </c>
      <c r="G253" t="s">
        <v>869</v>
      </c>
      <c r="H253" t="s">
        <v>18</v>
      </c>
      <c r="I253">
        <f t="shared" si="16"/>
        <v>5.0597714680034947E-2</v>
      </c>
      <c r="J253">
        <f t="shared" si="17"/>
        <v>3.5447761194029849E-2</v>
      </c>
      <c r="K253" t="s">
        <v>860</v>
      </c>
      <c r="L253">
        <f>SUMIF($K$2:$K$537,K253,$C$2:$C$537)/pivots!$A$13</f>
        <v>0.22311298735564536</v>
      </c>
      <c r="M253" t="s">
        <v>48</v>
      </c>
      <c r="N253">
        <f t="shared" si="18"/>
        <v>1.3577966755292164E-2</v>
      </c>
      <c r="O253">
        <v>3283.43</v>
      </c>
      <c r="P253">
        <v>6.6650803999999994E-2</v>
      </c>
      <c r="Q253">
        <f t="shared" si="19"/>
        <v>49263.171679069317</v>
      </c>
      <c r="Z253" t="s">
        <v>456</v>
      </c>
    </row>
    <row r="254" spans="1:26" x14ac:dyDescent="0.35">
      <c r="A254">
        <v>248</v>
      </c>
      <c r="B254" t="s">
        <v>457</v>
      </c>
      <c r="C254">
        <v>10.6</v>
      </c>
      <c r="D254">
        <f t="shared" si="15"/>
        <v>3.4940647048042732E-4</v>
      </c>
      <c r="E254" t="s">
        <v>890</v>
      </c>
      <c r="F254">
        <v>52</v>
      </c>
      <c r="G254" t="s">
        <v>869</v>
      </c>
      <c r="H254" t="s">
        <v>7</v>
      </c>
      <c r="I254">
        <f t="shared" si="16"/>
        <v>0.49662073024700115</v>
      </c>
      <c r="J254">
        <f t="shared" si="17"/>
        <v>0.39365671641791045</v>
      </c>
      <c r="K254" t="s">
        <v>858</v>
      </c>
      <c r="L254">
        <f>SUMIF($K$2:$K$537,K254,$C$2:$C$537)/pivots!$A$13</f>
        <v>0.52927685656877277</v>
      </c>
      <c r="M254" t="s">
        <v>20</v>
      </c>
      <c r="N254">
        <f t="shared" si="18"/>
        <v>0.14505490044853961</v>
      </c>
      <c r="O254">
        <v>30337.16</v>
      </c>
      <c r="P254">
        <v>0.34727580699999999</v>
      </c>
      <c r="Q254">
        <f t="shared" si="19"/>
        <v>87357.539421109177</v>
      </c>
      <c r="Z254" t="s">
        <v>458</v>
      </c>
    </row>
    <row r="255" spans="1:26" x14ac:dyDescent="0.35">
      <c r="A255">
        <v>257</v>
      </c>
      <c r="B255" t="s">
        <v>459</v>
      </c>
      <c r="C255">
        <v>10.5</v>
      </c>
      <c r="D255">
        <f t="shared" si="15"/>
        <v>5.3749982723219842E-4</v>
      </c>
      <c r="E255" t="s">
        <v>891</v>
      </c>
      <c r="F255">
        <v>64</v>
      </c>
      <c r="G255" t="s">
        <v>870</v>
      </c>
      <c r="H255" t="s">
        <v>55</v>
      </c>
      <c r="I255">
        <f t="shared" si="16"/>
        <v>8.5506687503805551E-2</v>
      </c>
      <c r="J255">
        <f t="shared" si="17"/>
        <v>0.10074626865671642</v>
      </c>
      <c r="K255" t="s">
        <v>859</v>
      </c>
      <c r="L255">
        <f>SUMIF($K$2:$K$537,K255,$C$2:$C$537)/pivots!$A$13</f>
        <v>0.21473077469505394</v>
      </c>
      <c r="M255" t="s">
        <v>163</v>
      </c>
      <c r="N255">
        <f t="shared" si="18"/>
        <v>2.9652330985772572E-2</v>
      </c>
      <c r="O255">
        <v>19534.89</v>
      </c>
      <c r="P255">
        <v>1.416096094</v>
      </c>
      <c r="Q255">
        <f t="shared" si="19"/>
        <v>13794.890108636935</v>
      </c>
      <c r="Z255" t="s">
        <v>175</v>
      </c>
    </row>
    <row r="256" spans="1:26" x14ac:dyDescent="0.35">
      <c r="A256">
        <v>258</v>
      </c>
      <c r="B256" t="s">
        <v>460</v>
      </c>
      <c r="C256">
        <v>10.4</v>
      </c>
      <c r="D256">
        <f t="shared" si="15"/>
        <v>4.7365089196660763E-3</v>
      </c>
      <c r="E256" t="s">
        <v>890</v>
      </c>
      <c r="F256">
        <v>68</v>
      </c>
      <c r="G256" t="s">
        <v>870</v>
      </c>
      <c r="H256" t="s">
        <v>139</v>
      </c>
      <c r="I256">
        <f t="shared" si="16"/>
        <v>3.438127904852753E-2</v>
      </c>
      <c r="J256">
        <f t="shared" si="17"/>
        <v>4.2910447761194029E-2</v>
      </c>
      <c r="K256" t="s">
        <v>860</v>
      </c>
      <c r="L256">
        <f>SUMIF($K$2:$K$537,K256,$C$2:$C$537)/pivots!$A$13</f>
        <v>0.22311298735564536</v>
      </c>
      <c r="M256" t="s">
        <v>141</v>
      </c>
      <c r="N256">
        <f t="shared" si="18"/>
        <v>3.6492054149499728E-2</v>
      </c>
      <c r="O256">
        <v>2195.71</v>
      </c>
      <c r="P256">
        <v>0.143997393</v>
      </c>
      <c r="Q256">
        <f t="shared" si="19"/>
        <v>15248.26216819078</v>
      </c>
      <c r="Z256" t="s">
        <v>140</v>
      </c>
    </row>
    <row r="257" spans="1:26" x14ac:dyDescent="0.35">
      <c r="A257">
        <v>258</v>
      </c>
      <c r="B257" t="s">
        <v>461</v>
      </c>
      <c r="C257">
        <v>10.4</v>
      </c>
      <c r="D257">
        <f t="shared" si="15"/>
        <v>2.4877407008731013E-2</v>
      </c>
      <c r="E257" t="s">
        <v>890</v>
      </c>
      <c r="F257">
        <v>79</v>
      </c>
      <c r="G257" t="s">
        <v>871</v>
      </c>
      <c r="H257" t="s">
        <v>324</v>
      </c>
      <c r="I257">
        <f t="shared" si="16"/>
        <v>2.4761015607558203E-3</v>
      </c>
      <c r="J257">
        <f t="shared" si="17"/>
        <v>3.7313432835820895E-3</v>
      </c>
      <c r="K257" t="s">
        <v>863</v>
      </c>
      <c r="L257">
        <f>SUMIF($K$2:$K$537,K257,$C$2:$C$537)/pivots!$A$13</f>
        <v>3.450305453512209E-3</v>
      </c>
      <c r="M257" t="s">
        <v>110</v>
      </c>
      <c r="N257">
        <f t="shared" si="18"/>
        <v>3.5314891112419061E-2</v>
      </c>
      <c r="O257">
        <v>418.05</v>
      </c>
      <c r="P257">
        <v>6.4747318999999998E-2</v>
      </c>
      <c r="Q257">
        <f t="shared" si="19"/>
        <v>6456.6379960844406</v>
      </c>
      <c r="Z257" t="s">
        <v>462</v>
      </c>
    </row>
    <row r="258" spans="1:26" x14ac:dyDescent="0.35">
      <c r="A258">
        <v>260</v>
      </c>
      <c r="B258" t="s">
        <v>463</v>
      </c>
      <c r="C258">
        <v>10.3</v>
      </c>
      <c r="D258">
        <f t="shared" ref="D258:D321" si="20">C258/O258</f>
        <v>3.3951760810833979E-4</v>
      </c>
      <c r="E258" t="s">
        <v>890</v>
      </c>
      <c r="F258">
        <v>73</v>
      </c>
      <c r="G258" t="s">
        <v>871</v>
      </c>
      <c r="H258" t="s">
        <v>7</v>
      </c>
      <c r="I258">
        <f t="shared" si="16"/>
        <v>0.49662073024700115</v>
      </c>
      <c r="J258">
        <f t="shared" si="17"/>
        <v>0.39365671641791045</v>
      </c>
      <c r="K258" t="s">
        <v>858</v>
      </c>
      <c r="L258">
        <f>SUMIF($K$2:$K$537,K258,$C$2:$C$537)/pivots!$A$13</f>
        <v>0.52927685656877277</v>
      </c>
      <c r="M258" t="s">
        <v>199</v>
      </c>
      <c r="N258">
        <f t="shared" si="18"/>
        <v>8.1995494306996031E-3</v>
      </c>
      <c r="O258">
        <v>30337.16</v>
      </c>
      <c r="P258">
        <v>0.34727580699999999</v>
      </c>
      <c r="Q258">
        <f t="shared" si="19"/>
        <v>87357.539421109177</v>
      </c>
      <c r="Z258" t="s">
        <v>464</v>
      </c>
    </row>
    <row r="259" spans="1:26" x14ac:dyDescent="0.35">
      <c r="A259">
        <v>260</v>
      </c>
      <c r="B259" t="s">
        <v>465</v>
      </c>
      <c r="C259">
        <v>10.3</v>
      </c>
      <c r="D259">
        <f t="shared" si="20"/>
        <v>3.1369634802630181E-3</v>
      </c>
      <c r="E259" t="s">
        <v>890</v>
      </c>
      <c r="F259">
        <v>73</v>
      </c>
      <c r="G259" t="s">
        <v>871</v>
      </c>
      <c r="H259" t="s">
        <v>18</v>
      </c>
      <c r="I259">
        <f t="shared" ref="I259:I322" si="21">SUMIF($H$2:$H$537,H259,$C$2:$C$537)/SUM($C$2:$C$537)</f>
        <v>5.0597714680034947E-2</v>
      </c>
      <c r="J259">
        <f t="shared" ref="J259:J322" si="22">COUNTIF($H$2:$H$537,H259)/COUNTA($B$2:$B$537)</f>
        <v>3.5447761194029849E-2</v>
      </c>
      <c r="K259" t="s">
        <v>860</v>
      </c>
      <c r="L259">
        <f>SUMIF($K$2:$K$537,K259,$C$2:$C$537)/pivots!$A$13</f>
        <v>0.22311298735564536</v>
      </c>
      <c r="M259" t="s">
        <v>23</v>
      </c>
      <c r="N259">
        <f t="shared" ref="N259:N322" si="23">SUMIF($M$2:$M$537,M259,$C$2:$C$537)/SUM($C$2:$C$537)</f>
        <v>0.16778632461285556</v>
      </c>
      <c r="O259">
        <v>3283.43</v>
      </c>
      <c r="P259">
        <v>6.6650803999999994E-2</v>
      </c>
      <c r="Q259">
        <f t="shared" ref="Q259:Q322" si="24">O259/P259</f>
        <v>49263.171679069317</v>
      </c>
      <c r="Z259" t="s">
        <v>75</v>
      </c>
    </row>
    <row r="260" spans="1:26" x14ac:dyDescent="0.35">
      <c r="A260">
        <v>260</v>
      </c>
      <c r="B260" t="s">
        <v>466</v>
      </c>
      <c r="C260">
        <v>10.3</v>
      </c>
      <c r="D260">
        <f t="shared" si="20"/>
        <v>2.4404113159266456E-2</v>
      </c>
      <c r="E260" t="s">
        <v>890</v>
      </c>
      <c r="F260">
        <v>60</v>
      </c>
      <c r="G260" t="s">
        <v>870</v>
      </c>
      <c r="H260" t="s">
        <v>95</v>
      </c>
      <c r="I260">
        <f t="shared" si="21"/>
        <v>2.0742424549938101E-2</v>
      </c>
      <c r="J260">
        <f t="shared" si="22"/>
        <v>2.7985074626865673E-2</v>
      </c>
      <c r="K260" t="s">
        <v>859</v>
      </c>
      <c r="L260">
        <f>SUMIF($K$2:$K$537,K260,$C$2:$C$537)/pivots!$A$13</f>
        <v>0.21473077469505394</v>
      </c>
      <c r="M260" t="s">
        <v>23</v>
      </c>
      <c r="N260">
        <f t="shared" si="23"/>
        <v>0.16778632461285556</v>
      </c>
      <c r="O260">
        <v>422.06</v>
      </c>
      <c r="P260">
        <v>7.3960759999999997E-3</v>
      </c>
      <c r="Q260">
        <f t="shared" si="24"/>
        <v>57065.3952176803</v>
      </c>
      <c r="Z260" t="s">
        <v>467</v>
      </c>
    </row>
    <row r="261" spans="1:26" x14ac:dyDescent="0.35">
      <c r="A261">
        <v>260</v>
      </c>
      <c r="B261" t="s">
        <v>468</v>
      </c>
      <c r="C261">
        <v>10.3</v>
      </c>
      <c r="D261">
        <f t="shared" si="20"/>
        <v>2.0336841273915534E-2</v>
      </c>
      <c r="E261" t="s">
        <v>890</v>
      </c>
      <c r="F261">
        <v>82</v>
      </c>
      <c r="G261" t="s">
        <v>872</v>
      </c>
      <c r="H261" t="s">
        <v>469</v>
      </c>
      <c r="I261">
        <f t="shared" si="21"/>
        <v>1.8570761705668656E-3</v>
      </c>
      <c r="J261">
        <f t="shared" si="22"/>
        <v>3.7313432835820895E-3</v>
      </c>
      <c r="K261" t="s">
        <v>860</v>
      </c>
      <c r="L261">
        <f>SUMIF($K$2:$K$537,K261,$C$2:$C$537)/pivots!$A$13</f>
        <v>0.22311298735564536</v>
      </c>
      <c r="M261" t="s">
        <v>270</v>
      </c>
      <c r="N261">
        <f t="shared" si="23"/>
        <v>8.5851718049156731E-3</v>
      </c>
      <c r="O261">
        <v>506.47</v>
      </c>
      <c r="P261">
        <v>5.6230710000000003E-3</v>
      </c>
      <c r="Q261">
        <f t="shared" si="24"/>
        <v>90069.999116141335</v>
      </c>
      <c r="Z261" t="s">
        <v>470</v>
      </c>
    </row>
    <row r="262" spans="1:26" x14ac:dyDescent="0.35">
      <c r="A262">
        <v>264</v>
      </c>
      <c r="B262" t="s">
        <v>471</v>
      </c>
      <c r="C262">
        <v>10.199999999999999</v>
      </c>
      <c r="D262">
        <f t="shared" si="20"/>
        <v>3.3622132065097717E-4</v>
      </c>
      <c r="E262" t="s">
        <v>890</v>
      </c>
      <c r="F262">
        <v>57</v>
      </c>
      <c r="G262" t="s">
        <v>869</v>
      </c>
      <c r="H262" t="s">
        <v>7</v>
      </c>
      <c r="I262">
        <f t="shared" si="21"/>
        <v>0.49662073024700115</v>
      </c>
      <c r="J262">
        <f t="shared" si="22"/>
        <v>0.39365671641791045</v>
      </c>
      <c r="K262" t="s">
        <v>858</v>
      </c>
      <c r="L262">
        <f>SUMIF($K$2:$K$537,K262,$C$2:$C$537)/pivots!$A$13</f>
        <v>0.52927685656877277</v>
      </c>
      <c r="M262" t="s">
        <v>12</v>
      </c>
      <c r="N262">
        <f t="shared" si="23"/>
        <v>0.24783341113433871</v>
      </c>
      <c r="O262">
        <v>30337.16</v>
      </c>
      <c r="P262">
        <v>0.34727580699999999</v>
      </c>
      <c r="Q262">
        <f t="shared" si="24"/>
        <v>87357.539421109177</v>
      </c>
      <c r="Z262" t="s">
        <v>472</v>
      </c>
    </row>
    <row r="263" spans="1:26" x14ac:dyDescent="0.35">
      <c r="A263">
        <v>264</v>
      </c>
      <c r="B263" t="s">
        <v>473</v>
      </c>
      <c r="C263">
        <v>10.199999999999999</v>
      </c>
      <c r="D263">
        <f t="shared" si="20"/>
        <v>1.7939743567194889E-2</v>
      </c>
      <c r="E263" t="s">
        <v>890</v>
      </c>
      <c r="F263">
        <v>72</v>
      </c>
      <c r="G263" t="s">
        <v>871</v>
      </c>
      <c r="H263" t="s">
        <v>243</v>
      </c>
      <c r="I263">
        <f t="shared" si="21"/>
        <v>2.7703923200259797E-3</v>
      </c>
      <c r="J263">
        <f t="shared" si="22"/>
        <v>3.7313432835820895E-3</v>
      </c>
      <c r="K263" t="s">
        <v>859</v>
      </c>
      <c r="L263">
        <f>SUMIF($K$2:$K$537,K263,$C$2:$C$537)/pivots!$A$13</f>
        <v>0.21473077469505394</v>
      </c>
      <c r="M263" t="s">
        <v>218</v>
      </c>
      <c r="N263">
        <f t="shared" si="23"/>
        <v>2.8576647520854061E-2</v>
      </c>
      <c r="O263">
        <v>568.57000000000005</v>
      </c>
      <c r="P263">
        <v>1.1346E-2</v>
      </c>
      <c r="Q263">
        <f t="shared" si="24"/>
        <v>50111.933721135203</v>
      </c>
      <c r="Z263" t="s">
        <v>217</v>
      </c>
    </row>
    <row r="264" spans="1:26" x14ac:dyDescent="0.35">
      <c r="A264">
        <v>264</v>
      </c>
      <c r="B264" t="s">
        <v>474</v>
      </c>
      <c r="C264">
        <v>10.199999999999999</v>
      </c>
      <c r="D264">
        <f t="shared" si="20"/>
        <v>3.3622132065097717E-4</v>
      </c>
      <c r="E264" t="s">
        <v>890</v>
      </c>
      <c r="F264">
        <v>83</v>
      </c>
      <c r="G264" t="s">
        <v>872</v>
      </c>
      <c r="H264" t="s">
        <v>7</v>
      </c>
      <c r="I264">
        <f t="shared" si="21"/>
        <v>0.49662073024700115</v>
      </c>
      <c r="J264">
        <f t="shared" si="22"/>
        <v>0.39365671641791045</v>
      </c>
      <c r="K264" t="s">
        <v>858</v>
      </c>
      <c r="L264">
        <f>SUMIF($K$2:$K$537,K264,$C$2:$C$537)/pivots!$A$13</f>
        <v>0.52927685656877277</v>
      </c>
      <c r="M264" t="s">
        <v>64</v>
      </c>
      <c r="N264">
        <f t="shared" si="23"/>
        <v>6.1730023746219886E-2</v>
      </c>
      <c r="O264">
        <v>30337.16</v>
      </c>
      <c r="P264">
        <v>0.34727580699999999</v>
      </c>
      <c r="Q264">
        <f t="shared" si="24"/>
        <v>87357.539421109177</v>
      </c>
      <c r="Z264" t="s">
        <v>475</v>
      </c>
    </row>
    <row r="265" spans="1:26" x14ac:dyDescent="0.35">
      <c r="A265">
        <v>264</v>
      </c>
      <c r="B265" t="s">
        <v>476</v>
      </c>
      <c r="C265">
        <v>10.199999999999999</v>
      </c>
      <c r="D265">
        <f t="shared" si="20"/>
        <v>4.3771000424836183E-3</v>
      </c>
      <c r="E265" t="s">
        <v>890</v>
      </c>
      <c r="F265">
        <v>67</v>
      </c>
      <c r="G265" t="s">
        <v>870</v>
      </c>
      <c r="H265" t="s">
        <v>58</v>
      </c>
      <c r="I265">
        <f t="shared" si="21"/>
        <v>1.9555113555641254E-2</v>
      </c>
      <c r="J265">
        <f t="shared" si="22"/>
        <v>2.6119402985074626E-2</v>
      </c>
      <c r="K265" t="s">
        <v>858</v>
      </c>
      <c r="L265">
        <f>SUMIF($K$2:$K$537,K265,$C$2:$C$537)/pivots!$A$13</f>
        <v>0.52927685656877277</v>
      </c>
      <c r="M265" t="s">
        <v>189</v>
      </c>
      <c r="N265">
        <f t="shared" si="23"/>
        <v>1.9068011609263059E-2</v>
      </c>
      <c r="O265">
        <v>2330.31</v>
      </c>
      <c r="P265">
        <v>4.0126723000000003E-2</v>
      </c>
      <c r="Q265">
        <f t="shared" si="24"/>
        <v>58073.767947609369</v>
      </c>
      <c r="Z265" t="s">
        <v>318</v>
      </c>
    </row>
    <row r="266" spans="1:26" x14ac:dyDescent="0.35">
      <c r="A266">
        <v>264</v>
      </c>
      <c r="B266" t="s">
        <v>477</v>
      </c>
      <c r="C266">
        <v>10.199999999999999</v>
      </c>
      <c r="D266">
        <f t="shared" si="20"/>
        <v>4.3771000424836183E-3</v>
      </c>
      <c r="E266" t="s">
        <v>890</v>
      </c>
      <c r="F266">
        <v>77</v>
      </c>
      <c r="G266" t="s">
        <v>871</v>
      </c>
      <c r="H266" t="s">
        <v>58</v>
      </c>
      <c r="I266">
        <f t="shared" si="21"/>
        <v>1.9555113555641254E-2</v>
      </c>
      <c r="J266">
        <f t="shared" si="22"/>
        <v>2.6119402985074626E-2</v>
      </c>
      <c r="K266" t="s">
        <v>858</v>
      </c>
      <c r="L266">
        <f>SUMIF($K$2:$K$537,K266,$C$2:$C$537)/pivots!$A$13</f>
        <v>0.52927685656877277</v>
      </c>
      <c r="M266" t="s">
        <v>189</v>
      </c>
      <c r="N266">
        <f t="shared" si="23"/>
        <v>1.9068011609263059E-2</v>
      </c>
      <c r="O266">
        <v>2330.31</v>
      </c>
      <c r="P266">
        <v>4.0126723000000003E-2</v>
      </c>
      <c r="Q266">
        <f t="shared" si="24"/>
        <v>58073.767947609369</v>
      </c>
      <c r="Z266" t="s">
        <v>253</v>
      </c>
    </row>
    <row r="267" spans="1:26" x14ac:dyDescent="0.35">
      <c r="A267">
        <v>264</v>
      </c>
      <c r="B267" t="s">
        <v>478</v>
      </c>
      <c r="C267">
        <v>10.199999999999999</v>
      </c>
      <c r="D267">
        <f t="shared" si="20"/>
        <v>4.3771000424836183E-3</v>
      </c>
      <c r="E267" t="s">
        <v>890</v>
      </c>
      <c r="F267">
        <v>34</v>
      </c>
      <c r="G267" t="s">
        <v>867</v>
      </c>
      <c r="H267" t="s">
        <v>58</v>
      </c>
      <c r="I267">
        <f t="shared" si="21"/>
        <v>1.9555113555641254E-2</v>
      </c>
      <c r="J267">
        <f t="shared" si="22"/>
        <v>2.6119402985074626E-2</v>
      </c>
      <c r="K267" t="s">
        <v>858</v>
      </c>
      <c r="L267">
        <f>SUMIF($K$2:$K$537,K267,$C$2:$C$537)/pivots!$A$13</f>
        <v>0.52927685656877277</v>
      </c>
      <c r="M267" t="s">
        <v>189</v>
      </c>
      <c r="N267">
        <f t="shared" si="23"/>
        <v>1.9068011609263059E-2</v>
      </c>
      <c r="O267">
        <v>2330.31</v>
      </c>
      <c r="P267">
        <v>4.0126723000000003E-2</v>
      </c>
      <c r="Q267">
        <f t="shared" si="24"/>
        <v>58073.767947609369</v>
      </c>
      <c r="Z267" t="s">
        <v>253</v>
      </c>
    </row>
    <row r="268" spans="1:26" x14ac:dyDescent="0.35">
      <c r="A268">
        <v>264</v>
      </c>
      <c r="B268" t="s">
        <v>479</v>
      </c>
      <c r="C268">
        <v>10.199999999999999</v>
      </c>
      <c r="D268">
        <f t="shared" si="20"/>
        <v>1.2523942831884483E-2</v>
      </c>
      <c r="E268" t="s">
        <v>890</v>
      </c>
      <c r="F268">
        <v>36</v>
      </c>
      <c r="G268" t="s">
        <v>867</v>
      </c>
      <c r="H268" t="s">
        <v>392</v>
      </c>
      <c r="I268">
        <f t="shared" si="21"/>
        <v>5.4088611962411978E-3</v>
      </c>
      <c r="J268">
        <f t="shared" si="22"/>
        <v>1.1194029850746268E-2</v>
      </c>
      <c r="K268" t="s">
        <v>859</v>
      </c>
      <c r="L268">
        <f>SUMIF($K$2:$K$537,K268,$C$2:$C$537)/pivots!$A$13</f>
        <v>0.21473077469505394</v>
      </c>
      <c r="M268" t="s">
        <v>20</v>
      </c>
      <c r="N268">
        <f t="shared" si="23"/>
        <v>0.14505490044853961</v>
      </c>
      <c r="O268">
        <v>814.44</v>
      </c>
      <c r="P268">
        <v>2.3112793E-2</v>
      </c>
      <c r="Q268">
        <f t="shared" si="24"/>
        <v>35237.627923202534</v>
      </c>
      <c r="Z268" t="s">
        <v>480</v>
      </c>
    </row>
    <row r="269" spans="1:26" x14ac:dyDescent="0.35">
      <c r="A269">
        <v>271</v>
      </c>
      <c r="B269" t="s">
        <v>481</v>
      </c>
      <c r="C269">
        <v>10.1</v>
      </c>
      <c r="D269">
        <f t="shared" si="20"/>
        <v>1.7199393763942576E-2</v>
      </c>
      <c r="E269" t="s">
        <v>890</v>
      </c>
      <c r="F269">
        <v>92</v>
      </c>
      <c r="G269" t="s">
        <v>873</v>
      </c>
      <c r="H269" t="s">
        <v>482</v>
      </c>
      <c r="I269">
        <f t="shared" si="21"/>
        <v>3.6025248117553949E-3</v>
      </c>
      <c r="J269">
        <f t="shared" si="22"/>
        <v>7.462686567164179E-3</v>
      </c>
      <c r="K269" t="s">
        <v>860</v>
      </c>
      <c r="L269">
        <f>SUMIF($K$2:$K$537,K269,$C$2:$C$537)/pivots!$A$13</f>
        <v>0.22311298735564536</v>
      </c>
      <c r="M269" t="s">
        <v>12</v>
      </c>
      <c r="N269">
        <f t="shared" si="23"/>
        <v>0.24783341113433871</v>
      </c>
      <c r="O269">
        <v>587.23</v>
      </c>
      <c r="P269">
        <v>5.3080389999999996E-3</v>
      </c>
      <c r="Q269">
        <f t="shared" si="24"/>
        <v>110630.30998830266</v>
      </c>
      <c r="Z269" t="s">
        <v>483</v>
      </c>
    </row>
    <row r="270" spans="1:26" x14ac:dyDescent="0.35">
      <c r="A270">
        <v>271</v>
      </c>
      <c r="B270" t="s">
        <v>484</v>
      </c>
      <c r="C270">
        <v>10.1</v>
      </c>
      <c r="D270">
        <f t="shared" si="20"/>
        <v>1.7199393763942576E-2</v>
      </c>
      <c r="E270" t="s">
        <v>890</v>
      </c>
      <c r="F270">
        <v>82</v>
      </c>
      <c r="G270" t="s">
        <v>872</v>
      </c>
      <c r="H270" t="s">
        <v>482</v>
      </c>
      <c r="I270">
        <f t="shared" si="21"/>
        <v>3.6025248117553949E-3</v>
      </c>
      <c r="J270">
        <f t="shared" si="22"/>
        <v>7.462686567164179E-3</v>
      </c>
      <c r="K270" t="s">
        <v>860</v>
      </c>
      <c r="L270">
        <f>SUMIF($K$2:$K$537,K270,$C$2:$C$537)/pivots!$A$13</f>
        <v>0.22311298735564536</v>
      </c>
      <c r="M270" t="s">
        <v>12</v>
      </c>
      <c r="N270">
        <f t="shared" si="23"/>
        <v>0.24783341113433871</v>
      </c>
      <c r="O270">
        <v>587.23</v>
      </c>
      <c r="P270">
        <v>5.3080389999999996E-3</v>
      </c>
      <c r="Q270">
        <f t="shared" si="24"/>
        <v>110630.30998830266</v>
      </c>
      <c r="Z270" t="s">
        <v>483</v>
      </c>
    </row>
    <row r="271" spans="1:26" x14ac:dyDescent="0.35">
      <c r="A271">
        <v>271</v>
      </c>
      <c r="B271" t="s">
        <v>485</v>
      </c>
      <c r="C271">
        <v>10.1</v>
      </c>
      <c r="D271">
        <f t="shared" si="20"/>
        <v>3.3292503319361466E-4</v>
      </c>
      <c r="E271" t="s">
        <v>890</v>
      </c>
      <c r="F271">
        <v>78</v>
      </c>
      <c r="G271" t="s">
        <v>871</v>
      </c>
      <c r="H271" t="s">
        <v>7</v>
      </c>
      <c r="I271">
        <f t="shared" si="21"/>
        <v>0.49662073024700115</v>
      </c>
      <c r="J271">
        <f t="shared" si="22"/>
        <v>0.39365671641791045</v>
      </c>
      <c r="K271" t="s">
        <v>858</v>
      </c>
      <c r="L271">
        <f>SUMIF($K$2:$K$537,K271,$C$2:$C$537)/pivots!$A$13</f>
        <v>0.52927685656877277</v>
      </c>
      <c r="M271" t="s">
        <v>20</v>
      </c>
      <c r="N271">
        <f t="shared" si="23"/>
        <v>0.14505490044853961</v>
      </c>
      <c r="O271">
        <v>30337.16</v>
      </c>
      <c r="P271">
        <v>0.34727580699999999</v>
      </c>
      <c r="Q271">
        <f t="shared" si="24"/>
        <v>87357.539421109177</v>
      </c>
      <c r="Z271" t="s">
        <v>486</v>
      </c>
    </row>
    <row r="272" spans="1:26" x14ac:dyDescent="0.35">
      <c r="A272">
        <v>274</v>
      </c>
      <c r="B272" t="s">
        <v>487</v>
      </c>
      <c r="C272">
        <v>9.9</v>
      </c>
      <c r="D272">
        <f t="shared" si="20"/>
        <v>3.2633245827888964E-4</v>
      </c>
      <c r="E272" t="s">
        <v>890</v>
      </c>
      <c r="F272">
        <v>60</v>
      </c>
      <c r="G272" t="s">
        <v>870</v>
      </c>
      <c r="H272" t="s">
        <v>7</v>
      </c>
      <c r="I272">
        <f t="shared" si="21"/>
        <v>0.49662073024700115</v>
      </c>
      <c r="J272">
        <f t="shared" si="22"/>
        <v>0.39365671641791045</v>
      </c>
      <c r="K272" t="s">
        <v>858</v>
      </c>
      <c r="L272">
        <f>SUMIF($K$2:$K$537,K272,$C$2:$C$537)/pivots!$A$13</f>
        <v>0.52927685656877277</v>
      </c>
      <c r="M272" t="s">
        <v>12</v>
      </c>
      <c r="N272">
        <f t="shared" si="23"/>
        <v>0.24783341113433871</v>
      </c>
      <c r="O272">
        <v>30337.16</v>
      </c>
      <c r="P272">
        <v>0.34727580699999999</v>
      </c>
      <c r="Q272">
        <f t="shared" si="24"/>
        <v>87357.539421109177</v>
      </c>
      <c r="Z272" t="s">
        <v>288</v>
      </c>
    </row>
    <row r="273" spans="1:26" x14ac:dyDescent="0.35">
      <c r="A273">
        <v>274</v>
      </c>
      <c r="B273" t="s">
        <v>488</v>
      </c>
      <c r="C273">
        <v>9.9</v>
      </c>
      <c r="D273">
        <f t="shared" si="20"/>
        <v>1.7703229498229677E-2</v>
      </c>
      <c r="E273" t="s">
        <v>890</v>
      </c>
      <c r="F273">
        <v>83</v>
      </c>
      <c r="G273" t="s">
        <v>872</v>
      </c>
      <c r="H273" t="s">
        <v>89</v>
      </c>
      <c r="I273">
        <f t="shared" si="21"/>
        <v>6.2206977735381891E-3</v>
      </c>
      <c r="J273">
        <f t="shared" si="22"/>
        <v>5.597014925373134E-3</v>
      </c>
      <c r="K273" t="s">
        <v>860</v>
      </c>
      <c r="L273">
        <f>SUMIF($K$2:$K$537,K273,$C$2:$C$537)/pivots!$A$13</f>
        <v>0.22311298735564536</v>
      </c>
      <c r="M273" t="s">
        <v>127</v>
      </c>
      <c r="N273">
        <f t="shared" si="23"/>
        <v>6.6773558482677454E-3</v>
      </c>
      <c r="O273">
        <v>559.22</v>
      </c>
      <c r="P273">
        <v>9.1135739999999993E-3</v>
      </c>
      <c r="Q273">
        <f t="shared" si="24"/>
        <v>61361.217893221699</v>
      </c>
      <c r="Z273" t="s">
        <v>489</v>
      </c>
    </row>
    <row r="274" spans="1:26" x14ac:dyDescent="0.35">
      <c r="A274">
        <v>274</v>
      </c>
      <c r="B274" t="s">
        <v>490</v>
      </c>
      <c r="C274">
        <v>9.9</v>
      </c>
      <c r="D274">
        <f t="shared" si="20"/>
        <v>3.2633245827888964E-4</v>
      </c>
      <c r="E274" t="s">
        <v>890</v>
      </c>
      <c r="F274">
        <v>80</v>
      </c>
      <c r="G274" t="s">
        <v>872</v>
      </c>
      <c r="H274" t="s">
        <v>7</v>
      </c>
      <c r="I274">
        <f t="shared" si="21"/>
        <v>0.49662073024700115</v>
      </c>
      <c r="J274">
        <f t="shared" si="22"/>
        <v>0.39365671641791045</v>
      </c>
      <c r="K274" t="s">
        <v>858</v>
      </c>
      <c r="L274">
        <f>SUMIF($K$2:$K$537,K274,$C$2:$C$537)/pivots!$A$13</f>
        <v>0.52927685656877277</v>
      </c>
      <c r="M274" t="s">
        <v>23</v>
      </c>
      <c r="N274">
        <f t="shared" si="23"/>
        <v>0.16778632461285556</v>
      </c>
      <c r="O274">
        <v>30337.16</v>
      </c>
      <c r="P274">
        <v>0.34727580699999999</v>
      </c>
      <c r="Q274">
        <f t="shared" si="24"/>
        <v>87357.539421109177</v>
      </c>
      <c r="Z274" t="s">
        <v>295</v>
      </c>
    </row>
    <row r="275" spans="1:26" x14ac:dyDescent="0.35">
      <c r="A275">
        <v>274</v>
      </c>
      <c r="B275" t="s">
        <v>491</v>
      </c>
      <c r="C275">
        <v>9.9</v>
      </c>
      <c r="D275">
        <f t="shared" si="20"/>
        <v>2.0276497695852536E-2</v>
      </c>
      <c r="E275" t="s">
        <v>890</v>
      </c>
      <c r="F275">
        <v>44</v>
      </c>
      <c r="G275" t="s">
        <v>868</v>
      </c>
      <c r="H275" t="s">
        <v>370</v>
      </c>
      <c r="I275">
        <f t="shared" si="21"/>
        <v>2.2325505875667234E-3</v>
      </c>
      <c r="J275">
        <f t="shared" si="22"/>
        <v>3.7313432835820895E-3</v>
      </c>
      <c r="K275" t="s">
        <v>859</v>
      </c>
      <c r="L275">
        <f>SUMIF($K$2:$K$537,K275,$C$2:$C$537)/pivots!$A$13</f>
        <v>0.21473077469505394</v>
      </c>
      <c r="M275" t="s">
        <v>45</v>
      </c>
      <c r="N275">
        <f t="shared" si="23"/>
        <v>6.9970165005784374E-2</v>
      </c>
      <c r="O275">
        <v>488.25</v>
      </c>
      <c r="P275">
        <v>3.5977837999999998E-2</v>
      </c>
      <c r="Q275">
        <f t="shared" si="24"/>
        <v>13570.854368736665</v>
      </c>
      <c r="Z275" t="s">
        <v>492</v>
      </c>
    </row>
    <row r="276" spans="1:26" x14ac:dyDescent="0.35">
      <c r="A276">
        <v>274</v>
      </c>
      <c r="B276" t="s">
        <v>493</v>
      </c>
      <c r="C276">
        <v>9.9</v>
      </c>
      <c r="D276">
        <f t="shared" si="20"/>
        <v>2.0115573110964817E-3</v>
      </c>
      <c r="E276" t="s">
        <v>891</v>
      </c>
      <c r="F276">
        <v>60</v>
      </c>
      <c r="G276" t="s">
        <v>870</v>
      </c>
      <c r="H276" t="s">
        <v>86</v>
      </c>
      <c r="I276">
        <f t="shared" si="21"/>
        <v>3.7851880416472167E-2</v>
      </c>
      <c r="J276">
        <f t="shared" si="22"/>
        <v>4.4776119402985072E-2</v>
      </c>
      <c r="K276" t="s">
        <v>860</v>
      </c>
      <c r="L276">
        <f>SUMIF($K$2:$K$537,K276,$C$2:$C$537)/pivots!$A$13</f>
        <v>0.22311298735564536</v>
      </c>
      <c r="M276" t="s">
        <v>23</v>
      </c>
      <c r="N276">
        <f t="shared" si="23"/>
        <v>0.16778632461285556</v>
      </c>
      <c r="O276">
        <v>4921.5600000000004</v>
      </c>
      <c r="P276">
        <v>8.4075074999999999E-2</v>
      </c>
      <c r="Q276">
        <f t="shared" si="24"/>
        <v>58537.681946760087</v>
      </c>
      <c r="Z276" t="s">
        <v>75</v>
      </c>
    </row>
    <row r="277" spans="1:26" x14ac:dyDescent="0.35">
      <c r="A277">
        <v>274</v>
      </c>
      <c r="B277" t="s">
        <v>494</v>
      </c>
      <c r="C277">
        <v>9.9</v>
      </c>
      <c r="D277">
        <f t="shared" si="20"/>
        <v>3.2633245827888964E-4</v>
      </c>
      <c r="E277" t="s">
        <v>890</v>
      </c>
      <c r="F277">
        <v>54</v>
      </c>
      <c r="G277" t="s">
        <v>869</v>
      </c>
      <c r="H277" t="s">
        <v>7</v>
      </c>
      <c r="I277">
        <f t="shared" si="21"/>
        <v>0.49662073024700115</v>
      </c>
      <c r="J277">
        <f t="shared" si="22"/>
        <v>0.39365671641791045</v>
      </c>
      <c r="K277" t="s">
        <v>858</v>
      </c>
      <c r="L277">
        <f>SUMIF($K$2:$K$537,K277,$C$2:$C$537)/pivots!$A$13</f>
        <v>0.52927685656877277</v>
      </c>
      <c r="M277" t="s">
        <v>12</v>
      </c>
      <c r="N277">
        <f t="shared" si="23"/>
        <v>0.24783341113433871</v>
      </c>
      <c r="O277">
        <v>30337.16</v>
      </c>
      <c r="P277">
        <v>0.34727580699999999</v>
      </c>
      <c r="Q277">
        <f t="shared" si="24"/>
        <v>87357.539421109177</v>
      </c>
      <c r="Z277" t="s">
        <v>495</v>
      </c>
    </row>
    <row r="278" spans="1:26" x14ac:dyDescent="0.35">
      <c r="A278">
        <v>280</v>
      </c>
      <c r="B278" t="s">
        <v>496</v>
      </c>
      <c r="C278">
        <v>9.8000000000000007</v>
      </c>
      <c r="D278">
        <f t="shared" si="20"/>
        <v>3.2303617082152713E-4</v>
      </c>
      <c r="E278" t="s">
        <v>890</v>
      </c>
      <c r="F278">
        <v>39</v>
      </c>
      <c r="G278" t="s">
        <v>867</v>
      </c>
      <c r="H278" t="s">
        <v>7</v>
      </c>
      <c r="I278">
        <f t="shared" si="21"/>
        <v>0.49662073024700115</v>
      </c>
      <c r="J278">
        <f t="shared" si="22"/>
        <v>0.39365671641791045</v>
      </c>
      <c r="K278" t="s">
        <v>858</v>
      </c>
      <c r="L278">
        <f>SUMIF($K$2:$K$537,K278,$C$2:$C$537)/pivots!$A$13</f>
        <v>0.52927685656877277</v>
      </c>
      <c r="M278" t="s">
        <v>12</v>
      </c>
      <c r="N278">
        <f t="shared" si="23"/>
        <v>0.24783341113433871</v>
      </c>
      <c r="O278">
        <v>30337.16</v>
      </c>
      <c r="P278">
        <v>0.34727580699999999</v>
      </c>
      <c r="Q278">
        <f t="shared" si="24"/>
        <v>87357.539421109177</v>
      </c>
      <c r="Z278" t="s">
        <v>329</v>
      </c>
    </row>
    <row r="279" spans="1:26" x14ac:dyDescent="0.35">
      <c r="A279">
        <v>280</v>
      </c>
      <c r="B279" t="s">
        <v>497</v>
      </c>
      <c r="C279">
        <v>9.8000000000000007</v>
      </c>
      <c r="D279">
        <f t="shared" si="20"/>
        <v>3.2303617082152713E-4</v>
      </c>
      <c r="E279" t="s">
        <v>890</v>
      </c>
      <c r="F279">
        <v>43</v>
      </c>
      <c r="G279" t="s">
        <v>868</v>
      </c>
      <c r="H279" t="s">
        <v>7</v>
      </c>
      <c r="I279">
        <f t="shared" si="21"/>
        <v>0.49662073024700115</v>
      </c>
      <c r="J279">
        <f t="shared" si="22"/>
        <v>0.39365671641791045</v>
      </c>
      <c r="K279" t="s">
        <v>858</v>
      </c>
      <c r="L279">
        <f>SUMIF($K$2:$K$537,K279,$C$2:$C$537)/pivots!$A$13</f>
        <v>0.52927685656877277</v>
      </c>
      <c r="M279" t="s">
        <v>23</v>
      </c>
      <c r="N279">
        <f t="shared" si="23"/>
        <v>0.16778632461285556</v>
      </c>
      <c r="O279">
        <v>30337.16</v>
      </c>
      <c r="P279">
        <v>0.34727580699999999</v>
      </c>
      <c r="Q279">
        <f t="shared" si="24"/>
        <v>87357.539421109177</v>
      </c>
      <c r="Z279" t="s">
        <v>295</v>
      </c>
    </row>
    <row r="280" spans="1:26" x14ac:dyDescent="0.35">
      <c r="A280">
        <v>280</v>
      </c>
      <c r="B280" t="s">
        <v>498</v>
      </c>
      <c r="C280">
        <v>9.8000000000000007</v>
      </c>
      <c r="D280">
        <f t="shared" si="20"/>
        <v>1.778874952351564E-2</v>
      </c>
      <c r="E280" t="s">
        <v>890</v>
      </c>
      <c r="F280">
        <v>45</v>
      </c>
      <c r="G280" t="s">
        <v>868</v>
      </c>
      <c r="H280" t="s">
        <v>151</v>
      </c>
      <c r="I280">
        <f t="shared" si="21"/>
        <v>9.9754419435367694E-3</v>
      </c>
      <c r="J280">
        <f t="shared" si="22"/>
        <v>1.4925373134328358E-2</v>
      </c>
      <c r="K280" t="s">
        <v>859</v>
      </c>
      <c r="L280">
        <f>SUMIF($K$2:$K$537,K280,$C$2:$C$537)/pivots!$A$13</f>
        <v>0.21473077469505394</v>
      </c>
      <c r="M280" t="s">
        <v>189</v>
      </c>
      <c r="N280">
        <f t="shared" si="23"/>
        <v>1.9068011609263059E-2</v>
      </c>
      <c r="O280">
        <v>550.91</v>
      </c>
      <c r="P280">
        <v>9.5171809999999996E-3</v>
      </c>
      <c r="Q280">
        <f t="shared" si="24"/>
        <v>57885.838253995586</v>
      </c>
      <c r="Z280" t="s">
        <v>70</v>
      </c>
    </row>
    <row r="281" spans="1:26" x14ac:dyDescent="0.35">
      <c r="A281">
        <v>280</v>
      </c>
      <c r="B281" t="s">
        <v>499</v>
      </c>
      <c r="C281">
        <v>9.8000000000000007</v>
      </c>
      <c r="D281">
        <f t="shared" si="20"/>
        <v>1.778874952351564E-2</v>
      </c>
      <c r="E281" t="s">
        <v>890</v>
      </c>
      <c r="F281">
        <v>61</v>
      </c>
      <c r="G281" t="s">
        <v>870</v>
      </c>
      <c r="H281" t="s">
        <v>151</v>
      </c>
      <c r="I281">
        <f t="shared" si="21"/>
        <v>9.9754419435367694E-3</v>
      </c>
      <c r="J281">
        <f t="shared" si="22"/>
        <v>1.4925373134328358E-2</v>
      </c>
      <c r="K281" t="s">
        <v>859</v>
      </c>
      <c r="L281">
        <f>SUMIF($K$2:$K$537,K281,$C$2:$C$537)/pivots!$A$13</f>
        <v>0.21473077469505394</v>
      </c>
      <c r="M281" t="s">
        <v>189</v>
      </c>
      <c r="N281">
        <f t="shared" si="23"/>
        <v>1.9068011609263059E-2</v>
      </c>
      <c r="O281">
        <v>550.91</v>
      </c>
      <c r="P281">
        <v>9.5171809999999996E-3</v>
      </c>
      <c r="Q281">
        <f t="shared" si="24"/>
        <v>57885.838253995586</v>
      </c>
      <c r="Z281" t="s">
        <v>70</v>
      </c>
    </row>
    <row r="282" spans="1:26" x14ac:dyDescent="0.35">
      <c r="A282">
        <v>280</v>
      </c>
      <c r="B282" t="s">
        <v>500</v>
      </c>
      <c r="C282">
        <v>9.8000000000000007</v>
      </c>
      <c r="D282">
        <f t="shared" si="20"/>
        <v>3.2303617082152713E-4</v>
      </c>
      <c r="E282" t="s">
        <v>890</v>
      </c>
      <c r="F282">
        <v>38</v>
      </c>
      <c r="G282" t="s">
        <v>867</v>
      </c>
      <c r="H282" t="s">
        <v>7</v>
      </c>
      <c r="I282">
        <f t="shared" si="21"/>
        <v>0.49662073024700115</v>
      </c>
      <c r="J282">
        <f t="shared" si="22"/>
        <v>0.39365671641791045</v>
      </c>
      <c r="K282" t="s">
        <v>858</v>
      </c>
      <c r="L282">
        <f>SUMIF($K$2:$K$537,K282,$C$2:$C$537)/pivots!$A$13</f>
        <v>0.52927685656877277</v>
      </c>
      <c r="M282" t="s">
        <v>23</v>
      </c>
      <c r="N282">
        <f t="shared" si="23"/>
        <v>0.16778632461285556</v>
      </c>
      <c r="O282">
        <v>30337.16</v>
      </c>
      <c r="P282">
        <v>0.34727580699999999</v>
      </c>
      <c r="Q282">
        <f t="shared" si="24"/>
        <v>87357.539421109177</v>
      </c>
      <c r="Z282" t="s">
        <v>501</v>
      </c>
    </row>
    <row r="283" spans="1:26" x14ac:dyDescent="0.35">
      <c r="A283">
        <v>280</v>
      </c>
      <c r="B283" t="s">
        <v>502</v>
      </c>
      <c r="C283">
        <v>9.8000000000000007</v>
      </c>
      <c r="D283">
        <f t="shared" si="20"/>
        <v>3.2303617082152713E-4</v>
      </c>
      <c r="E283" t="s">
        <v>890</v>
      </c>
      <c r="F283">
        <v>68</v>
      </c>
      <c r="G283" t="s">
        <v>870</v>
      </c>
      <c r="H283" t="s">
        <v>7</v>
      </c>
      <c r="I283">
        <f t="shared" si="21"/>
        <v>0.49662073024700115</v>
      </c>
      <c r="J283">
        <f t="shared" si="22"/>
        <v>0.39365671641791045</v>
      </c>
      <c r="K283" t="s">
        <v>858</v>
      </c>
      <c r="L283">
        <f>SUMIF($K$2:$K$537,K283,$C$2:$C$537)/pivots!$A$13</f>
        <v>0.52927685656877277</v>
      </c>
      <c r="M283" t="s">
        <v>23</v>
      </c>
      <c r="N283">
        <f t="shared" si="23"/>
        <v>0.16778632461285556</v>
      </c>
      <c r="O283">
        <v>30337.16</v>
      </c>
      <c r="P283">
        <v>0.34727580699999999</v>
      </c>
      <c r="Q283">
        <f t="shared" si="24"/>
        <v>87357.539421109177</v>
      </c>
      <c r="Z283" t="s">
        <v>295</v>
      </c>
    </row>
    <row r="284" spans="1:26" x14ac:dyDescent="0.35">
      <c r="A284">
        <v>280</v>
      </c>
      <c r="B284" t="s">
        <v>503</v>
      </c>
      <c r="C284">
        <v>9.8000000000000007</v>
      </c>
      <c r="D284">
        <f t="shared" si="20"/>
        <v>5.0166650541671857E-4</v>
      </c>
      <c r="E284" t="s">
        <v>890</v>
      </c>
      <c r="F284">
        <v>68</v>
      </c>
      <c r="G284" t="s">
        <v>870</v>
      </c>
      <c r="H284" t="s">
        <v>55</v>
      </c>
      <c r="I284">
        <f t="shared" si="21"/>
        <v>8.5506687503805551E-2</v>
      </c>
      <c r="J284">
        <f t="shared" si="22"/>
        <v>0.10074626865671642</v>
      </c>
      <c r="K284" t="s">
        <v>859</v>
      </c>
      <c r="L284">
        <f>SUMIF($K$2:$K$537,K284,$C$2:$C$537)/pivots!$A$13</f>
        <v>0.21473077469505394</v>
      </c>
      <c r="M284" t="s">
        <v>189</v>
      </c>
      <c r="N284">
        <f t="shared" si="23"/>
        <v>1.9068011609263059E-2</v>
      </c>
      <c r="O284">
        <v>19534.89</v>
      </c>
      <c r="P284">
        <v>1.416096094</v>
      </c>
      <c r="Q284">
        <f t="shared" si="24"/>
        <v>13794.890108636935</v>
      </c>
      <c r="Z284" t="s">
        <v>504</v>
      </c>
    </row>
    <row r="285" spans="1:26" x14ac:dyDescent="0.35">
      <c r="A285">
        <v>287</v>
      </c>
      <c r="B285" t="s">
        <v>505</v>
      </c>
      <c r="C285">
        <v>9.6999999999999993</v>
      </c>
      <c r="D285">
        <f t="shared" si="20"/>
        <v>9.7038815526210472E-3</v>
      </c>
      <c r="E285" t="s">
        <v>890</v>
      </c>
      <c r="F285">
        <v>63</v>
      </c>
      <c r="G285" t="s">
        <v>870</v>
      </c>
      <c r="H285" t="s">
        <v>103</v>
      </c>
      <c r="I285">
        <f t="shared" si="21"/>
        <v>1.3780925899616412E-2</v>
      </c>
      <c r="J285">
        <f t="shared" si="22"/>
        <v>1.6791044776119403E-2</v>
      </c>
      <c r="K285" t="s">
        <v>860</v>
      </c>
      <c r="L285">
        <f>SUMIF($K$2:$K$537,K285,$C$2:$C$537)/pivots!$A$13</f>
        <v>0.22311298735564536</v>
      </c>
      <c r="M285" t="s">
        <v>110</v>
      </c>
      <c r="N285">
        <f t="shared" si="23"/>
        <v>3.5314891112419061E-2</v>
      </c>
      <c r="O285">
        <v>999.6</v>
      </c>
      <c r="P285">
        <v>8.9674070000000002E-3</v>
      </c>
      <c r="Q285">
        <f t="shared" si="24"/>
        <v>111470.35034765345</v>
      </c>
      <c r="Z285" t="s">
        <v>137</v>
      </c>
    </row>
    <row r="286" spans="1:26" x14ac:dyDescent="0.35">
      <c r="A286">
        <v>287</v>
      </c>
      <c r="B286" t="s">
        <v>506</v>
      </c>
      <c r="C286">
        <v>9.6999999999999993</v>
      </c>
      <c r="D286">
        <f t="shared" si="20"/>
        <v>4.9654745944307849E-4</v>
      </c>
      <c r="E286" t="s">
        <v>891</v>
      </c>
      <c r="F286">
        <v>74</v>
      </c>
      <c r="G286" t="s">
        <v>871</v>
      </c>
      <c r="H286" t="s">
        <v>55</v>
      </c>
      <c r="I286">
        <f t="shared" si="21"/>
        <v>8.5506687503805551E-2</v>
      </c>
      <c r="J286">
        <f t="shared" si="22"/>
        <v>0.10074626865671642</v>
      </c>
      <c r="K286" t="s">
        <v>859</v>
      </c>
      <c r="L286">
        <f>SUMIF($K$2:$K$537,K286,$C$2:$C$537)/pivots!$A$13</f>
        <v>0.21473077469505394</v>
      </c>
      <c r="M286" t="s">
        <v>115</v>
      </c>
      <c r="N286">
        <f t="shared" si="23"/>
        <v>3.5639625743337865E-2</v>
      </c>
      <c r="O286">
        <v>19534.89</v>
      </c>
      <c r="P286">
        <v>1.416096094</v>
      </c>
      <c r="Q286">
        <f t="shared" si="24"/>
        <v>13794.890108636935</v>
      </c>
      <c r="Z286" t="s">
        <v>507</v>
      </c>
    </row>
    <row r="287" spans="1:26" x14ac:dyDescent="0.35">
      <c r="A287">
        <v>289</v>
      </c>
      <c r="B287" t="s">
        <v>508</v>
      </c>
      <c r="C287">
        <v>9.6</v>
      </c>
      <c r="D287">
        <f t="shared" si="20"/>
        <v>4.3721620796917625E-3</v>
      </c>
      <c r="E287" t="s">
        <v>890</v>
      </c>
      <c r="F287">
        <v>76</v>
      </c>
      <c r="G287" t="s">
        <v>871</v>
      </c>
      <c r="H287" t="s">
        <v>139</v>
      </c>
      <c r="I287">
        <f t="shared" si="21"/>
        <v>3.438127904852753E-2</v>
      </c>
      <c r="J287">
        <f t="shared" si="22"/>
        <v>4.2910447761194029E-2</v>
      </c>
      <c r="K287" t="s">
        <v>860</v>
      </c>
      <c r="L287">
        <f>SUMIF($K$2:$K$537,K287,$C$2:$C$537)/pivots!$A$13</f>
        <v>0.22311298735564536</v>
      </c>
      <c r="M287" t="s">
        <v>141</v>
      </c>
      <c r="N287">
        <f t="shared" si="23"/>
        <v>3.6492054149499728E-2</v>
      </c>
      <c r="O287">
        <v>2195.71</v>
      </c>
      <c r="P287">
        <v>0.143997393</v>
      </c>
      <c r="Q287">
        <f t="shared" si="24"/>
        <v>15248.26216819078</v>
      </c>
      <c r="Z287" t="s">
        <v>298</v>
      </c>
    </row>
    <row r="288" spans="1:26" x14ac:dyDescent="0.35">
      <c r="A288">
        <v>289</v>
      </c>
      <c r="B288" t="s">
        <v>509</v>
      </c>
      <c r="C288">
        <v>9.6</v>
      </c>
      <c r="D288">
        <f t="shared" si="20"/>
        <v>2.9237717874296089E-3</v>
      </c>
      <c r="E288" t="s">
        <v>891</v>
      </c>
      <c r="F288">
        <v>64</v>
      </c>
      <c r="G288" t="s">
        <v>870</v>
      </c>
      <c r="H288" t="s">
        <v>18</v>
      </c>
      <c r="I288">
        <f t="shared" si="21"/>
        <v>5.0597714680034947E-2</v>
      </c>
      <c r="J288">
        <f t="shared" si="22"/>
        <v>3.5447761194029849E-2</v>
      </c>
      <c r="K288" t="s">
        <v>860</v>
      </c>
      <c r="L288">
        <f>SUMIF($K$2:$K$537,K288,$C$2:$C$537)/pivots!$A$13</f>
        <v>0.22311298735564536</v>
      </c>
      <c r="M288" t="s">
        <v>141</v>
      </c>
      <c r="N288">
        <f t="shared" si="23"/>
        <v>3.6492054149499728E-2</v>
      </c>
      <c r="O288">
        <v>3283.43</v>
      </c>
      <c r="P288">
        <v>6.6650803999999994E-2</v>
      </c>
      <c r="Q288">
        <f t="shared" si="24"/>
        <v>49263.171679069317</v>
      </c>
      <c r="Z288" t="s">
        <v>140</v>
      </c>
    </row>
    <row r="289" spans="1:26" x14ac:dyDescent="0.35">
      <c r="A289">
        <v>289</v>
      </c>
      <c r="B289" t="s">
        <v>510</v>
      </c>
      <c r="C289">
        <v>9.6</v>
      </c>
      <c r="D289">
        <f t="shared" si="20"/>
        <v>4.3721620796917625E-3</v>
      </c>
      <c r="E289" t="s">
        <v>890</v>
      </c>
      <c r="F289">
        <v>53</v>
      </c>
      <c r="G289" t="s">
        <v>869</v>
      </c>
      <c r="H289" t="s">
        <v>139</v>
      </c>
      <c r="I289">
        <f t="shared" si="21"/>
        <v>3.438127904852753E-2</v>
      </c>
      <c r="J289">
        <f t="shared" si="22"/>
        <v>4.2910447761194029E-2</v>
      </c>
      <c r="K289" t="s">
        <v>860</v>
      </c>
      <c r="L289">
        <f>SUMIF($K$2:$K$537,K289,$C$2:$C$537)/pivots!$A$13</f>
        <v>0.22311298735564536</v>
      </c>
      <c r="M289" t="s">
        <v>115</v>
      </c>
      <c r="N289">
        <f t="shared" si="23"/>
        <v>3.5639625743337865E-2</v>
      </c>
      <c r="O289">
        <v>2195.71</v>
      </c>
      <c r="P289">
        <v>0.143997393</v>
      </c>
      <c r="Q289">
        <f t="shared" si="24"/>
        <v>15248.26216819078</v>
      </c>
      <c r="Z289" t="s">
        <v>109</v>
      </c>
    </row>
    <row r="290" spans="1:26" x14ac:dyDescent="0.35">
      <c r="A290">
        <v>289</v>
      </c>
      <c r="B290" t="s">
        <v>511</v>
      </c>
      <c r="C290">
        <v>9.6</v>
      </c>
      <c r="D290">
        <f t="shared" si="20"/>
        <v>2.7756093329863819E-2</v>
      </c>
      <c r="E290" t="s">
        <v>890</v>
      </c>
      <c r="F290">
        <v>65</v>
      </c>
      <c r="G290" t="s">
        <v>870</v>
      </c>
      <c r="H290" t="s">
        <v>512</v>
      </c>
      <c r="I290">
        <f t="shared" si="21"/>
        <v>9.7420389275638844E-4</v>
      </c>
      <c r="J290">
        <f t="shared" si="22"/>
        <v>1.8656716417910447E-3</v>
      </c>
      <c r="K290" t="s">
        <v>863</v>
      </c>
      <c r="L290">
        <f>SUMIF($K$2:$K$537,K290,$C$2:$C$537)/pivots!$A$13</f>
        <v>3.450305453512209E-3</v>
      </c>
      <c r="M290" t="s">
        <v>199</v>
      </c>
      <c r="N290">
        <f t="shared" si="23"/>
        <v>8.1995494306996031E-3</v>
      </c>
      <c r="O290">
        <v>345.87</v>
      </c>
      <c r="P290">
        <v>0.118365995</v>
      </c>
      <c r="Q290">
        <f t="shared" si="24"/>
        <v>2922.0385466281932</v>
      </c>
      <c r="Z290" t="s">
        <v>513</v>
      </c>
    </row>
    <row r="291" spans="1:26" x14ac:dyDescent="0.35">
      <c r="A291">
        <v>293</v>
      </c>
      <c r="B291" t="s">
        <v>514</v>
      </c>
      <c r="C291">
        <v>9.5</v>
      </c>
      <c r="D291">
        <f t="shared" si="20"/>
        <v>3.8624166531143278E-3</v>
      </c>
      <c r="E291" t="s">
        <v>890</v>
      </c>
      <c r="F291">
        <v>71</v>
      </c>
      <c r="G291" t="s">
        <v>871</v>
      </c>
      <c r="H291" t="s">
        <v>97</v>
      </c>
      <c r="I291">
        <f t="shared" si="21"/>
        <v>2.097582756591098E-2</v>
      </c>
      <c r="J291">
        <f t="shared" si="22"/>
        <v>3.3582089552238806E-2</v>
      </c>
      <c r="K291" t="s">
        <v>860</v>
      </c>
      <c r="L291">
        <f>SUMIF($K$2:$K$537,K291,$C$2:$C$537)/pivots!$A$13</f>
        <v>0.22311298735564536</v>
      </c>
      <c r="M291" t="s">
        <v>23</v>
      </c>
      <c r="N291">
        <f t="shared" si="23"/>
        <v>0.16778632461285556</v>
      </c>
      <c r="O291">
        <v>2459.6</v>
      </c>
      <c r="P291">
        <v>5.9146259999999999E-2</v>
      </c>
      <c r="Q291">
        <f t="shared" si="24"/>
        <v>41585.04696662139</v>
      </c>
      <c r="Z291" t="s">
        <v>194</v>
      </c>
    </row>
    <row r="292" spans="1:26" x14ac:dyDescent="0.35">
      <c r="A292">
        <v>293</v>
      </c>
      <c r="B292" t="s">
        <v>515</v>
      </c>
      <c r="C292">
        <v>9.5</v>
      </c>
      <c r="D292">
        <f t="shared" si="20"/>
        <v>3.1314730844943955E-4</v>
      </c>
      <c r="E292" t="s">
        <v>890</v>
      </c>
      <c r="F292">
        <v>69</v>
      </c>
      <c r="G292" t="s">
        <v>870</v>
      </c>
      <c r="H292" t="s">
        <v>7</v>
      </c>
      <c r="I292">
        <f t="shared" si="21"/>
        <v>0.49662073024700115</v>
      </c>
      <c r="J292">
        <f t="shared" si="22"/>
        <v>0.39365671641791045</v>
      </c>
      <c r="K292" t="s">
        <v>858</v>
      </c>
      <c r="L292">
        <f>SUMIF($K$2:$K$537,K292,$C$2:$C$537)/pivots!$A$13</f>
        <v>0.52927685656877277</v>
      </c>
      <c r="M292" t="s">
        <v>64</v>
      </c>
      <c r="N292">
        <f t="shared" si="23"/>
        <v>6.1730023746219886E-2</v>
      </c>
      <c r="O292">
        <v>30337.16</v>
      </c>
      <c r="P292">
        <v>0.34727580699999999</v>
      </c>
      <c r="Q292">
        <f t="shared" si="24"/>
        <v>87357.539421109177</v>
      </c>
      <c r="Z292" t="s">
        <v>516</v>
      </c>
    </row>
    <row r="293" spans="1:26" x14ac:dyDescent="0.35">
      <c r="A293">
        <v>293</v>
      </c>
      <c r="B293" t="s">
        <v>517</v>
      </c>
      <c r="C293">
        <v>9.5</v>
      </c>
      <c r="D293">
        <f t="shared" si="20"/>
        <v>4.3266187246949733E-3</v>
      </c>
      <c r="E293" t="s">
        <v>890</v>
      </c>
      <c r="F293">
        <v>62</v>
      </c>
      <c r="G293" t="s">
        <v>870</v>
      </c>
      <c r="H293" t="s">
        <v>139</v>
      </c>
      <c r="I293">
        <f t="shared" si="21"/>
        <v>3.438127904852753E-2</v>
      </c>
      <c r="J293">
        <f t="shared" si="22"/>
        <v>4.2910447761194029E-2</v>
      </c>
      <c r="K293" t="s">
        <v>860</v>
      </c>
      <c r="L293">
        <f>SUMIF($K$2:$K$537,K293,$C$2:$C$537)/pivots!$A$13</f>
        <v>0.22311298735564536</v>
      </c>
      <c r="M293" t="s">
        <v>115</v>
      </c>
      <c r="N293">
        <f t="shared" si="23"/>
        <v>3.5639625743337865E-2</v>
      </c>
      <c r="O293">
        <v>2195.71</v>
      </c>
      <c r="P293">
        <v>0.143997393</v>
      </c>
      <c r="Q293">
        <f t="shared" si="24"/>
        <v>15248.26216819078</v>
      </c>
      <c r="Z293" t="s">
        <v>518</v>
      </c>
    </row>
    <row r="294" spans="1:26" x14ac:dyDescent="0.35">
      <c r="A294">
        <v>293</v>
      </c>
      <c r="B294" t="s">
        <v>519</v>
      </c>
      <c r="C294">
        <v>9.5</v>
      </c>
      <c r="D294">
        <f t="shared" si="20"/>
        <v>4.3266187246949733E-3</v>
      </c>
      <c r="E294" t="s">
        <v>890</v>
      </c>
      <c r="F294">
        <v>66</v>
      </c>
      <c r="G294" t="s">
        <v>870</v>
      </c>
      <c r="H294" t="s">
        <v>139</v>
      </c>
      <c r="I294">
        <f t="shared" si="21"/>
        <v>3.438127904852753E-2</v>
      </c>
      <c r="J294">
        <f t="shared" si="22"/>
        <v>4.2910447761194029E-2</v>
      </c>
      <c r="K294" t="s">
        <v>860</v>
      </c>
      <c r="L294">
        <f>SUMIF($K$2:$K$537,K294,$C$2:$C$537)/pivots!$A$13</f>
        <v>0.22311298735564536</v>
      </c>
      <c r="M294" t="s">
        <v>115</v>
      </c>
      <c r="N294">
        <f t="shared" si="23"/>
        <v>3.5639625743337865E-2</v>
      </c>
      <c r="O294">
        <v>2195.71</v>
      </c>
      <c r="P294">
        <v>0.143997393</v>
      </c>
      <c r="Q294">
        <f t="shared" si="24"/>
        <v>15248.26216819078</v>
      </c>
      <c r="Z294" t="s">
        <v>520</v>
      </c>
    </row>
    <row r="295" spans="1:26" x14ac:dyDescent="0.35">
      <c r="A295">
        <v>293</v>
      </c>
      <c r="B295" t="s">
        <v>521</v>
      </c>
      <c r="C295">
        <v>9.5</v>
      </c>
      <c r="D295">
        <f t="shared" si="20"/>
        <v>2.2238244161875689E-3</v>
      </c>
      <c r="E295" t="s">
        <v>890</v>
      </c>
      <c r="F295">
        <v>66</v>
      </c>
      <c r="G295" t="s">
        <v>870</v>
      </c>
      <c r="H295" t="s">
        <v>44</v>
      </c>
      <c r="I295">
        <f t="shared" si="21"/>
        <v>4.9055225183170639E-2</v>
      </c>
      <c r="J295">
        <f t="shared" si="22"/>
        <v>4.8507462686567165E-2</v>
      </c>
      <c r="K295" t="s">
        <v>859</v>
      </c>
      <c r="L295">
        <f>SUMIF($K$2:$K$537,K295,$C$2:$C$537)/pivots!$A$13</f>
        <v>0.21473077469505394</v>
      </c>
      <c r="M295" t="s">
        <v>218</v>
      </c>
      <c r="N295">
        <f t="shared" si="23"/>
        <v>2.8576647520854061E-2</v>
      </c>
      <c r="O295">
        <v>4271.92</v>
      </c>
      <c r="P295">
        <v>1.4638655249999999</v>
      </c>
      <c r="Q295">
        <f t="shared" si="24"/>
        <v>2918.246196145647</v>
      </c>
      <c r="Z295" t="s">
        <v>217</v>
      </c>
    </row>
    <row r="296" spans="1:26" x14ac:dyDescent="0.35">
      <c r="A296">
        <v>293</v>
      </c>
      <c r="B296" t="s">
        <v>522</v>
      </c>
      <c r="C296">
        <v>9.5</v>
      </c>
      <c r="D296">
        <f t="shared" si="20"/>
        <v>3.1314730844943955E-4</v>
      </c>
      <c r="E296" t="s">
        <v>890</v>
      </c>
      <c r="F296">
        <v>60</v>
      </c>
      <c r="G296" t="s">
        <v>870</v>
      </c>
      <c r="H296" t="s">
        <v>7</v>
      </c>
      <c r="I296">
        <f t="shared" si="21"/>
        <v>0.49662073024700115</v>
      </c>
      <c r="J296">
        <f t="shared" si="22"/>
        <v>0.39365671641791045</v>
      </c>
      <c r="K296" t="s">
        <v>858</v>
      </c>
      <c r="L296">
        <f>SUMIF($K$2:$K$537,K296,$C$2:$C$537)/pivots!$A$13</f>
        <v>0.52927685656877277</v>
      </c>
      <c r="M296" t="s">
        <v>189</v>
      </c>
      <c r="N296">
        <f t="shared" si="23"/>
        <v>1.9068011609263059E-2</v>
      </c>
      <c r="O296">
        <v>30337.16</v>
      </c>
      <c r="P296">
        <v>0.34727580699999999</v>
      </c>
      <c r="Q296">
        <f t="shared" si="24"/>
        <v>87357.539421109177</v>
      </c>
      <c r="Z296" t="s">
        <v>523</v>
      </c>
    </row>
    <row r="297" spans="1:26" x14ac:dyDescent="0.35">
      <c r="A297">
        <v>293</v>
      </c>
      <c r="B297" t="s">
        <v>524</v>
      </c>
      <c r="C297">
        <v>9.5</v>
      </c>
      <c r="D297">
        <f t="shared" si="20"/>
        <v>4.8630936749579853E-4</v>
      </c>
      <c r="E297" t="s">
        <v>890</v>
      </c>
      <c r="F297">
        <v>56</v>
      </c>
      <c r="G297" t="s">
        <v>869</v>
      </c>
      <c r="H297" t="s">
        <v>55</v>
      </c>
      <c r="I297">
        <f t="shared" si="21"/>
        <v>8.5506687503805551E-2</v>
      </c>
      <c r="J297">
        <f t="shared" si="22"/>
        <v>0.10074626865671642</v>
      </c>
      <c r="K297" t="s">
        <v>859</v>
      </c>
      <c r="L297">
        <f>SUMIF($K$2:$K$537,K297,$C$2:$C$537)/pivots!$A$13</f>
        <v>0.21473077469505394</v>
      </c>
      <c r="M297" t="s">
        <v>141</v>
      </c>
      <c r="N297">
        <f t="shared" si="23"/>
        <v>3.6492054149499728E-2</v>
      </c>
      <c r="O297">
        <v>19534.89</v>
      </c>
      <c r="P297">
        <v>1.416096094</v>
      </c>
      <c r="Q297">
        <f t="shared" si="24"/>
        <v>13794.890108636935</v>
      </c>
      <c r="Z297" t="s">
        <v>101</v>
      </c>
    </row>
    <row r="298" spans="1:26" x14ac:dyDescent="0.35">
      <c r="A298">
        <v>293</v>
      </c>
      <c r="B298" t="s">
        <v>525</v>
      </c>
      <c r="C298">
        <v>9.5</v>
      </c>
      <c r="D298">
        <f t="shared" si="20"/>
        <v>4.8630936749579853E-4</v>
      </c>
      <c r="E298" t="s">
        <v>890</v>
      </c>
      <c r="F298">
        <v>49</v>
      </c>
      <c r="G298" t="s">
        <v>868</v>
      </c>
      <c r="H298" t="s">
        <v>55</v>
      </c>
      <c r="I298">
        <f t="shared" si="21"/>
        <v>8.5506687503805551E-2</v>
      </c>
      <c r="J298">
        <f t="shared" si="22"/>
        <v>0.10074626865671642</v>
      </c>
      <c r="K298" t="s">
        <v>859</v>
      </c>
      <c r="L298">
        <f>SUMIF($K$2:$K$537,K298,$C$2:$C$537)/pivots!$A$13</f>
        <v>0.21473077469505394</v>
      </c>
      <c r="M298" t="s">
        <v>163</v>
      </c>
      <c r="N298">
        <f t="shared" si="23"/>
        <v>2.9652330985772572E-2</v>
      </c>
      <c r="O298">
        <v>19534.89</v>
      </c>
      <c r="P298">
        <v>1.416096094</v>
      </c>
      <c r="Q298">
        <f t="shared" si="24"/>
        <v>13794.890108636935</v>
      </c>
      <c r="Z298" t="s">
        <v>175</v>
      </c>
    </row>
    <row r="299" spans="1:26" x14ac:dyDescent="0.35">
      <c r="A299">
        <v>293</v>
      </c>
      <c r="B299" t="s">
        <v>526</v>
      </c>
      <c r="C299">
        <v>9.5</v>
      </c>
      <c r="D299">
        <f t="shared" si="20"/>
        <v>7.4629210658622418E-3</v>
      </c>
      <c r="E299" t="s">
        <v>890</v>
      </c>
      <c r="F299">
        <v>77</v>
      </c>
      <c r="G299" t="s">
        <v>871</v>
      </c>
      <c r="H299" t="s">
        <v>314</v>
      </c>
      <c r="I299">
        <f t="shared" si="21"/>
        <v>2.4253617746747584E-3</v>
      </c>
      <c r="J299">
        <f t="shared" si="22"/>
        <v>3.7313432835820895E-3</v>
      </c>
      <c r="K299" t="s">
        <v>860</v>
      </c>
      <c r="L299">
        <f>SUMIF($K$2:$K$537,K299,$C$2:$C$537)/pivots!$A$13</f>
        <v>0.22311298735564536</v>
      </c>
      <c r="M299" t="s">
        <v>23</v>
      </c>
      <c r="N299">
        <f t="shared" si="23"/>
        <v>0.16778632461285556</v>
      </c>
      <c r="O299">
        <v>1272.96</v>
      </c>
      <c r="P299">
        <v>1.8346819E-2</v>
      </c>
      <c r="Q299">
        <f t="shared" si="24"/>
        <v>69383.144838350447</v>
      </c>
      <c r="Z299" t="s">
        <v>194</v>
      </c>
    </row>
    <row r="300" spans="1:26" x14ac:dyDescent="0.35">
      <c r="A300">
        <v>302</v>
      </c>
      <c r="B300" t="s">
        <v>527</v>
      </c>
      <c r="C300">
        <v>9.4</v>
      </c>
      <c r="D300">
        <f t="shared" si="20"/>
        <v>3.0985102099207704E-4</v>
      </c>
      <c r="E300" t="s">
        <v>890</v>
      </c>
      <c r="F300">
        <v>57</v>
      </c>
      <c r="G300" t="s">
        <v>869</v>
      </c>
      <c r="H300" t="s">
        <v>7</v>
      </c>
      <c r="I300">
        <f t="shared" si="21"/>
        <v>0.49662073024700115</v>
      </c>
      <c r="J300">
        <f t="shared" si="22"/>
        <v>0.39365671641791045</v>
      </c>
      <c r="K300" t="s">
        <v>858</v>
      </c>
      <c r="L300">
        <f>SUMIF($K$2:$K$537,K300,$C$2:$C$537)/pivots!$A$13</f>
        <v>0.52927685656877277</v>
      </c>
      <c r="M300" t="s">
        <v>23</v>
      </c>
      <c r="N300">
        <f t="shared" si="23"/>
        <v>0.16778632461285556</v>
      </c>
      <c r="O300">
        <v>30337.16</v>
      </c>
      <c r="P300">
        <v>0.34727580699999999</v>
      </c>
      <c r="Q300">
        <f t="shared" si="24"/>
        <v>87357.539421109177</v>
      </c>
      <c r="Z300" t="s">
        <v>295</v>
      </c>
    </row>
    <row r="301" spans="1:26" x14ac:dyDescent="0.35">
      <c r="A301">
        <v>302</v>
      </c>
      <c r="B301" t="s">
        <v>528</v>
      </c>
      <c r="C301">
        <v>9.4</v>
      </c>
      <c r="D301">
        <f t="shared" si="20"/>
        <v>2.609443966354829E-2</v>
      </c>
      <c r="E301" t="s">
        <v>890</v>
      </c>
      <c r="F301">
        <v>69</v>
      </c>
      <c r="G301" t="s">
        <v>870</v>
      </c>
      <c r="H301" t="s">
        <v>231</v>
      </c>
      <c r="I301">
        <f t="shared" si="21"/>
        <v>5.2261979663493757E-3</v>
      </c>
      <c r="J301">
        <f t="shared" si="22"/>
        <v>9.3283582089552231E-3</v>
      </c>
      <c r="K301" t="s">
        <v>860</v>
      </c>
      <c r="L301">
        <f>SUMIF($K$2:$K$537,K301,$C$2:$C$537)/pivots!$A$13</f>
        <v>0.22311298735564536</v>
      </c>
      <c r="M301" t="s">
        <v>127</v>
      </c>
      <c r="N301">
        <f t="shared" si="23"/>
        <v>6.6773558482677454E-3</v>
      </c>
      <c r="O301">
        <v>360.23</v>
      </c>
      <c r="P301">
        <v>1.0609238999999999E-2</v>
      </c>
      <c r="Q301">
        <f t="shared" si="24"/>
        <v>33954.367509300151</v>
      </c>
      <c r="Z301" t="s">
        <v>529</v>
      </c>
    </row>
    <row r="302" spans="1:26" x14ac:dyDescent="0.35">
      <c r="A302">
        <v>302</v>
      </c>
      <c r="B302" t="s">
        <v>530</v>
      </c>
      <c r="C302">
        <v>9.4</v>
      </c>
      <c r="D302">
        <f t="shared" si="20"/>
        <v>2.609443966354829E-2</v>
      </c>
      <c r="E302" t="s">
        <v>890</v>
      </c>
      <c r="F302">
        <v>89</v>
      </c>
      <c r="G302" t="s">
        <v>872</v>
      </c>
      <c r="H302" t="s">
        <v>231</v>
      </c>
      <c r="I302">
        <f t="shared" si="21"/>
        <v>5.2261979663493757E-3</v>
      </c>
      <c r="J302">
        <f t="shared" si="22"/>
        <v>9.3283582089552231E-3</v>
      </c>
      <c r="K302" t="s">
        <v>860</v>
      </c>
      <c r="L302">
        <f>SUMIF($K$2:$K$537,K302,$C$2:$C$537)/pivots!$A$13</f>
        <v>0.22311298735564536</v>
      </c>
      <c r="M302" t="s">
        <v>141</v>
      </c>
      <c r="N302">
        <f t="shared" si="23"/>
        <v>3.6492054149499728E-2</v>
      </c>
      <c r="O302">
        <v>360.23</v>
      </c>
      <c r="P302">
        <v>1.0609238999999999E-2</v>
      </c>
      <c r="Q302">
        <f t="shared" si="24"/>
        <v>33954.367509300151</v>
      </c>
      <c r="Z302" t="s">
        <v>531</v>
      </c>
    </row>
    <row r="303" spans="1:26" x14ac:dyDescent="0.35">
      <c r="A303">
        <v>302</v>
      </c>
      <c r="B303" t="s">
        <v>532</v>
      </c>
      <c r="C303">
        <v>9.4</v>
      </c>
      <c r="D303">
        <f t="shared" si="20"/>
        <v>3.0985102099207704E-4</v>
      </c>
      <c r="E303" t="s">
        <v>890</v>
      </c>
      <c r="F303">
        <v>63</v>
      </c>
      <c r="G303" t="s">
        <v>870</v>
      </c>
      <c r="H303" t="s">
        <v>7</v>
      </c>
      <c r="I303">
        <f t="shared" si="21"/>
        <v>0.49662073024700115</v>
      </c>
      <c r="J303">
        <f t="shared" si="22"/>
        <v>0.39365671641791045</v>
      </c>
      <c r="K303" t="s">
        <v>858</v>
      </c>
      <c r="L303">
        <f>SUMIF($K$2:$K$537,K303,$C$2:$C$537)/pivots!$A$13</f>
        <v>0.52927685656877277</v>
      </c>
      <c r="M303" t="s">
        <v>20</v>
      </c>
      <c r="N303">
        <f t="shared" si="23"/>
        <v>0.14505490044853961</v>
      </c>
      <c r="O303">
        <v>30337.16</v>
      </c>
      <c r="P303">
        <v>0.34727580699999999</v>
      </c>
      <c r="Q303">
        <f t="shared" si="24"/>
        <v>87357.539421109177</v>
      </c>
      <c r="Z303" t="s">
        <v>533</v>
      </c>
    </row>
    <row r="304" spans="1:26" x14ac:dyDescent="0.35">
      <c r="A304">
        <v>302</v>
      </c>
      <c r="B304" t="s">
        <v>534</v>
      </c>
      <c r="C304">
        <v>9.4</v>
      </c>
      <c r="D304">
        <f t="shared" si="20"/>
        <v>1.9099635075057501E-3</v>
      </c>
      <c r="E304" t="s">
        <v>890</v>
      </c>
      <c r="F304">
        <v>61</v>
      </c>
      <c r="G304" t="s">
        <v>870</v>
      </c>
      <c r="H304" t="s">
        <v>86</v>
      </c>
      <c r="I304">
        <f t="shared" si="21"/>
        <v>3.7851880416472167E-2</v>
      </c>
      <c r="J304">
        <f t="shared" si="22"/>
        <v>4.4776119402985072E-2</v>
      </c>
      <c r="K304" t="s">
        <v>860</v>
      </c>
      <c r="L304">
        <f>SUMIF($K$2:$K$537,K304,$C$2:$C$537)/pivots!$A$13</f>
        <v>0.22311298735564536</v>
      </c>
      <c r="M304" t="s">
        <v>218</v>
      </c>
      <c r="N304">
        <f t="shared" si="23"/>
        <v>2.8576647520854061E-2</v>
      </c>
      <c r="O304">
        <v>4921.5600000000004</v>
      </c>
      <c r="P304">
        <v>8.4075074999999999E-2</v>
      </c>
      <c r="Q304">
        <f t="shared" si="24"/>
        <v>58537.681946760087</v>
      </c>
      <c r="Z304" t="s">
        <v>217</v>
      </c>
    </row>
    <row r="305" spans="1:26" x14ac:dyDescent="0.35">
      <c r="A305">
        <v>307</v>
      </c>
      <c r="B305" t="s">
        <v>535</v>
      </c>
      <c r="C305">
        <v>9.3000000000000007</v>
      </c>
      <c r="D305">
        <f t="shared" si="20"/>
        <v>3.0655473353471453E-4</v>
      </c>
      <c r="E305" t="s">
        <v>890</v>
      </c>
      <c r="F305">
        <v>58</v>
      </c>
      <c r="G305" t="s">
        <v>869</v>
      </c>
      <c r="H305" t="s">
        <v>7</v>
      </c>
      <c r="I305">
        <f t="shared" si="21"/>
        <v>0.49662073024700115</v>
      </c>
      <c r="J305">
        <f t="shared" si="22"/>
        <v>0.39365671641791045</v>
      </c>
      <c r="K305" t="s">
        <v>858</v>
      </c>
      <c r="L305">
        <f>SUMIF($K$2:$K$537,K305,$C$2:$C$537)/pivots!$A$13</f>
        <v>0.52927685656877277</v>
      </c>
      <c r="M305" t="s">
        <v>23</v>
      </c>
      <c r="N305">
        <f t="shared" si="23"/>
        <v>0.16778632461285556</v>
      </c>
      <c r="O305">
        <v>30337.16</v>
      </c>
      <c r="P305">
        <v>0.34727580699999999</v>
      </c>
      <c r="Q305">
        <f t="shared" si="24"/>
        <v>87357.539421109177</v>
      </c>
      <c r="Z305" t="s">
        <v>75</v>
      </c>
    </row>
    <row r="306" spans="1:26" x14ac:dyDescent="0.35">
      <c r="A306">
        <v>307</v>
      </c>
      <c r="B306" t="s">
        <v>536</v>
      </c>
      <c r="C306">
        <v>9.3000000000000007</v>
      </c>
      <c r="D306">
        <f t="shared" si="20"/>
        <v>3.0655473353471453E-4</v>
      </c>
      <c r="E306" t="s">
        <v>891</v>
      </c>
      <c r="F306">
        <v>42</v>
      </c>
      <c r="G306" t="s">
        <v>868</v>
      </c>
      <c r="H306" t="s">
        <v>7</v>
      </c>
      <c r="I306">
        <f t="shared" si="21"/>
        <v>0.49662073024700115</v>
      </c>
      <c r="J306">
        <f t="shared" si="22"/>
        <v>0.39365671641791045</v>
      </c>
      <c r="K306" t="s">
        <v>858</v>
      </c>
      <c r="L306">
        <f>SUMIF($K$2:$K$537,K306,$C$2:$C$537)/pivots!$A$13</f>
        <v>0.52927685656877277</v>
      </c>
      <c r="M306" t="s">
        <v>141</v>
      </c>
      <c r="N306">
        <f t="shared" si="23"/>
        <v>3.6492054149499728E-2</v>
      </c>
      <c r="O306">
        <v>30337.16</v>
      </c>
      <c r="P306">
        <v>0.34727580699999999</v>
      </c>
      <c r="Q306">
        <f t="shared" si="24"/>
        <v>87357.539421109177</v>
      </c>
      <c r="Z306" t="s">
        <v>454</v>
      </c>
    </row>
    <row r="307" spans="1:26" x14ac:dyDescent="0.35">
      <c r="A307">
        <v>307</v>
      </c>
      <c r="B307" t="s">
        <v>537</v>
      </c>
      <c r="C307">
        <v>9.3000000000000007</v>
      </c>
      <c r="D307">
        <f t="shared" si="20"/>
        <v>2.2034781784580394E-2</v>
      </c>
      <c r="E307" t="s">
        <v>890</v>
      </c>
      <c r="F307">
        <v>61</v>
      </c>
      <c r="G307" t="s">
        <v>870</v>
      </c>
      <c r="H307" t="s">
        <v>95</v>
      </c>
      <c r="I307">
        <f t="shared" si="21"/>
        <v>2.0742424549938101E-2</v>
      </c>
      <c r="J307">
        <f t="shared" si="22"/>
        <v>2.7985074626865673E-2</v>
      </c>
      <c r="K307" t="s">
        <v>859</v>
      </c>
      <c r="L307">
        <f>SUMIF($K$2:$K$537,K307,$C$2:$C$537)/pivots!$A$13</f>
        <v>0.21473077469505394</v>
      </c>
      <c r="M307" t="s">
        <v>9</v>
      </c>
      <c r="N307">
        <f t="shared" si="23"/>
        <v>6.0938483083355338E-2</v>
      </c>
      <c r="O307">
        <v>422.06</v>
      </c>
      <c r="P307">
        <v>7.3960759999999997E-3</v>
      </c>
      <c r="Q307">
        <f t="shared" si="24"/>
        <v>57065.3952176803</v>
      </c>
      <c r="Z307" t="s">
        <v>337</v>
      </c>
    </row>
    <row r="308" spans="1:26" x14ac:dyDescent="0.35">
      <c r="A308">
        <v>311</v>
      </c>
      <c r="B308" t="s">
        <v>538</v>
      </c>
      <c r="C308">
        <v>9.1999999999999993</v>
      </c>
      <c r="D308">
        <f t="shared" si="20"/>
        <v>4.1899886597046056E-3</v>
      </c>
      <c r="E308" t="s">
        <v>890</v>
      </c>
      <c r="F308">
        <v>43</v>
      </c>
      <c r="G308" t="s">
        <v>868</v>
      </c>
      <c r="H308" t="s">
        <v>139</v>
      </c>
      <c r="I308">
        <f t="shared" si="21"/>
        <v>3.438127904852753E-2</v>
      </c>
      <c r="J308">
        <f t="shared" si="22"/>
        <v>4.2910447761194029E-2</v>
      </c>
      <c r="K308" t="s">
        <v>860</v>
      </c>
      <c r="L308">
        <f>SUMIF($K$2:$K$537,K308,$C$2:$C$537)/pivots!$A$13</f>
        <v>0.22311298735564536</v>
      </c>
      <c r="M308" t="s">
        <v>45</v>
      </c>
      <c r="N308">
        <f t="shared" si="23"/>
        <v>6.9970165005784374E-2</v>
      </c>
      <c r="O308">
        <v>2195.71</v>
      </c>
      <c r="P308">
        <v>0.143997393</v>
      </c>
      <c r="Q308">
        <f t="shared" si="24"/>
        <v>15248.26216819078</v>
      </c>
      <c r="Z308" t="s">
        <v>144</v>
      </c>
    </row>
    <row r="309" spans="1:26" x14ac:dyDescent="0.35">
      <c r="A309">
        <v>311</v>
      </c>
      <c r="B309" t="s">
        <v>539</v>
      </c>
      <c r="C309">
        <v>9.1999999999999993</v>
      </c>
      <c r="D309">
        <f t="shared" si="20"/>
        <v>3.0325844607735197E-4</v>
      </c>
      <c r="E309" t="s">
        <v>890</v>
      </c>
      <c r="F309">
        <v>79</v>
      </c>
      <c r="G309" t="s">
        <v>871</v>
      </c>
      <c r="H309" t="s">
        <v>7</v>
      </c>
      <c r="I309">
        <f t="shared" si="21"/>
        <v>0.49662073024700115</v>
      </c>
      <c r="J309">
        <f t="shared" si="22"/>
        <v>0.39365671641791045</v>
      </c>
      <c r="K309" t="s">
        <v>858</v>
      </c>
      <c r="L309">
        <f>SUMIF($K$2:$K$537,K309,$C$2:$C$537)/pivots!$A$13</f>
        <v>0.52927685656877277</v>
      </c>
      <c r="M309" t="s">
        <v>23</v>
      </c>
      <c r="N309">
        <f t="shared" si="23"/>
        <v>0.16778632461285556</v>
      </c>
      <c r="O309">
        <v>30337.16</v>
      </c>
      <c r="P309">
        <v>0.34727580699999999</v>
      </c>
      <c r="Q309">
        <f t="shared" si="24"/>
        <v>87357.539421109177</v>
      </c>
      <c r="Z309" t="s">
        <v>82</v>
      </c>
    </row>
    <row r="310" spans="1:26" x14ac:dyDescent="0.35">
      <c r="A310">
        <v>311</v>
      </c>
      <c r="B310" t="s">
        <v>540</v>
      </c>
      <c r="C310">
        <v>9.1999999999999993</v>
      </c>
      <c r="D310">
        <f t="shared" si="20"/>
        <v>3.0325844607735197E-4</v>
      </c>
      <c r="E310" t="s">
        <v>890</v>
      </c>
      <c r="F310">
        <v>55</v>
      </c>
      <c r="G310" t="s">
        <v>869</v>
      </c>
      <c r="H310" t="s">
        <v>7</v>
      </c>
      <c r="I310">
        <f t="shared" si="21"/>
        <v>0.49662073024700115</v>
      </c>
      <c r="J310">
        <f t="shared" si="22"/>
        <v>0.39365671641791045</v>
      </c>
      <c r="K310" t="s">
        <v>858</v>
      </c>
      <c r="L310">
        <f>SUMIF($K$2:$K$537,K310,$C$2:$C$537)/pivots!$A$13</f>
        <v>0.52927685656877277</v>
      </c>
      <c r="M310" t="s">
        <v>23</v>
      </c>
      <c r="N310">
        <f t="shared" si="23"/>
        <v>0.16778632461285556</v>
      </c>
      <c r="O310">
        <v>30337.16</v>
      </c>
      <c r="P310">
        <v>0.34727580699999999</v>
      </c>
      <c r="Q310">
        <f t="shared" si="24"/>
        <v>87357.539421109177</v>
      </c>
      <c r="Z310" t="s">
        <v>194</v>
      </c>
    </row>
    <row r="311" spans="1:26" x14ac:dyDescent="0.35">
      <c r="A311">
        <v>311</v>
      </c>
      <c r="B311" t="s">
        <v>541</v>
      </c>
      <c r="C311">
        <v>9.1999999999999993</v>
      </c>
      <c r="D311">
        <f t="shared" si="20"/>
        <v>3.0325844607735197E-4</v>
      </c>
      <c r="E311" t="s">
        <v>891</v>
      </c>
      <c r="F311">
        <v>56</v>
      </c>
      <c r="G311" t="s">
        <v>869</v>
      </c>
      <c r="H311" t="s">
        <v>7</v>
      </c>
      <c r="I311">
        <f t="shared" si="21"/>
        <v>0.49662073024700115</v>
      </c>
      <c r="J311">
        <f t="shared" si="22"/>
        <v>0.39365671641791045</v>
      </c>
      <c r="K311" t="s">
        <v>858</v>
      </c>
      <c r="L311">
        <f>SUMIF($K$2:$K$537,K311,$C$2:$C$537)/pivots!$A$13</f>
        <v>0.52927685656877277</v>
      </c>
      <c r="M311" t="s">
        <v>141</v>
      </c>
      <c r="N311">
        <f t="shared" si="23"/>
        <v>3.6492054149499728E-2</v>
      </c>
      <c r="O311">
        <v>30337.16</v>
      </c>
      <c r="P311">
        <v>0.34727580699999999</v>
      </c>
      <c r="Q311">
        <f t="shared" si="24"/>
        <v>87357.539421109177</v>
      </c>
      <c r="Z311" t="s">
        <v>454</v>
      </c>
    </row>
    <row r="312" spans="1:26" x14ac:dyDescent="0.35">
      <c r="A312">
        <v>311</v>
      </c>
      <c r="B312" t="s">
        <v>542</v>
      </c>
      <c r="C312">
        <v>9.1999999999999993</v>
      </c>
      <c r="D312">
        <f t="shared" si="20"/>
        <v>3.0325844607735197E-4</v>
      </c>
      <c r="E312" t="s">
        <v>890</v>
      </c>
      <c r="F312">
        <v>58</v>
      </c>
      <c r="G312" t="s">
        <v>869</v>
      </c>
      <c r="H312" t="s">
        <v>7</v>
      </c>
      <c r="I312">
        <f t="shared" si="21"/>
        <v>0.49662073024700115</v>
      </c>
      <c r="J312">
        <f t="shared" si="22"/>
        <v>0.39365671641791045</v>
      </c>
      <c r="K312" t="s">
        <v>858</v>
      </c>
      <c r="L312">
        <f>SUMIF($K$2:$K$537,K312,$C$2:$C$537)/pivots!$A$13</f>
        <v>0.52927685656877277</v>
      </c>
      <c r="M312" t="s">
        <v>12</v>
      </c>
      <c r="N312">
        <f t="shared" si="23"/>
        <v>0.24783341113433871</v>
      </c>
      <c r="O312">
        <v>30337.16</v>
      </c>
      <c r="P312">
        <v>0.34727580699999999</v>
      </c>
      <c r="Q312">
        <f t="shared" si="24"/>
        <v>87357.539421109177</v>
      </c>
      <c r="Z312" t="s">
        <v>543</v>
      </c>
    </row>
    <row r="313" spans="1:26" x14ac:dyDescent="0.35">
      <c r="A313">
        <v>311</v>
      </c>
      <c r="B313" t="s">
        <v>544</v>
      </c>
      <c r="C313">
        <v>9.1999999999999993</v>
      </c>
      <c r="D313">
        <f t="shared" si="20"/>
        <v>3.7404456009107172E-3</v>
      </c>
      <c r="E313" t="s">
        <v>890</v>
      </c>
      <c r="F313">
        <v>69</v>
      </c>
      <c r="G313" t="s">
        <v>870</v>
      </c>
      <c r="H313" t="s">
        <v>97</v>
      </c>
      <c r="I313">
        <f t="shared" si="21"/>
        <v>2.097582756591098E-2</v>
      </c>
      <c r="J313">
        <f t="shared" si="22"/>
        <v>3.3582089552238806E-2</v>
      </c>
      <c r="K313" t="s">
        <v>860</v>
      </c>
      <c r="L313">
        <f>SUMIF($K$2:$K$537,K313,$C$2:$C$537)/pivots!$A$13</f>
        <v>0.22311298735564536</v>
      </c>
      <c r="M313" t="s">
        <v>9</v>
      </c>
      <c r="N313">
        <f t="shared" si="23"/>
        <v>6.0938483083355338E-2</v>
      </c>
      <c r="O313">
        <v>2459.6</v>
      </c>
      <c r="P313">
        <v>5.9146259999999999E-2</v>
      </c>
      <c r="Q313">
        <f t="shared" si="24"/>
        <v>41585.04696662139</v>
      </c>
      <c r="Z313" t="s">
        <v>223</v>
      </c>
    </row>
    <row r="314" spans="1:26" x14ac:dyDescent="0.35">
      <c r="A314">
        <v>311</v>
      </c>
      <c r="B314" t="s">
        <v>545</v>
      </c>
      <c r="C314">
        <v>9.1999999999999993</v>
      </c>
      <c r="D314">
        <f t="shared" si="20"/>
        <v>3.0325844607735197E-4</v>
      </c>
      <c r="E314" t="s">
        <v>891</v>
      </c>
      <c r="F314">
        <v>49</v>
      </c>
      <c r="G314" t="s">
        <v>868</v>
      </c>
      <c r="H314" t="s">
        <v>7</v>
      </c>
      <c r="I314">
        <f t="shared" si="21"/>
        <v>0.49662073024700115</v>
      </c>
      <c r="J314">
        <f t="shared" si="22"/>
        <v>0.39365671641791045</v>
      </c>
      <c r="K314" t="s">
        <v>858</v>
      </c>
      <c r="L314">
        <f>SUMIF($K$2:$K$537,K314,$C$2:$C$537)/pivots!$A$13</f>
        <v>0.52927685656877277</v>
      </c>
      <c r="M314" t="s">
        <v>141</v>
      </c>
      <c r="N314">
        <f t="shared" si="23"/>
        <v>3.6492054149499728E-2</v>
      </c>
      <c r="O314">
        <v>30337.16</v>
      </c>
      <c r="P314">
        <v>0.34727580699999999</v>
      </c>
      <c r="Q314">
        <f t="shared" si="24"/>
        <v>87357.539421109177</v>
      </c>
      <c r="Z314" t="s">
        <v>454</v>
      </c>
    </row>
    <row r="315" spans="1:26" x14ac:dyDescent="0.35">
      <c r="A315">
        <v>311</v>
      </c>
      <c r="B315" t="s">
        <v>546</v>
      </c>
      <c r="C315">
        <v>9.1999999999999993</v>
      </c>
      <c r="D315">
        <f t="shared" si="20"/>
        <v>3.0325844607735197E-4</v>
      </c>
      <c r="E315" t="s">
        <v>890</v>
      </c>
      <c r="F315">
        <v>67</v>
      </c>
      <c r="G315" t="s">
        <v>870</v>
      </c>
      <c r="H315" t="s">
        <v>7</v>
      </c>
      <c r="I315">
        <f t="shared" si="21"/>
        <v>0.49662073024700115</v>
      </c>
      <c r="J315">
        <f t="shared" si="22"/>
        <v>0.39365671641791045</v>
      </c>
      <c r="K315" t="s">
        <v>858</v>
      </c>
      <c r="L315">
        <f>SUMIF($K$2:$K$537,K315,$C$2:$C$537)/pivots!$A$13</f>
        <v>0.52927685656877277</v>
      </c>
      <c r="M315" t="s">
        <v>23</v>
      </c>
      <c r="N315">
        <f t="shared" si="23"/>
        <v>0.16778632461285556</v>
      </c>
      <c r="O315">
        <v>30337.16</v>
      </c>
      <c r="P315">
        <v>0.34727580699999999</v>
      </c>
      <c r="Q315">
        <f t="shared" si="24"/>
        <v>87357.539421109177</v>
      </c>
      <c r="Z315" t="s">
        <v>295</v>
      </c>
    </row>
    <row r="316" spans="1:26" x14ac:dyDescent="0.35">
      <c r="A316">
        <v>311</v>
      </c>
      <c r="B316" t="s">
        <v>547</v>
      </c>
      <c r="C316">
        <v>9.1999999999999993</v>
      </c>
      <c r="D316">
        <f t="shared" si="20"/>
        <v>2.4663160208671779E-3</v>
      </c>
      <c r="E316" t="s">
        <v>890</v>
      </c>
      <c r="F316">
        <v>79</v>
      </c>
      <c r="G316" t="s">
        <v>871</v>
      </c>
      <c r="H316" t="s">
        <v>221</v>
      </c>
      <c r="I316">
        <f t="shared" si="21"/>
        <v>1.3131456637778819E-2</v>
      </c>
      <c r="J316">
        <f t="shared" si="22"/>
        <v>2.2388059701492536E-2</v>
      </c>
      <c r="K316" t="s">
        <v>860</v>
      </c>
      <c r="L316">
        <f>SUMIF($K$2:$K$537,K316,$C$2:$C$537)/pivots!$A$13</f>
        <v>0.22311298735564536</v>
      </c>
      <c r="M316" t="s">
        <v>23</v>
      </c>
      <c r="N316">
        <f t="shared" si="23"/>
        <v>0.16778632461285556</v>
      </c>
      <c r="O316">
        <v>3730.26</v>
      </c>
      <c r="P316">
        <v>6.9551331999999993E-2</v>
      </c>
      <c r="Q316">
        <f t="shared" si="24"/>
        <v>53633.192819369739</v>
      </c>
      <c r="Z316" t="s">
        <v>82</v>
      </c>
    </row>
    <row r="317" spans="1:26" x14ac:dyDescent="0.35">
      <c r="A317">
        <v>311</v>
      </c>
      <c r="B317" t="s">
        <v>548</v>
      </c>
      <c r="C317">
        <v>9.1999999999999993</v>
      </c>
      <c r="D317">
        <f t="shared" si="20"/>
        <v>4.7095222957487854E-4</v>
      </c>
      <c r="E317" t="s">
        <v>890</v>
      </c>
      <c r="F317">
        <v>74</v>
      </c>
      <c r="G317" t="s">
        <v>871</v>
      </c>
      <c r="H317" t="s">
        <v>55</v>
      </c>
      <c r="I317">
        <f t="shared" si="21"/>
        <v>8.5506687503805551E-2</v>
      </c>
      <c r="J317">
        <f t="shared" si="22"/>
        <v>0.10074626865671642</v>
      </c>
      <c r="K317" t="s">
        <v>859</v>
      </c>
      <c r="L317">
        <f>SUMIF($K$2:$K$537,K317,$C$2:$C$537)/pivots!$A$13</f>
        <v>0.21473077469505394</v>
      </c>
      <c r="M317" t="s">
        <v>64</v>
      </c>
      <c r="N317">
        <f t="shared" si="23"/>
        <v>6.1730023746219886E-2</v>
      </c>
      <c r="O317">
        <v>19534.89</v>
      </c>
      <c r="P317">
        <v>1.416096094</v>
      </c>
      <c r="Q317">
        <f t="shared" si="24"/>
        <v>13794.890108636935</v>
      </c>
      <c r="Z317" t="s">
        <v>549</v>
      </c>
    </row>
    <row r="318" spans="1:26" x14ac:dyDescent="0.35">
      <c r="A318">
        <v>311</v>
      </c>
      <c r="B318" t="s">
        <v>550</v>
      </c>
      <c r="C318">
        <v>9.1999999999999993</v>
      </c>
      <c r="D318">
        <f t="shared" si="20"/>
        <v>1.8693259860694574E-3</v>
      </c>
      <c r="E318" t="s">
        <v>891</v>
      </c>
      <c r="F318">
        <v>58</v>
      </c>
      <c r="G318" t="s">
        <v>869</v>
      </c>
      <c r="H318" t="s">
        <v>86</v>
      </c>
      <c r="I318">
        <f t="shared" si="21"/>
        <v>3.7851880416472167E-2</v>
      </c>
      <c r="J318">
        <f t="shared" si="22"/>
        <v>4.4776119402985072E-2</v>
      </c>
      <c r="K318" t="s">
        <v>860</v>
      </c>
      <c r="L318">
        <f>SUMIF($K$2:$K$537,K318,$C$2:$C$537)/pivots!$A$13</f>
        <v>0.22311298735564536</v>
      </c>
      <c r="M318" t="s">
        <v>23</v>
      </c>
      <c r="N318">
        <f t="shared" si="23"/>
        <v>0.16778632461285556</v>
      </c>
      <c r="O318">
        <v>4921.5600000000004</v>
      </c>
      <c r="P318">
        <v>8.4075074999999999E-2</v>
      </c>
      <c r="Q318">
        <f t="shared" si="24"/>
        <v>58537.681946760087</v>
      </c>
      <c r="Z318" t="s">
        <v>75</v>
      </c>
    </row>
    <row r="319" spans="1:26" x14ac:dyDescent="0.35">
      <c r="A319">
        <v>311</v>
      </c>
      <c r="B319" t="s">
        <v>551</v>
      </c>
      <c r="C319">
        <v>9.1999999999999993</v>
      </c>
      <c r="D319">
        <f t="shared" si="20"/>
        <v>4.1899886597046056E-3</v>
      </c>
      <c r="E319" t="s">
        <v>890</v>
      </c>
      <c r="F319">
        <v>41</v>
      </c>
      <c r="G319" t="s">
        <v>868</v>
      </c>
      <c r="H319" t="s">
        <v>139</v>
      </c>
      <c r="I319">
        <f t="shared" si="21"/>
        <v>3.438127904852753E-2</v>
      </c>
      <c r="J319">
        <f t="shared" si="22"/>
        <v>4.2910447761194029E-2</v>
      </c>
      <c r="K319" t="s">
        <v>860</v>
      </c>
      <c r="L319">
        <f>SUMIF($K$2:$K$537,K319,$C$2:$C$537)/pivots!$A$13</f>
        <v>0.22311298735564536</v>
      </c>
      <c r="M319" t="s">
        <v>45</v>
      </c>
      <c r="N319">
        <f t="shared" si="23"/>
        <v>6.9970165005784374E-2</v>
      </c>
      <c r="O319">
        <v>2195.71</v>
      </c>
      <c r="P319">
        <v>0.143997393</v>
      </c>
      <c r="Q319">
        <f t="shared" si="24"/>
        <v>15248.26216819078</v>
      </c>
      <c r="Z319" t="s">
        <v>552</v>
      </c>
    </row>
    <row r="320" spans="1:26" x14ac:dyDescent="0.35">
      <c r="A320">
        <v>323</v>
      </c>
      <c r="B320" t="s">
        <v>553</v>
      </c>
      <c r="C320">
        <v>9.1</v>
      </c>
      <c r="D320">
        <f t="shared" si="20"/>
        <v>2.4395082380316651E-3</v>
      </c>
      <c r="E320" t="s">
        <v>890</v>
      </c>
      <c r="F320">
        <v>60</v>
      </c>
      <c r="G320" t="s">
        <v>870</v>
      </c>
      <c r="H320" t="s">
        <v>221</v>
      </c>
      <c r="I320">
        <f t="shared" si="21"/>
        <v>1.3131456637778819E-2</v>
      </c>
      <c r="J320">
        <f t="shared" si="22"/>
        <v>2.2388059701492536E-2</v>
      </c>
      <c r="K320" t="s">
        <v>860</v>
      </c>
      <c r="L320">
        <f>SUMIF($K$2:$K$537,K320,$C$2:$C$537)/pivots!$A$13</f>
        <v>0.22311298735564536</v>
      </c>
      <c r="M320" t="s">
        <v>199</v>
      </c>
      <c r="N320">
        <f t="shared" si="23"/>
        <v>8.1995494306996031E-3</v>
      </c>
      <c r="O320">
        <v>3730.26</v>
      </c>
      <c r="P320">
        <v>6.9551331999999993E-2</v>
      </c>
      <c r="Q320">
        <f t="shared" si="24"/>
        <v>53633.192819369739</v>
      </c>
      <c r="Z320" t="s">
        <v>554</v>
      </c>
    </row>
    <row r="321" spans="1:26" x14ac:dyDescent="0.35">
      <c r="A321">
        <v>323</v>
      </c>
      <c r="B321" t="s">
        <v>555</v>
      </c>
      <c r="C321">
        <v>9.1</v>
      </c>
      <c r="D321">
        <f t="shared" si="20"/>
        <v>2.1301897039270397E-3</v>
      </c>
      <c r="E321" t="s">
        <v>890</v>
      </c>
      <c r="F321">
        <v>71</v>
      </c>
      <c r="G321" t="s">
        <v>871</v>
      </c>
      <c r="H321" t="s">
        <v>44</v>
      </c>
      <c r="I321">
        <f t="shared" si="21"/>
        <v>4.9055225183170639E-2</v>
      </c>
      <c r="J321">
        <f t="shared" si="22"/>
        <v>4.8507462686567165E-2</v>
      </c>
      <c r="K321" t="s">
        <v>859</v>
      </c>
      <c r="L321">
        <f>SUMIF($K$2:$K$537,K321,$C$2:$C$537)/pivots!$A$13</f>
        <v>0.21473077469505394</v>
      </c>
      <c r="M321" t="s">
        <v>163</v>
      </c>
      <c r="N321">
        <f t="shared" si="23"/>
        <v>2.9652330985772572E-2</v>
      </c>
      <c r="O321">
        <v>4271.92</v>
      </c>
      <c r="P321">
        <v>1.4638655249999999</v>
      </c>
      <c r="Q321">
        <f t="shared" si="24"/>
        <v>2918.246196145647</v>
      </c>
      <c r="Z321" t="s">
        <v>175</v>
      </c>
    </row>
    <row r="322" spans="1:26" x14ac:dyDescent="0.35">
      <c r="A322">
        <v>323</v>
      </c>
      <c r="B322" t="s">
        <v>556</v>
      </c>
      <c r="C322">
        <v>9.1</v>
      </c>
      <c r="D322">
        <f t="shared" ref="D322:D385" si="25">C322/O322</f>
        <v>2.9996215861998946E-4</v>
      </c>
      <c r="E322" t="s">
        <v>890</v>
      </c>
      <c r="F322">
        <v>61</v>
      </c>
      <c r="G322" t="s">
        <v>870</v>
      </c>
      <c r="H322" t="s">
        <v>7</v>
      </c>
      <c r="I322">
        <f t="shared" si="21"/>
        <v>0.49662073024700115</v>
      </c>
      <c r="J322">
        <f t="shared" si="22"/>
        <v>0.39365671641791045</v>
      </c>
      <c r="K322" t="s">
        <v>858</v>
      </c>
      <c r="L322">
        <f>SUMIF($K$2:$K$537,K322,$C$2:$C$537)/pivots!$A$13</f>
        <v>0.52927685656877277</v>
      </c>
      <c r="M322" t="s">
        <v>141</v>
      </c>
      <c r="N322">
        <f t="shared" si="23"/>
        <v>3.6492054149499728E-2</v>
      </c>
      <c r="O322">
        <v>30337.16</v>
      </c>
      <c r="P322">
        <v>0.34727580699999999</v>
      </c>
      <c r="Q322">
        <f t="shared" si="24"/>
        <v>87357.539421109177</v>
      </c>
      <c r="Z322" t="s">
        <v>557</v>
      </c>
    </row>
    <row r="323" spans="1:26" x14ac:dyDescent="0.35">
      <c r="A323">
        <v>323</v>
      </c>
      <c r="B323" t="s">
        <v>558</v>
      </c>
      <c r="C323">
        <v>9.1</v>
      </c>
      <c r="D323">
        <f t="shared" si="25"/>
        <v>4.6583318360123862E-4</v>
      </c>
      <c r="E323" t="s">
        <v>890</v>
      </c>
      <c r="F323">
        <v>63</v>
      </c>
      <c r="G323" t="s">
        <v>870</v>
      </c>
      <c r="H323" t="s">
        <v>55</v>
      </c>
      <c r="I323">
        <f t="shared" ref="I323:I386" si="26">SUMIF($H$2:$H$537,H323,$C$2:$C$537)/SUM($C$2:$C$537)</f>
        <v>8.5506687503805551E-2</v>
      </c>
      <c r="J323">
        <f t="shared" ref="J323:J386" si="27">COUNTIF($H$2:$H$537,H323)/COUNTA($B$2:$B$537)</f>
        <v>0.10074626865671642</v>
      </c>
      <c r="K323" t="s">
        <v>859</v>
      </c>
      <c r="L323">
        <f>SUMIF($K$2:$K$537,K323,$C$2:$C$537)/pivots!$A$13</f>
        <v>0.21473077469505394</v>
      </c>
      <c r="M323" t="s">
        <v>20</v>
      </c>
      <c r="N323">
        <f t="shared" ref="N323:N386" si="28">SUMIF($M$2:$M$537,M323,$C$2:$C$537)/SUM($C$2:$C$537)</f>
        <v>0.14505490044853961</v>
      </c>
      <c r="O323">
        <v>19534.89</v>
      </c>
      <c r="P323">
        <v>1.416096094</v>
      </c>
      <c r="Q323">
        <f t="shared" ref="Q323:Q386" si="29">O323/P323</f>
        <v>13794.890108636935</v>
      </c>
      <c r="Z323" t="s">
        <v>84</v>
      </c>
    </row>
    <row r="324" spans="1:26" x14ac:dyDescent="0.35">
      <c r="A324">
        <v>323</v>
      </c>
      <c r="B324" t="s">
        <v>559</v>
      </c>
      <c r="C324">
        <v>9.1</v>
      </c>
      <c r="D324">
        <f t="shared" si="25"/>
        <v>2.1560915509643178E-2</v>
      </c>
      <c r="E324" t="s">
        <v>890</v>
      </c>
      <c r="F324">
        <v>82</v>
      </c>
      <c r="G324" t="s">
        <v>872</v>
      </c>
      <c r="H324" t="s">
        <v>95</v>
      </c>
      <c r="I324">
        <f t="shared" si="26"/>
        <v>2.0742424549938101E-2</v>
      </c>
      <c r="J324">
        <f t="shared" si="27"/>
        <v>2.7985074626865673E-2</v>
      </c>
      <c r="K324" t="s">
        <v>859</v>
      </c>
      <c r="L324">
        <f>SUMIF($K$2:$K$537,K324,$C$2:$C$537)/pivots!$A$13</f>
        <v>0.21473077469505394</v>
      </c>
      <c r="M324" t="s">
        <v>12</v>
      </c>
      <c r="N324">
        <f t="shared" si="28"/>
        <v>0.24783341113433871</v>
      </c>
      <c r="O324">
        <v>422.06</v>
      </c>
      <c r="P324">
        <v>7.3960759999999997E-3</v>
      </c>
      <c r="Q324">
        <f t="shared" si="29"/>
        <v>57065.3952176803</v>
      </c>
      <c r="Z324" t="s">
        <v>560</v>
      </c>
    </row>
    <row r="325" spans="1:26" x14ac:dyDescent="0.35">
      <c r="A325">
        <v>323</v>
      </c>
      <c r="B325" t="s">
        <v>561</v>
      </c>
      <c r="C325">
        <v>9.1</v>
      </c>
      <c r="D325">
        <f t="shared" si="25"/>
        <v>2.9996215861998946E-4</v>
      </c>
      <c r="E325" t="s">
        <v>890</v>
      </c>
      <c r="F325">
        <v>41</v>
      </c>
      <c r="G325" t="s">
        <v>868</v>
      </c>
      <c r="H325" t="s">
        <v>7</v>
      </c>
      <c r="I325">
        <f t="shared" si="26"/>
        <v>0.49662073024700115</v>
      </c>
      <c r="J325">
        <f t="shared" si="27"/>
        <v>0.39365671641791045</v>
      </c>
      <c r="K325" t="s">
        <v>858</v>
      </c>
      <c r="L325">
        <f>SUMIF($K$2:$K$537,K325,$C$2:$C$537)/pivots!$A$13</f>
        <v>0.52927685656877277</v>
      </c>
      <c r="M325" t="s">
        <v>141</v>
      </c>
      <c r="N325">
        <f t="shared" si="28"/>
        <v>3.6492054149499728E-2</v>
      </c>
      <c r="O325">
        <v>30337.16</v>
      </c>
      <c r="P325">
        <v>0.34727580699999999</v>
      </c>
      <c r="Q325">
        <f t="shared" si="29"/>
        <v>87357.539421109177</v>
      </c>
      <c r="Z325" t="s">
        <v>557</v>
      </c>
    </row>
    <row r="326" spans="1:26" x14ac:dyDescent="0.35">
      <c r="A326">
        <v>329</v>
      </c>
      <c r="B326" t="s">
        <v>562</v>
      </c>
      <c r="C326">
        <v>9</v>
      </c>
      <c r="D326">
        <f t="shared" si="25"/>
        <v>4.9509852460639667E-3</v>
      </c>
      <c r="E326" t="s">
        <v>891</v>
      </c>
      <c r="F326">
        <v>69</v>
      </c>
      <c r="G326" t="s">
        <v>870</v>
      </c>
      <c r="H326" t="s">
        <v>47</v>
      </c>
      <c r="I326">
        <f t="shared" si="26"/>
        <v>1.3101012766130181E-2</v>
      </c>
      <c r="J326">
        <f t="shared" si="27"/>
        <v>7.462686567164179E-3</v>
      </c>
      <c r="K326" t="s">
        <v>858</v>
      </c>
      <c r="L326">
        <f>SUMIF($K$2:$K$537,K326,$C$2:$C$537)/pivots!$A$13</f>
        <v>0.52927685656877277</v>
      </c>
      <c r="M326" t="s">
        <v>64</v>
      </c>
      <c r="N326">
        <f t="shared" si="28"/>
        <v>6.1730023746219886E-2</v>
      </c>
      <c r="O326">
        <v>1817.82</v>
      </c>
      <c r="P326">
        <v>0.13194690000000001</v>
      </c>
      <c r="Q326">
        <f t="shared" si="29"/>
        <v>13776.905709796894</v>
      </c>
      <c r="Z326" t="s">
        <v>563</v>
      </c>
    </row>
    <row r="327" spans="1:26" x14ac:dyDescent="0.35">
      <c r="A327">
        <v>329</v>
      </c>
      <c r="B327" t="s">
        <v>564</v>
      </c>
      <c r="C327">
        <v>9</v>
      </c>
      <c r="D327">
        <f t="shared" si="25"/>
        <v>4.9509852460639667E-3</v>
      </c>
      <c r="E327" t="s">
        <v>890</v>
      </c>
      <c r="F327">
        <v>42</v>
      </c>
      <c r="G327" t="s">
        <v>868</v>
      </c>
      <c r="H327" t="s">
        <v>47</v>
      </c>
      <c r="I327">
        <f t="shared" si="26"/>
        <v>1.3101012766130181E-2</v>
      </c>
      <c r="J327">
        <f t="shared" si="27"/>
        <v>7.462686567164179E-3</v>
      </c>
      <c r="K327" t="s">
        <v>858</v>
      </c>
      <c r="L327">
        <f>SUMIF($K$2:$K$537,K327,$C$2:$C$537)/pivots!$A$13</f>
        <v>0.52927685656877277</v>
      </c>
      <c r="M327" t="s">
        <v>45</v>
      </c>
      <c r="N327">
        <f t="shared" si="28"/>
        <v>6.9970165005784374E-2</v>
      </c>
      <c r="O327">
        <v>1817.82</v>
      </c>
      <c r="P327">
        <v>0.13194690000000001</v>
      </c>
      <c r="Q327">
        <f t="shared" si="29"/>
        <v>13776.905709796894</v>
      </c>
      <c r="Z327" t="s">
        <v>45</v>
      </c>
    </row>
    <row r="328" spans="1:26" x14ac:dyDescent="0.35">
      <c r="A328">
        <v>329</v>
      </c>
      <c r="B328" t="s">
        <v>565</v>
      </c>
      <c r="C328">
        <v>9</v>
      </c>
      <c r="D328">
        <f t="shared" si="25"/>
        <v>2.9666587116262695E-4</v>
      </c>
      <c r="E328" t="s">
        <v>890</v>
      </c>
      <c r="F328">
        <v>87</v>
      </c>
      <c r="G328" t="s">
        <v>872</v>
      </c>
      <c r="H328" t="s">
        <v>7</v>
      </c>
      <c r="I328">
        <f t="shared" si="26"/>
        <v>0.49662073024700115</v>
      </c>
      <c r="J328">
        <f t="shared" si="27"/>
        <v>0.39365671641791045</v>
      </c>
      <c r="K328" t="s">
        <v>858</v>
      </c>
      <c r="L328">
        <f>SUMIF($K$2:$K$537,K328,$C$2:$C$537)/pivots!$A$13</f>
        <v>0.52927685656877277</v>
      </c>
      <c r="M328" t="s">
        <v>235</v>
      </c>
      <c r="N328">
        <f t="shared" si="28"/>
        <v>7.7834831848348955E-3</v>
      </c>
      <c r="O328">
        <v>30337.16</v>
      </c>
      <c r="P328">
        <v>0.34727580699999999</v>
      </c>
      <c r="Q328">
        <f t="shared" si="29"/>
        <v>87357.539421109177</v>
      </c>
      <c r="Z328" t="s">
        <v>566</v>
      </c>
    </row>
    <row r="329" spans="1:26" x14ac:dyDescent="0.35">
      <c r="A329">
        <v>329</v>
      </c>
      <c r="B329" t="s">
        <v>567</v>
      </c>
      <c r="C329">
        <v>9</v>
      </c>
      <c r="D329">
        <f t="shared" si="25"/>
        <v>2.9666587116262695E-4</v>
      </c>
      <c r="E329" t="s">
        <v>890</v>
      </c>
      <c r="F329">
        <v>78</v>
      </c>
      <c r="G329" t="s">
        <v>871</v>
      </c>
      <c r="H329" t="s">
        <v>7</v>
      </c>
      <c r="I329">
        <f t="shared" si="26"/>
        <v>0.49662073024700115</v>
      </c>
      <c r="J329">
        <f t="shared" si="27"/>
        <v>0.39365671641791045</v>
      </c>
      <c r="K329" t="s">
        <v>858</v>
      </c>
      <c r="L329">
        <f>SUMIF($K$2:$K$537,K329,$C$2:$C$537)/pivots!$A$13</f>
        <v>0.52927685656877277</v>
      </c>
      <c r="M329" t="s">
        <v>12</v>
      </c>
      <c r="N329">
        <f t="shared" si="28"/>
        <v>0.24783341113433871</v>
      </c>
      <c r="O329">
        <v>30337.16</v>
      </c>
      <c r="P329">
        <v>0.34727580699999999</v>
      </c>
      <c r="Q329">
        <f t="shared" si="29"/>
        <v>87357.539421109177</v>
      </c>
      <c r="Z329" t="s">
        <v>543</v>
      </c>
    </row>
    <row r="330" spans="1:26" x14ac:dyDescent="0.35">
      <c r="A330">
        <v>329</v>
      </c>
      <c r="B330" t="s">
        <v>568</v>
      </c>
      <c r="C330">
        <v>9</v>
      </c>
      <c r="D330">
        <f t="shared" si="25"/>
        <v>2.9666587116262695E-4</v>
      </c>
      <c r="E330" t="s">
        <v>890</v>
      </c>
      <c r="F330">
        <v>55</v>
      </c>
      <c r="G330" t="s">
        <v>869</v>
      </c>
      <c r="H330" t="s">
        <v>7</v>
      </c>
      <c r="I330">
        <f t="shared" si="26"/>
        <v>0.49662073024700115</v>
      </c>
      <c r="J330">
        <f t="shared" si="27"/>
        <v>0.39365671641791045</v>
      </c>
      <c r="K330" t="s">
        <v>858</v>
      </c>
      <c r="L330">
        <f>SUMIF($K$2:$K$537,K330,$C$2:$C$537)/pivots!$A$13</f>
        <v>0.52927685656877277</v>
      </c>
      <c r="M330" t="s">
        <v>141</v>
      </c>
      <c r="N330">
        <f t="shared" si="28"/>
        <v>3.6492054149499728E-2</v>
      </c>
      <c r="O330">
        <v>30337.16</v>
      </c>
      <c r="P330">
        <v>0.34727580699999999</v>
      </c>
      <c r="Q330">
        <f t="shared" si="29"/>
        <v>87357.539421109177</v>
      </c>
      <c r="Z330" t="s">
        <v>454</v>
      </c>
    </row>
    <row r="331" spans="1:26" x14ac:dyDescent="0.35">
      <c r="A331">
        <v>329</v>
      </c>
      <c r="B331" t="s">
        <v>569</v>
      </c>
      <c r="C331">
        <v>9</v>
      </c>
      <c r="D331">
        <f t="shared" si="25"/>
        <v>2.9666587116262695E-4</v>
      </c>
      <c r="E331" t="s">
        <v>890</v>
      </c>
      <c r="F331">
        <v>44</v>
      </c>
      <c r="G331" t="s">
        <v>868</v>
      </c>
      <c r="H331" t="s">
        <v>7</v>
      </c>
      <c r="I331">
        <f t="shared" si="26"/>
        <v>0.49662073024700115</v>
      </c>
      <c r="J331">
        <f t="shared" si="27"/>
        <v>0.39365671641791045</v>
      </c>
      <c r="K331" t="s">
        <v>858</v>
      </c>
      <c r="L331">
        <f>SUMIF($K$2:$K$537,K331,$C$2:$C$537)/pivots!$A$13</f>
        <v>0.52927685656877277</v>
      </c>
      <c r="M331" t="s">
        <v>218</v>
      </c>
      <c r="N331">
        <f t="shared" si="28"/>
        <v>2.8576647520854061E-2</v>
      </c>
      <c r="O331">
        <v>30337.16</v>
      </c>
      <c r="P331">
        <v>0.34727580699999999</v>
      </c>
      <c r="Q331">
        <f t="shared" si="29"/>
        <v>87357.539421109177</v>
      </c>
      <c r="Z331" t="s">
        <v>217</v>
      </c>
    </row>
    <row r="332" spans="1:26" x14ac:dyDescent="0.35">
      <c r="A332">
        <v>329</v>
      </c>
      <c r="B332" t="s">
        <v>570</v>
      </c>
      <c r="C332">
        <v>9</v>
      </c>
      <c r="D332">
        <f t="shared" si="25"/>
        <v>1.3055587791574794E-2</v>
      </c>
      <c r="E332" t="s">
        <v>890</v>
      </c>
      <c r="F332">
        <v>57</v>
      </c>
      <c r="G332" t="s">
        <v>869</v>
      </c>
      <c r="H332" t="s">
        <v>571</v>
      </c>
      <c r="I332">
        <f t="shared" si="26"/>
        <v>9.133161494591142E-4</v>
      </c>
      <c r="J332">
        <f t="shared" si="27"/>
        <v>1.8656716417910447E-3</v>
      </c>
      <c r="K332" t="s">
        <v>860</v>
      </c>
      <c r="L332">
        <f>SUMIF($K$2:$K$537,K332,$C$2:$C$537)/pivots!$A$13</f>
        <v>0.22311298735564536</v>
      </c>
      <c r="M332" t="s">
        <v>23</v>
      </c>
      <c r="N332">
        <f t="shared" si="28"/>
        <v>0.16778632461285556</v>
      </c>
      <c r="O332">
        <v>689.36</v>
      </c>
      <c r="P332">
        <v>1.1758602999999999E-2</v>
      </c>
      <c r="Q332">
        <f t="shared" si="29"/>
        <v>58626.0119505693</v>
      </c>
      <c r="Z332" t="s">
        <v>75</v>
      </c>
    </row>
    <row r="333" spans="1:26" x14ac:dyDescent="0.35">
      <c r="A333">
        <v>337</v>
      </c>
      <c r="B333" t="s">
        <v>572</v>
      </c>
      <c r="C333">
        <v>8.9</v>
      </c>
      <c r="D333">
        <f t="shared" si="25"/>
        <v>2.9336958370526444E-4</v>
      </c>
      <c r="E333" t="s">
        <v>890</v>
      </c>
      <c r="F333">
        <v>56</v>
      </c>
      <c r="G333" t="s">
        <v>869</v>
      </c>
      <c r="H333" t="s">
        <v>7</v>
      </c>
      <c r="I333">
        <f t="shared" si="26"/>
        <v>0.49662073024700115</v>
      </c>
      <c r="J333">
        <f t="shared" si="27"/>
        <v>0.39365671641791045</v>
      </c>
      <c r="K333" t="s">
        <v>858</v>
      </c>
      <c r="L333">
        <f>SUMIF($K$2:$K$537,K333,$C$2:$C$537)/pivots!$A$13</f>
        <v>0.52927685656877277</v>
      </c>
      <c r="M333" t="s">
        <v>12</v>
      </c>
      <c r="N333">
        <f t="shared" si="28"/>
        <v>0.24783341113433871</v>
      </c>
      <c r="O333">
        <v>30337.16</v>
      </c>
      <c r="P333">
        <v>0.34727580699999999</v>
      </c>
      <c r="Q333">
        <f t="shared" si="29"/>
        <v>87357.539421109177</v>
      </c>
      <c r="Z333" t="s">
        <v>573</v>
      </c>
    </row>
    <row r="334" spans="1:26" x14ac:dyDescent="0.35">
      <c r="A334">
        <v>337</v>
      </c>
      <c r="B334" t="s">
        <v>574</v>
      </c>
      <c r="C334">
        <v>8.9</v>
      </c>
      <c r="D334">
        <f t="shared" si="25"/>
        <v>2.9336958370526444E-4</v>
      </c>
      <c r="E334" t="s">
        <v>890</v>
      </c>
      <c r="F334">
        <v>81</v>
      </c>
      <c r="G334" t="s">
        <v>872</v>
      </c>
      <c r="H334" t="s">
        <v>7</v>
      </c>
      <c r="I334">
        <f t="shared" si="26"/>
        <v>0.49662073024700115</v>
      </c>
      <c r="J334">
        <f t="shared" si="27"/>
        <v>0.39365671641791045</v>
      </c>
      <c r="K334" t="s">
        <v>858</v>
      </c>
      <c r="L334">
        <f>SUMIF($K$2:$K$537,K334,$C$2:$C$537)/pivots!$A$13</f>
        <v>0.52927685656877277</v>
      </c>
      <c r="M334" t="s">
        <v>23</v>
      </c>
      <c r="N334">
        <f t="shared" si="28"/>
        <v>0.16778632461285556</v>
      </c>
      <c r="O334">
        <v>30337.16</v>
      </c>
      <c r="P334">
        <v>0.34727580699999999</v>
      </c>
      <c r="Q334">
        <f t="shared" si="29"/>
        <v>87357.539421109177</v>
      </c>
      <c r="Z334" t="s">
        <v>75</v>
      </c>
    </row>
    <row r="335" spans="1:26" x14ac:dyDescent="0.35">
      <c r="A335">
        <v>337</v>
      </c>
      <c r="B335" t="s">
        <v>575</v>
      </c>
      <c r="C335">
        <v>8.9</v>
      </c>
      <c r="D335">
        <f t="shared" si="25"/>
        <v>3.8192343507945296E-3</v>
      </c>
      <c r="E335" t="s">
        <v>890</v>
      </c>
      <c r="F335">
        <v>75</v>
      </c>
      <c r="G335" t="s">
        <v>871</v>
      </c>
      <c r="H335" t="s">
        <v>58</v>
      </c>
      <c r="I335">
        <f t="shared" si="26"/>
        <v>1.9555113555641254E-2</v>
      </c>
      <c r="J335">
        <f t="shared" si="27"/>
        <v>2.6119402985074626E-2</v>
      </c>
      <c r="K335" t="s">
        <v>858</v>
      </c>
      <c r="L335">
        <f>SUMIF($K$2:$K$537,K335,$C$2:$C$537)/pivots!$A$13</f>
        <v>0.52927685656877277</v>
      </c>
      <c r="M335" t="s">
        <v>12</v>
      </c>
      <c r="N335">
        <f t="shared" si="28"/>
        <v>0.24783341113433871</v>
      </c>
      <c r="O335">
        <v>2330.31</v>
      </c>
      <c r="P335">
        <v>4.0126723000000003E-2</v>
      </c>
      <c r="Q335">
        <f t="shared" si="29"/>
        <v>58073.767947609369</v>
      </c>
      <c r="Z335" t="s">
        <v>84</v>
      </c>
    </row>
    <row r="336" spans="1:26" x14ac:dyDescent="0.35">
      <c r="A336">
        <v>337</v>
      </c>
      <c r="B336" t="s">
        <v>576</v>
      </c>
      <c r="C336">
        <v>8.9</v>
      </c>
      <c r="D336">
        <f t="shared" si="25"/>
        <v>2.1087049234705967E-2</v>
      </c>
      <c r="E336" t="s">
        <v>891</v>
      </c>
      <c r="F336">
        <v>82</v>
      </c>
      <c r="G336" t="s">
        <v>872</v>
      </c>
      <c r="H336" t="s">
        <v>95</v>
      </c>
      <c r="I336">
        <f t="shared" si="26"/>
        <v>2.0742424549938101E-2</v>
      </c>
      <c r="J336">
        <f t="shared" si="27"/>
        <v>2.7985074626865673E-2</v>
      </c>
      <c r="K336" t="s">
        <v>859</v>
      </c>
      <c r="L336">
        <f>SUMIF($K$2:$K$537,K336,$C$2:$C$537)/pivots!$A$13</f>
        <v>0.21473077469505394</v>
      </c>
      <c r="M336" t="s">
        <v>12</v>
      </c>
      <c r="N336">
        <f t="shared" si="28"/>
        <v>0.24783341113433871</v>
      </c>
      <c r="O336">
        <v>422.06</v>
      </c>
      <c r="P336">
        <v>7.3960759999999997E-3</v>
      </c>
      <c r="Q336">
        <f t="shared" si="29"/>
        <v>57065.3952176803</v>
      </c>
      <c r="Z336" t="s">
        <v>560</v>
      </c>
    </row>
    <row r="337" spans="1:26" x14ac:dyDescent="0.35">
      <c r="A337">
        <v>341</v>
      </c>
      <c r="B337" t="s">
        <v>577</v>
      </c>
      <c r="C337">
        <v>8.8000000000000007</v>
      </c>
      <c r="D337">
        <f t="shared" si="25"/>
        <v>8.8035214085634261E-3</v>
      </c>
      <c r="E337" t="s">
        <v>891</v>
      </c>
      <c r="F337">
        <v>54</v>
      </c>
      <c r="G337" t="s">
        <v>869</v>
      </c>
      <c r="H337" t="s">
        <v>103</v>
      </c>
      <c r="I337">
        <f t="shared" si="26"/>
        <v>1.3780925899616412E-2</v>
      </c>
      <c r="J337">
        <f t="shared" si="27"/>
        <v>1.6791044776119403E-2</v>
      </c>
      <c r="K337" t="s">
        <v>860</v>
      </c>
      <c r="L337">
        <f>SUMIF($K$2:$K$537,K337,$C$2:$C$537)/pivots!$A$13</f>
        <v>0.22311298735564536</v>
      </c>
      <c r="M337" t="s">
        <v>115</v>
      </c>
      <c r="N337">
        <f t="shared" si="28"/>
        <v>3.5639625743337865E-2</v>
      </c>
      <c r="O337">
        <v>999.6</v>
      </c>
      <c r="P337">
        <v>8.9674070000000002E-3</v>
      </c>
      <c r="Q337">
        <f t="shared" si="29"/>
        <v>111470.35034765345</v>
      </c>
      <c r="Z337" t="s">
        <v>272</v>
      </c>
    </row>
    <row r="338" spans="1:26" x14ac:dyDescent="0.35">
      <c r="A338">
        <v>341</v>
      </c>
      <c r="B338" t="s">
        <v>578</v>
      </c>
      <c r="C338">
        <v>8.8000000000000007</v>
      </c>
      <c r="D338">
        <f t="shared" si="25"/>
        <v>1.7880509431968726E-3</v>
      </c>
      <c r="E338" t="s">
        <v>890</v>
      </c>
      <c r="F338">
        <v>61</v>
      </c>
      <c r="G338" t="s">
        <v>870</v>
      </c>
      <c r="H338" t="s">
        <v>86</v>
      </c>
      <c r="I338">
        <f t="shared" si="26"/>
        <v>3.7851880416472167E-2</v>
      </c>
      <c r="J338">
        <f t="shared" si="27"/>
        <v>4.4776119402985072E-2</v>
      </c>
      <c r="K338" t="s">
        <v>860</v>
      </c>
      <c r="L338">
        <f>SUMIF($K$2:$K$537,K338,$C$2:$C$537)/pivots!$A$13</f>
        <v>0.22311298735564536</v>
      </c>
      <c r="M338" t="s">
        <v>20</v>
      </c>
      <c r="N338">
        <f t="shared" si="28"/>
        <v>0.14505490044853961</v>
      </c>
      <c r="O338">
        <v>4921.5600000000004</v>
      </c>
      <c r="P338">
        <v>8.4075074999999999E-2</v>
      </c>
      <c r="Q338">
        <f t="shared" si="29"/>
        <v>58537.681946760087</v>
      </c>
      <c r="Z338" t="s">
        <v>579</v>
      </c>
    </row>
    <row r="339" spans="1:26" x14ac:dyDescent="0.35">
      <c r="A339">
        <v>343</v>
      </c>
      <c r="B339" t="s">
        <v>580</v>
      </c>
      <c r="C339">
        <v>8.6999999999999993</v>
      </c>
      <c r="D339">
        <f t="shared" si="25"/>
        <v>2.8677700879053936E-4</v>
      </c>
      <c r="E339" t="s">
        <v>890</v>
      </c>
      <c r="F339">
        <v>57</v>
      </c>
      <c r="G339" t="s">
        <v>869</v>
      </c>
      <c r="H339" t="s">
        <v>7</v>
      </c>
      <c r="I339">
        <f t="shared" si="26"/>
        <v>0.49662073024700115</v>
      </c>
      <c r="J339">
        <f t="shared" si="27"/>
        <v>0.39365671641791045</v>
      </c>
      <c r="K339" t="s">
        <v>858</v>
      </c>
      <c r="L339">
        <f>SUMIF($K$2:$K$537,K339,$C$2:$C$537)/pivots!$A$13</f>
        <v>0.52927685656877277</v>
      </c>
      <c r="M339" t="s">
        <v>270</v>
      </c>
      <c r="N339">
        <f t="shared" si="28"/>
        <v>8.5851718049156731E-3</v>
      </c>
      <c r="O339">
        <v>30337.16</v>
      </c>
      <c r="P339">
        <v>0.34727580699999999</v>
      </c>
      <c r="Q339">
        <f t="shared" si="29"/>
        <v>87357.539421109177</v>
      </c>
      <c r="Z339" t="s">
        <v>581</v>
      </c>
    </row>
    <row r="340" spans="1:26" x14ac:dyDescent="0.35">
      <c r="A340">
        <v>343</v>
      </c>
      <c r="B340" t="s">
        <v>582</v>
      </c>
      <c r="C340">
        <v>8.6999999999999993</v>
      </c>
      <c r="D340">
        <f t="shared" si="25"/>
        <v>2.8677700879053936E-4</v>
      </c>
      <c r="E340" t="s">
        <v>890</v>
      </c>
      <c r="F340">
        <v>44</v>
      </c>
      <c r="G340" t="s">
        <v>868</v>
      </c>
      <c r="H340" t="s">
        <v>7</v>
      </c>
      <c r="I340">
        <f t="shared" si="26"/>
        <v>0.49662073024700115</v>
      </c>
      <c r="J340">
        <f t="shared" si="27"/>
        <v>0.39365671641791045</v>
      </c>
      <c r="K340" t="s">
        <v>858</v>
      </c>
      <c r="L340">
        <f>SUMIF($K$2:$K$537,K340,$C$2:$C$537)/pivots!$A$13</f>
        <v>0.52927685656877277</v>
      </c>
      <c r="M340" t="s">
        <v>189</v>
      </c>
      <c r="N340">
        <f t="shared" si="28"/>
        <v>1.9068011609263059E-2</v>
      </c>
      <c r="O340">
        <v>30337.16</v>
      </c>
      <c r="P340">
        <v>0.34727580699999999</v>
      </c>
      <c r="Q340">
        <f t="shared" si="29"/>
        <v>87357.539421109177</v>
      </c>
      <c r="Z340" t="s">
        <v>583</v>
      </c>
    </row>
    <row r="341" spans="1:26" x14ac:dyDescent="0.35">
      <c r="A341">
        <v>343</v>
      </c>
      <c r="B341" t="s">
        <v>584</v>
      </c>
      <c r="C341">
        <v>8.6999999999999993</v>
      </c>
      <c r="D341">
        <f t="shared" si="25"/>
        <v>4.4535699970667866E-4</v>
      </c>
      <c r="E341" t="s">
        <v>890</v>
      </c>
      <c r="F341">
        <v>77</v>
      </c>
      <c r="G341" t="s">
        <v>871</v>
      </c>
      <c r="H341" t="s">
        <v>55</v>
      </c>
      <c r="I341">
        <f t="shared" si="26"/>
        <v>8.5506687503805551E-2</v>
      </c>
      <c r="J341">
        <f t="shared" si="27"/>
        <v>0.10074626865671642</v>
      </c>
      <c r="K341" t="s">
        <v>859</v>
      </c>
      <c r="L341">
        <f>SUMIF($K$2:$K$537,K341,$C$2:$C$537)/pivots!$A$13</f>
        <v>0.21473077469505394</v>
      </c>
      <c r="M341" t="s">
        <v>12</v>
      </c>
      <c r="N341">
        <f t="shared" si="28"/>
        <v>0.24783341113433871</v>
      </c>
      <c r="O341">
        <v>19534.89</v>
      </c>
      <c r="P341">
        <v>1.416096094</v>
      </c>
      <c r="Q341">
        <f t="shared" si="29"/>
        <v>13794.890108636935</v>
      </c>
      <c r="Z341" t="s">
        <v>288</v>
      </c>
    </row>
    <row r="342" spans="1:26" x14ac:dyDescent="0.35">
      <c r="A342">
        <v>343</v>
      </c>
      <c r="B342" t="s">
        <v>585</v>
      </c>
      <c r="C342">
        <v>8.6999999999999993</v>
      </c>
      <c r="D342">
        <f t="shared" si="25"/>
        <v>4.4535699970667866E-4</v>
      </c>
      <c r="E342" t="s">
        <v>890</v>
      </c>
      <c r="F342">
        <v>80</v>
      </c>
      <c r="G342" t="s">
        <v>872</v>
      </c>
      <c r="H342" t="s">
        <v>55</v>
      </c>
      <c r="I342">
        <f t="shared" si="26"/>
        <v>8.5506687503805551E-2</v>
      </c>
      <c r="J342">
        <f t="shared" si="27"/>
        <v>0.10074626865671642</v>
      </c>
      <c r="K342" t="s">
        <v>859</v>
      </c>
      <c r="L342">
        <f>SUMIF($K$2:$K$537,K342,$C$2:$C$537)/pivots!$A$13</f>
        <v>0.21473077469505394</v>
      </c>
      <c r="M342" t="s">
        <v>163</v>
      </c>
      <c r="N342">
        <f t="shared" si="28"/>
        <v>2.9652330985772572E-2</v>
      </c>
      <c r="O342">
        <v>19534.89</v>
      </c>
      <c r="P342">
        <v>1.416096094</v>
      </c>
      <c r="Q342">
        <f t="shared" si="29"/>
        <v>13794.890108636935</v>
      </c>
      <c r="Z342" t="s">
        <v>175</v>
      </c>
    </row>
    <row r="343" spans="1:26" x14ac:dyDescent="0.35">
      <c r="A343">
        <v>347</v>
      </c>
      <c r="B343" t="s">
        <v>586</v>
      </c>
      <c r="C343">
        <v>8.6</v>
      </c>
      <c r="D343">
        <f t="shared" si="25"/>
        <v>2.6192122262390246E-3</v>
      </c>
      <c r="E343" t="s">
        <v>890</v>
      </c>
      <c r="F343">
        <v>47</v>
      </c>
      <c r="G343" t="s">
        <v>868</v>
      </c>
      <c r="H343" t="s">
        <v>18</v>
      </c>
      <c r="I343">
        <f t="shared" si="26"/>
        <v>5.0597714680034947E-2</v>
      </c>
      <c r="J343">
        <f t="shared" si="27"/>
        <v>3.5447761194029849E-2</v>
      </c>
      <c r="K343" t="s">
        <v>860</v>
      </c>
      <c r="L343">
        <f>SUMIF($K$2:$K$537,K343,$C$2:$C$537)/pivots!$A$13</f>
        <v>0.22311298735564536</v>
      </c>
      <c r="M343" t="s">
        <v>64</v>
      </c>
      <c r="N343">
        <f t="shared" si="28"/>
        <v>6.1730023746219886E-2</v>
      </c>
      <c r="O343">
        <v>3283.43</v>
      </c>
      <c r="P343">
        <v>6.6650803999999994E-2</v>
      </c>
      <c r="Q343">
        <f t="shared" si="29"/>
        <v>49263.171679069317</v>
      </c>
      <c r="Z343" t="s">
        <v>177</v>
      </c>
    </row>
    <row r="344" spans="1:26" x14ac:dyDescent="0.35">
      <c r="A344">
        <v>347</v>
      </c>
      <c r="B344" t="s">
        <v>587</v>
      </c>
      <c r="C344">
        <v>8.6</v>
      </c>
      <c r="D344">
        <f t="shared" si="25"/>
        <v>2.6192122262390246E-3</v>
      </c>
      <c r="E344" t="s">
        <v>891</v>
      </c>
      <c r="F344">
        <v>70</v>
      </c>
      <c r="G344" t="s">
        <v>871</v>
      </c>
      <c r="H344" t="s">
        <v>18</v>
      </c>
      <c r="I344">
        <f t="shared" si="26"/>
        <v>5.0597714680034947E-2</v>
      </c>
      <c r="J344">
        <f t="shared" si="27"/>
        <v>3.5447761194029849E-2</v>
      </c>
      <c r="K344" t="s">
        <v>860</v>
      </c>
      <c r="L344">
        <f>SUMIF($K$2:$K$537,K344,$C$2:$C$537)/pivots!$A$13</f>
        <v>0.22311298735564536</v>
      </c>
      <c r="M344" t="s">
        <v>64</v>
      </c>
      <c r="N344">
        <f t="shared" si="28"/>
        <v>6.1730023746219886E-2</v>
      </c>
      <c r="O344">
        <v>3283.43</v>
      </c>
      <c r="P344">
        <v>6.6650803999999994E-2</v>
      </c>
      <c r="Q344">
        <f t="shared" si="29"/>
        <v>49263.171679069317</v>
      </c>
      <c r="Z344" t="s">
        <v>177</v>
      </c>
    </row>
    <row r="345" spans="1:26" x14ac:dyDescent="0.35">
      <c r="A345">
        <v>347</v>
      </c>
      <c r="B345" t="s">
        <v>588</v>
      </c>
      <c r="C345">
        <v>8.6</v>
      </c>
      <c r="D345">
        <f t="shared" si="25"/>
        <v>2.8348072133317685E-4</v>
      </c>
      <c r="E345" t="s">
        <v>891</v>
      </c>
      <c r="F345">
        <v>51</v>
      </c>
      <c r="G345" t="s">
        <v>869</v>
      </c>
      <c r="H345" t="s">
        <v>7</v>
      </c>
      <c r="I345">
        <f t="shared" si="26"/>
        <v>0.49662073024700115</v>
      </c>
      <c r="J345">
        <f t="shared" si="27"/>
        <v>0.39365671641791045</v>
      </c>
      <c r="K345" t="s">
        <v>858</v>
      </c>
      <c r="L345">
        <f>SUMIF($K$2:$K$537,K345,$C$2:$C$537)/pivots!$A$13</f>
        <v>0.52927685656877277</v>
      </c>
      <c r="M345" t="s">
        <v>64</v>
      </c>
      <c r="N345">
        <f t="shared" si="28"/>
        <v>6.1730023746219886E-2</v>
      </c>
      <c r="O345">
        <v>30337.16</v>
      </c>
      <c r="P345">
        <v>0.34727580699999999</v>
      </c>
      <c r="Q345">
        <f t="shared" si="29"/>
        <v>87357.539421109177</v>
      </c>
      <c r="Z345" t="s">
        <v>589</v>
      </c>
    </row>
    <row r="346" spans="1:26" x14ac:dyDescent="0.35">
      <c r="A346">
        <v>347</v>
      </c>
      <c r="B346" t="s">
        <v>590</v>
      </c>
      <c r="C346">
        <v>8.6</v>
      </c>
      <c r="D346">
        <f t="shared" si="25"/>
        <v>2.8348072133317685E-4</v>
      </c>
      <c r="E346" t="s">
        <v>890</v>
      </c>
      <c r="F346">
        <v>63</v>
      </c>
      <c r="G346" t="s">
        <v>870</v>
      </c>
      <c r="H346" t="s">
        <v>7</v>
      </c>
      <c r="I346">
        <f t="shared" si="26"/>
        <v>0.49662073024700115</v>
      </c>
      <c r="J346">
        <f t="shared" si="27"/>
        <v>0.39365671641791045</v>
      </c>
      <c r="K346" t="s">
        <v>858</v>
      </c>
      <c r="L346">
        <f>SUMIF($K$2:$K$537,K346,$C$2:$C$537)/pivots!$A$13</f>
        <v>0.52927685656877277</v>
      </c>
      <c r="M346" t="s">
        <v>23</v>
      </c>
      <c r="N346">
        <f t="shared" si="28"/>
        <v>0.16778632461285556</v>
      </c>
      <c r="O346">
        <v>30337.16</v>
      </c>
      <c r="P346">
        <v>0.34727580699999999</v>
      </c>
      <c r="Q346">
        <f t="shared" si="29"/>
        <v>87357.539421109177</v>
      </c>
      <c r="Z346" t="s">
        <v>82</v>
      </c>
    </row>
    <row r="347" spans="1:26" x14ac:dyDescent="0.35">
      <c r="A347">
        <v>347</v>
      </c>
      <c r="B347" t="s">
        <v>591</v>
      </c>
      <c r="C347">
        <v>8.6</v>
      </c>
      <c r="D347">
        <f t="shared" si="25"/>
        <v>1.5309846367471916E-2</v>
      </c>
      <c r="E347" t="s">
        <v>890</v>
      </c>
      <c r="F347">
        <v>71</v>
      </c>
      <c r="G347" t="s">
        <v>871</v>
      </c>
      <c r="H347" t="s">
        <v>349</v>
      </c>
      <c r="I347">
        <f t="shared" si="26"/>
        <v>6.3221773457003121E-3</v>
      </c>
      <c r="J347">
        <f t="shared" si="27"/>
        <v>1.3059701492537313E-2</v>
      </c>
      <c r="K347" t="s">
        <v>859</v>
      </c>
      <c r="L347">
        <f>SUMIF($K$2:$K$537,K347,$C$2:$C$537)/pivots!$A$13</f>
        <v>0.21473077469505394</v>
      </c>
      <c r="M347" t="s">
        <v>189</v>
      </c>
      <c r="N347">
        <f t="shared" si="28"/>
        <v>1.9068011609263059E-2</v>
      </c>
      <c r="O347">
        <v>561.73</v>
      </c>
      <c r="P347">
        <v>5.8707500000000001E-3</v>
      </c>
      <c r="Q347">
        <f t="shared" si="29"/>
        <v>95682.834390835924</v>
      </c>
      <c r="Z347" t="s">
        <v>592</v>
      </c>
    </row>
    <row r="348" spans="1:26" x14ac:dyDescent="0.35">
      <c r="A348">
        <v>347</v>
      </c>
      <c r="B348" t="s">
        <v>593</v>
      </c>
      <c r="C348">
        <v>8.6</v>
      </c>
      <c r="D348">
        <f t="shared" si="25"/>
        <v>2.8348072133317685E-4</v>
      </c>
      <c r="E348" t="s">
        <v>891</v>
      </c>
      <c r="F348">
        <v>83</v>
      </c>
      <c r="G348" t="s">
        <v>872</v>
      </c>
      <c r="H348" t="s">
        <v>7</v>
      </c>
      <c r="I348">
        <f t="shared" si="26"/>
        <v>0.49662073024700115</v>
      </c>
      <c r="J348">
        <f t="shared" si="27"/>
        <v>0.39365671641791045</v>
      </c>
      <c r="K348" t="s">
        <v>858</v>
      </c>
      <c r="L348">
        <f>SUMIF($K$2:$K$537,K348,$C$2:$C$537)/pivots!$A$13</f>
        <v>0.52927685656877277</v>
      </c>
      <c r="M348" t="s">
        <v>163</v>
      </c>
      <c r="N348">
        <f t="shared" si="28"/>
        <v>2.9652330985772572E-2</v>
      </c>
      <c r="O348">
        <v>30337.16</v>
      </c>
      <c r="P348">
        <v>0.34727580699999999</v>
      </c>
      <c r="Q348">
        <f t="shared" si="29"/>
        <v>87357.539421109177</v>
      </c>
      <c r="Z348" t="s">
        <v>594</v>
      </c>
    </row>
    <row r="349" spans="1:26" x14ac:dyDescent="0.35">
      <c r="A349">
        <v>353</v>
      </c>
      <c r="B349" t="s">
        <v>595</v>
      </c>
      <c r="C349">
        <v>8.5</v>
      </c>
      <c r="D349">
        <f t="shared" si="25"/>
        <v>2.8018443387581434E-4</v>
      </c>
      <c r="E349" t="s">
        <v>890</v>
      </c>
      <c r="F349">
        <v>72</v>
      </c>
      <c r="G349" t="s">
        <v>871</v>
      </c>
      <c r="H349" t="s">
        <v>7</v>
      </c>
      <c r="I349">
        <f t="shared" si="26"/>
        <v>0.49662073024700115</v>
      </c>
      <c r="J349">
        <f t="shared" si="27"/>
        <v>0.39365671641791045</v>
      </c>
      <c r="K349" t="s">
        <v>858</v>
      </c>
      <c r="L349">
        <f>SUMIF($K$2:$K$537,K349,$C$2:$C$537)/pivots!$A$13</f>
        <v>0.52927685656877277</v>
      </c>
      <c r="M349" t="s">
        <v>23</v>
      </c>
      <c r="N349">
        <f t="shared" si="28"/>
        <v>0.16778632461285556</v>
      </c>
      <c r="O349">
        <v>30337.16</v>
      </c>
      <c r="P349">
        <v>0.34727580699999999</v>
      </c>
      <c r="Q349">
        <f t="shared" si="29"/>
        <v>87357.539421109177</v>
      </c>
      <c r="Z349" t="s">
        <v>406</v>
      </c>
    </row>
    <row r="350" spans="1:26" x14ac:dyDescent="0.35">
      <c r="A350">
        <v>353</v>
      </c>
      <c r="B350" t="s">
        <v>596</v>
      </c>
      <c r="C350">
        <v>8.5</v>
      </c>
      <c r="D350">
        <f t="shared" si="25"/>
        <v>2.8018443387581434E-4</v>
      </c>
      <c r="E350" t="s">
        <v>891</v>
      </c>
      <c r="F350">
        <v>71</v>
      </c>
      <c r="G350" t="s">
        <v>871</v>
      </c>
      <c r="H350" t="s">
        <v>7</v>
      </c>
      <c r="I350">
        <f t="shared" si="26"/>
        <v>0.49662073024700115</v>
      </c>
      <c r="J350">
        <f t="shared" si="27"/>
        <v>0.39365671641791045</v>
      </c>
      <c r="K350" t="s">
        <v>858</v>
      </c>
      <c r="L350">
        <f>SUMIF($K$2:$K$537,K350,$C$2:$C$537)/pivots!$A$13</f>
        <v>0.52927685656877277</v>
      </c>
      <c r="M350" t="s">
        <v>270</v>
      </c>
      <c r="N350">
        <f t="shared" si="28"/>
        <v>8.5851718049156731E-3</v>
      </c>
      <c r="O350">
        <v>30337.16</v>
      </c>
      <c r="P350">
        <v>0.34727580699999999</v>
      </c>
      <c r="Q350">
        <f t="shared" si="29"/>
        <v>87357.539421109177</v>
      </c>
      <c r="Z350" t="s">
        <v>597</v>
      </c>
    </row>
    <row r="351" spans="1:26" x14ac:dyDescent="0.35">
      <c r="A351">
        <v>353</v>
      </c>
      <c r="B351" t="s">
        <v>598</v>
      </c>
      <c r="C351">
        <v>8.5</v>
      </c>
      <c r="D351">
        <f t="shared" si="25"/>
        <v>2.8018443387581434E-4</v>
      </c>
      <c r="E351" t="s">
        <v>890</v>
      </c>
      <c r="F351">
        <v>34</v>
      </c>
      <c r="G351" t="s">
        <v>867</v>
      </c>
      <c r="H351" t="s">
        <v>7</v>
      </c>
      <c r="I351">
        <f t="shared" si="26"/>
        <v>0.49662073024700115</v>
      </c>
      <c r="J351">
        <f t="shared" si="27"/>
        <v>0.39365671641791045</v>
      </c>
      <c r="K351" t="s">
        <v>858</v>
      </c>
      <c r="L351">
        <f>SUMIF($K$2:$K$537,K351,$C$2:$C$537)/pivots!$A$13</f>
        <v>0.52927685656877277</v>
      </c>
      <c r="M351" t="s">
        <v>20</v>
      </c>
      <c r="N351">
        <f t="shared" si="28"/>
        <v>0.14505490044853961</v>
      </c>
      <c r="O351">
        <v>30337.16</v>
      </c>
      <c r="P351">
        <v>0.34727580699999999</v>
      </c>
      <c r="Q351">
        <f t="shared" si="29"/>
        <v>87357.539421109177</v>
      </c>
      <c r="Z351" t="s">
        <v>599</v>
      </c>
    </row>
    <row r="352" spans="1:26" x14ac:dyDescent="0.35">
      <c r="A352">
        <v>353</v>
      </c>
      <c r="B352" t="s">
        <v>600</v>
      </c>
      <c r="C352">
        <v>8.5</v>
      </c>
      <c r="D352">
        <f t="shared" si="25"/>
        <v>1.9897376355362461E-3</v>
      </c>
      <c r="E352" t="s">
        <v>890</v>
      </c>
      <c r="F352">
        <v>51</v>
      </c>
      <c r="G352" t="s">
        <v>869</v>
      </c>
      <c r="H352" t="s">
        <v>44</v>
      </c>
      <c r="I352">
        <f t="shared" si="26"/>
        <v>4.9055225183170639E-2</v>
      </c>
      <c r="J352">
        <f t="shared" si="27"/>
        <v>4.8507462686567165E-2</v>
      </c>
      <c r="K352" t="s">
        <v>859</v>
      </c>
      <c r="L352">
        <f>SUMIF($K$2:$K$537,K352,$C$2:$C$537)/pivots!$A$13</f>
        <v>0.21473077469505394</v>
      </c>
      <c r="M352" t="s">
        <v>9</v>
      </c>
      <c r="N352">
        <f t="shared" si="28"/>
        <v>6.0938483083355338E-2</v>
      </c>
      <c r="O352">
        <v>4271.92</v>
      </c>
      <c r="P352">
        <v>1.4638655249999999</v>
      </c>
      <c r="Q352">
        <f t="shared" si="29"/>
        <v>2918.246196145647</v>
      </c>
      <c r="Z352" t="s">
        <v>601</v>
      </c>
    </row>
    <row r="353" spans="1:26" x14ac:dyDescent="0.35">
      <c r="A353">
        <v>353</v>
      </c>
      <c r="B353" t="s">
        <v>602</v>
      </c>
      <c r="C353">
        <v>8.5</v>
      </c>
      <c r="D353">
        <f t="shared" si="25"/>
        <v>5.694684514477898E-3</v>
      </c>
      <c r="E353" t="s">
        <v>890</v>
      </c>
      <c r="F353">
        <v>66</v>
      </c>
      <c r="G353" t="s">
        <v>870</v>
      </c>
      <c r="H353" t="s">
        <v>159</v>
      </c>
      <c r="I353">
        <f t="shared" si="26"/>
        <v>1.0827870349698608E-2</v>
      </c>
      <c r="J353">
        <f t="shared" si="27"/>
        <v>1.1194029850746268E-2</v>
      </c>
      <c r="K353" t="s">
        <v>859</v>
      </c>
      <c r="L353">
        <f>SUMIF($K$2:$K$537,K353,$C$2:$C$537)/pivots!$A$13</f>
        <v>0.21473077469505394</v>
      </c>
      <c r="M353" t="s">
        <v>115</v>
      </c>
      <c r="N353">
        <f t="shared" si="28"/>
        <v>3.5639625743337865E-2</v>
      </c>
      <c r="O353">
        <v>1492.62</v>
      </c>
      <c r="P353">
        <v>0.28572123599999999</v>
      </c>
      <c r="Q353">
        <f t="shared" si="29"/>
        <v>5224.0429199319296</v>
      </c>
      <c r="Z353" t="s">
        <v>507</v>
      </c>
    </row>
    <row r="354" spans="1:26" x14ac:dyDescent="0.35">
      <c r="A354">
        <v>353</v>
      </c>
      <c r="B354" t="s">
        <v>603</v>
      </c>
      <c r="C354">
        <v>8.5</v>
      </c>
      <c r="D354">
        <f t="shared" si="25"/>
        <v>2.8018443387581434E-4</v>
      </c>
      <c r="E354" t="s">
        <v>890</v>
      </c>
      <c r="F354">
        <v>57</v>
      </c>
      <c r="G354" t="s">
        <v>869</v>
      </c>
      <c r="H354" t="s">
        <v>7</v>
      </c>
      <c r="I354">
        <f t="shared" si="26"/>
        <v>0.49662073024700115</v>
      </c>
      <c r="J354">
        <f t="shared" si="27"/>
        <v>0.39365671641791045</v>
      </c>
      <c r="K354" t="s">
        <v>858</v>
      </c>
      <c r="L354">
        <f>SUMIF($K$2:$K$537,K354,$C$2:$C$537)/pivots!$A$13</f>
        <v>0.52927685656877277</v>
      </c>
      <c r="M354" t="s">
        <v>270</v>
      </c>
      <c r="N354">
        <f t="shared" si="28"/>
        <v>8.5851718049156731E-3</v>
      </c>
      <c r="O354">
        <v>30337.16</v>
      </c>
      <c r="P354">
        <v>0.34727580699999999</v>
      </c>
      <c r="Q354">
        <f t="shared" si="29"/>
        <v>87357.539421109177</v>
      </c>
      <c r="Z354" t="s">
        <v>604</v>
      </c>
    </row>
    <row r="355" spans="1:26" x14ac:dyDescent="0.35">
      <c r="A355">
        <v>353</v>
      </c>
      <c r="B355" t="s">
        <v>605</v>
      </c>
      <c r="C355">
        <v>8.5</v>
      </c>
      <c r="D355">
        <f t="shared" si="25"/>
        <v>2.8018443387581434E-4</v>
      </c>
      <c r="E355" t="s">
        <v>890</v>
      </c>
      <c r="F355">
        <v>43</v>
      </c>
      <c r="G355" t="s">
        <v>868</v>
      </c>
      <c r="H355" t="s">
        <v>7</v>
      </c>
      <c r="I355">
        <f t="shared" si="26"/>
        <v>0.49662073024700115</v>
      </c>
      <c r="J355">
        <f t="shared" si="27"/>
        <v>0.39365671641791045</v>
      </c>
      <c r="K355" t="s">
        <v>858</v>
      </c>
      <c r="L355">
        <f>SUMIF($K$2:$K$537,K355,$C$2:$C$537)/pivots!$A$13</f>
        <v>0.52927685656877277</v>
      </c>
      <c r="M355" t="s">
        <v>23</v>
      </c>
      <c r="N355">
        <f t="shared" si="28"/>
        <v>0.16778632461285556</v>
      </c>
      <c r="O355">
        <v>30337.16</v>
      </c>
      <c r="P355">
        <v>0.34727580699999999</v>
      </c>
      <c r="Q355">
        <f t="shared" si="29"/>
        <v>87357.539421109177</v>
      </c>
      <c r="Z355" t="s">
        <v>606</v>
      </c>
    </row>
    <row r="356" spans="1:26" x14ac:dyDescent="0.35">
      <c r="A356">
        <v>361</v>
      </c>
      <c r="B356" t="s">
        <v>607</v>
      </c>
      <c r="C356">
        <v>8.4</v>
      </c>
      <c r="D356">
        <f t="shared" si="25"/>
        <v>2.7688814641845184E-4</v>
      </c>
      <c r="E356" t="s">
        <v>890</v>
      </c>
      <c r="F356">
        <v>82</v>
      </c>
      <c r="G356" t="s">
        <v>872</v>
      </c>
      <c r="H356" t="s">
        <v>7</v>
      </c>
      <c r="I356">
        <f t="shared" si="26"/>
        <v>0.49662073024700115</v>
      </c>
      <c r="J356">
        <f t="shared" si="27"/>
        <v>0.39365671641791045</v>
      </c>
      <c r="K356" t="s">
        <v>858</v>
      </c>
      <c r="L356">
        <f>SUMIF($K$2:$K$537,K356,$C$2:$C$537)/pivots!$A$13</f>
        <v>0.52927685656877277</v>
      </c>
      <c r="M356" t="s">
        <v>12</v>
      </c>
      <c r="N356">
        <f t="shared" si="28"/>
        <v>0.24783341113433871</v>
      </c>
      <c r="O356">
        <v>30337.16</v>
      </c>
      <c r="P356">
        <v>0.34727580699999999</v>
      </c>
      <c r="Q356">
        <f t="shared" si="29"/>
        <v>87357.539421109177</v>
      </c>
      <c r="Z356" t="s">
        <v>608</v>
      </c>
    </row>
    <row r="357" spans="1:26" x14ac:dyDescent="0.35">
      <c r="A357">
        <v>361</v>
      </c>
      <c r="B357" t="s">
        <v>609</v>
      </c>
      <c r="C357">
        <v>8.4</v>
      </c>
      <c r="D357">
        <f t="shared" si="25"/>
        <v>8.4033613445378148E-3</v>
      </c>
      <c r="E357" t="s">
        <v>890</v>
      </c>
      <c r="F357">
        <v>72</v>
      </c>
      <c r="G357" t="s">
        <v>871</v>
      </c>
      <c r="H357" t="s">
        <v>103</v>
      </c>
      <c r="I357">
        <f t="shared" si="26"/>
        <v>1.3780925899616412E-2</v>
      </c>
      <c r="J357">
        <f t="shared" si="27"/>
        <v>1.6791044776119403E-2</v>
      </c>
      <c r="K357" t="s">
        <v>860</v>
      </c>
      <c r="L357">
        <f>SUMIF($K$2:$K$537,K357,$C$2:$C$537)/pivots!$A$13</f>
        <v>0.22311298735564536</v>
      </c>
      <c r="M357" t="s">
        <v>199</v>
      </c>
      <c r="N357">
        <f t="shared" si="28"/>
        <v>8.1995494306996031E-3</v>
      </c>
      <c r="O357">
        <v>999.6</v>
      </c>
      <c r="P357">
        <v>8.9674070000000002E-3</v>
      </c>
      <c r="Q357">
        <f t="shared" si="29"/>
        <v>111470.35034765345</v>
      </c>
      <c r="Z357" t="s">
        <v>610</v>
      </c>
    </row>
    <row r="358" spans="1:26" x14ac:dyDescent="0.35">
      <c r="A358">
        <v>364</v>
      </c>
      <c r="B358" t="s">
        <v>611</v>
      </c>
      <c r="C358">
        <v>8.3000000000000007</v>
      </c>
      <c r="D358">
        <f t="shared" si="25"/>
        <v>2.7359185896108933E-4</v>
      </c>
      <c r="E358" t="s">
        <v>890</v>
      </c>
      <c r="F358">
        <v>74</v>
      </c>
      <c r="G358" t="s">
        <v>871</v>
      </c>
      <c r="H358" t="s">
        <v>7</v>
      </c>
      <c r="I358">
        <f t="shared" si="26"/>
        <v>0.49662073024700115</v>
      </c>
      <c r="J358">
        <f t="shared" si="27"/>
        <v>0.39365671641791045</v>
      </c>
      <c r="K358" t="s">
        <v>858</v>
      </c>
      <c r="L358">
        <f>SUMIF($K$2:$K$537,K358,$C$2:$C$537)/pivots!$A$13</f>
        <v>0.52927685656877277</v>
      </c>
      <c r="M358" t="s">
        <v>12</v>
      </c>
      <c r="N358">
        <f t="shared" si="28"/>
        <v>0.24783341113433871</v>
      </c>
      <c r="O358">
        <v>30337.16</v>
      </c>
      <c r="P358">
        <v>0.34727580699999999</v>
      </c>
      <c r="Q358">
        <f t="shared" si="29"/>
        <v>87357.539421109177</v>
      </c>
      <c r="Z358" t="s">
        <v>543</v>
      </c>
    </row>
    <row r="359" spans="1:26" x14ac:dyDescent="0.35">
      <c r="A359">
        <v>364</v>
      </c>
      <c r="B359" t="s">
        <v>612</v>
      </c>
      <c r="C359">
        <v>8.3000000000000007</v>
      </c>
      <c r="D359">
        <f t="shared" si="25"/>
        <v>2.7359185896108933E-4</v>
      </c>
      <c r="E359" t="s">
        <v>890</v>
      </c>
      <c r="F359">
        <v>90</v>
      </c>
      <c r="G359" t="s">
        <v>873</v>
      </c>
      <c r="H359" t="s">
        <v>7</v>
      </c>
      <c r="I359">
        <f t="shared" si="26"/>
        <v>0.49662073024700115</v>
      </c>
      <c r="J359">
        <f t="shared" si="27"/>
        <v>0.39365671641791045</v>
      </c>
      <c r="K359" t="s">
        <v>858</v>
      </c>
      <c r="L359">
        <f>SUMIF($K$2:$K$537,K359,$C$2:$C$537)/pivots!$A$13</f>
        <v>0.52927685656877277</v>
      </c>
      <c r="M359" t="s">
        <v>23</v>
      </c>
      <c r="N359">
        <f t="shared" si="28"/>
        <v>0.16778632461285556</v>
      </c>
      <c r="O359">
        <v>30337.16</v>
      </c>
      <c r="P359">
        <v>0.34727580699999999</v>
      </c>
      <c r="Q359">
        <f t="shared" si="29"/>
        <v>87357.539421109177</v>
      </c>
      <c r="Z359" t="s">
        <v>331</v>
      </c>
    </row>
    <row r="360" spans="1:26" x14ac:dyDescent="0.35">
      <c r="A360">
        <v>364</v>
      </c>
      <c r="B360" t="s">
        <v>613</v>
      </c>
      <c r="C360">
        <v>8.3000000000000007</v>
      </c>
      <c r="D360">
        <f t="shared" si="25"/>
        <v>2.7359185896108933E-4</v>
      </c>
      <c r="E360" t="s">
        <v>890</v>
      </c>
      <c r="F360">
        <v>82</v>
      </c>
      <c r="G360" t="s">
        <v>872</v>
      </c>
      <c r="H360" t="s">
        <v>7</v>
      </c>
      <c r="I360">
        <f t="shared" si="26"/>
        <v>0.49662073024700115</v>
      </c>
      <c r="J360">
        <f t="shared" si="27"/>
        <v>0.39365671641791045</v>
      </c>
      <c r="K360" t="s">
        <v>858</v>
      </c>
      <c r="L360">
        <f>SUMIF($K$2:$K$537,K360,$C$2:$C$537)/pivots!$A$13</f>
        <v>0.52927685656877277</v>
      </c>
      <c r="M360" t="s">
        <v>218</v>
      </c>
      <c r="N360">
        <f t="shared" si="28"/>
        <v>2.8576647520854061E-2</v>
      </c>
      <c r="O360">
        <v>30337.16</v>
      </c>
      <c r="P360">
        <v>0.34727580699999999</v>
      </c>
      <c r="Q360">
        <f t="shared" si="29"/>
        <v>87357.539421109177</v>
      </c>
      <c r="Z360" t="s">
        <v>217</v>
      </c>
    </row>
    <row r="361" spans="1:26" x14ac:dyDescent="0.35">
      <c r="A361">
        <v>364</v>
      </c>
      <c r="B361" t="s">
        <v>614</v>
      </c>
      <c r="C361">
        <v>8.3000000000000007</v>
      </c>
      <c r="D361">
        <f t="shared" si="25"/>
        <v>1.9429202794059815E-3</v>
      </c>
      <c r="E361" t="s">
        <v>890</v>
      </c>
      <c r="F361">
        <v>91</v>
      </c>
      <c r="G361" t="s">
        <v>873</v>
      </c>
      <c r="H361" t="s">
        <v>44</v>
      </c>
      <c r="I361">
        <f t="shared" si="26"/>
        <v>4.9055225183170639E-2</v>
      </c>
      <c r="J361">
        <f t="shared" si="27"/>
        <v>4.8507462686567165E-2</v>
      </c>
      <c r="K361" t="s">
        <v>859</v>
      </c>
      <c r="L361">
        <f>SUMIF($K$2:$K$537,K361,$C$2:$C$537)/pivots!$A$13</f>
        <v>0.21473077469505394</v>
      </c>
      <c r="M361" t="s">
        <v>163</v>
      </c>
      <c r="N361">
        <f t="shared" si="28"/>
        <v>2.9652330985772572E-2</v>
      </c>
      <c r="O361">
        <v>4271.92</v>
      </c>
      <c r="P361">
        <v>1.4638655249999999</v>
      </c>
      <c r="Q361">
        <f t="shared" si="29"/>
        <v>2918.246196145647</v>
      </c>
      <c r="Z361" t="s">
        <v>175</v>
      </c>
    </row>
    <row r="362" spans="1:26" x14ac:dyDescent="0.35">
      <c r="A362">
        <v>364</v>
      </c>
      <c r="B362" t="s">
        <v>615</v>
      </c>
      <c r="C362">
        <v>8.3000000000000007</v>
      </c>
      <c r="D362">
        <f t="shared" si="25"/>
        <v>2.7359185896108933E-4</v>
      </c>
      <c r="E362" t="s">
        <v>890</v>
      </c>
      <c r="F362">
        <v>89</v>
      </c>
      <c r="G362" t="s">
        <v>872</v>
      </c>
      <c r="H362" t="s">
        <v>7</v>
      </c>
      <c r="I362">
        <f t="shared" si="26"/>
        <v>0.49662073024700115</v>
      </c>
      <c r="J362">
        <f t="shared" si="27"/>
        <v>0.39365671641791045</v>
      </c>
      <c r="K362" t="s">
        <v>858</v>
      </c>
      <c r="L362">
        <f>SUMIF($K$2:$K$537,K362,$C$2:$C$537)/pivots!$A$13</f>
        <v>0.52927685656877277</v>
      </c>
      <c r="M362" t="s">
        <v>115</v>
      </c>
      <c r="N362">
        <f t="shared" si="28"/>
        <v>3.5639625743337865E-2</v>
      </c>
      <c r="O362">
        <v>30337.16</v>
      </c>
      <c r="P362">
        <v>0.34727580699999999</v>
      </c>
      <c r="Q362">
        <f t="shared" si="29"/>
        <v>87357.539421109177</v>
      </c>
      <c r="Z362" t="s">
        <v>616</v>
      </c>
    </row>
    <row r="363" spans="1:26" x14ac:dyDescent="0.35">
      <c r="A363">
        <v>369</v>
      </c>
      <c r="B363" t="s">
        <v>617</v>
      </c>
      <c r="C363">
        <v>8.1999999999999993</v>
      </c>
      <c r="D363">
        <f t="shared" si="25"/>
        <v>2.7029557150372676E-4</v>
      </c>
      <c r="E363" t="s">
        <v>890</v>
      </c>
      <c r="F363">
        <v>70</v>
      </c>
      <c r="G363" t="s">
        <v>871</v>
      </c>
      <c r="H363" t="s">
        <v>7</v>
      </c>
      <c r="I363">
        <f t="shared" si="26"/>
        <v>0.49662073024700115</v>
      </c>
      <c r="J363">
        <f t="shared" si="27"/>
        <v>0.39365671641791045</v>
      </c>
      <c r="K363" t="s">
        <v>858</v>
      </c>
      <c r="L363">
        <f>SUMIF($K$2:$K$537,K363,$C$2:$C$537)/pivots!$A$13</f>
        <v>0.52927685656877277</v>
      </c>
      <c r="M363" t="s">
        <v>163</v>
      </c>
      <c r="N363">
        <f t="shared" si="28"/>
        <v>2.9652330985772572E-2</v>
      </c>
      <c r="O363">
        <v>30337.16</v>
      </c>
      <c r="P363">
        <v>0.34727580699999999</v>
      </c>
      <c r="Q363">
        <f t="shared" si="29"/>
        <v>87357.539421109177</v>
      </c>
      <c r="Z363" t="s">
        <v>594</v>
      </c>
    </row>
    <row r="364" spans="1:26" x14ac:dyDescent="0.35">
      <c r="A364">
        <v>369</v>
      </c>
      <c r="B364" t="s">
        <v>618</v>
      </c>
      <c r="C364">
        <v>8.1999999999999993</v>
      </c>
      <c r="D364">
        <f t="shared" si="25"/>
        <v>3.3338754268986827E-3</v>
      </c>
      <c r="E364" t="s">
        <v>890</v>
      </c>
      <c r="F364">
        <v>64</v>
      </c>
      <c r="G364" t="s">
        <v>870</v>
      </c>
      <c r="H364" t="s">
        <v>97</v>
      </c>
      <c r="I364">
        <f t="shared" si="26"/>
        <v>2.097582756591098E-2</v>
      </c>
      <c r="J364">
        <f t="shared" si="27"/>
        <v>3.3582089552238806E-2</v>
      </c>
      <c r="K364" t="s">
        <v>860</v>
      </c>
      <c r="L364">
        <f>SUMIF($K$2:$K$537,K364,$C$2:$C$537)/pivots!$A$13</f>
        <v>0.22311298735564536</v>
      </c>
      <c r="M364" t="s">
        <v>199</v>
      </c>
      <c r="N364">
        <f t="shared" si="28"/>
        <v>8.1995494306996031E-3</v>
      </c>
      <c r="O364">
        <v>2459.6</v>
      </c>
      <c r="P364">
        <v>5.9146259999999999E-2</v>
      </c>
      <c r="Q364">
        <f t="shared" si="29"/>
        <v>41585.04696662139</v>
      </c>
      <c r="Z364" t="s">
        <v>619</v>
      </c>
    </row>
    <row r="365" spans="1:26" x14ac:dyDescent="0.35">
      <c r="A365">
        <v>369</v>
      </c>
      <c r="B365" t="s">
        <v>620</v>
      </c>
      <c r="C365">
        <v>8.1999999999999993</v>
      </c>
      <c r="D365">
        <f t="shared" si="25"/>
        <v>1.9195116013408489E-3</v>
      </c>
      <c r="E365" t="s">
        <v>890</v>
      </c>
      <c r="F365">
        <v>56</v>
      </c>
      <c r="G365" t="s">
        <v>869</v>
      </c>
      <c r="H365" t="s">
        <v>44</v>
      </c>
      <c r="I365">
        <f t="shared" si="26"/>
        <v>4.9055225183170639E-2</v>
      </c>
      <c r="J365">
        <f t="shared" si="27"/>
        <v>4.8507462686567165E-2</v>
      </c>
      <c r="K365" t="s">
        <v>859</v>
      </c>
      <c r="L365">
        <f>SUMIF($K$2:$K$537,K365,$C$2:$C$537)/pivots!$A$13</f>
        <v>0.21473077469505394</v>
      </c>
      <c r="M365" t="s">
        <v>163</v>
      </c>
      <c r="N365">
        <f t="shared" si="28"/>
        <v>2.9652330985772572E-2</v>
      </c>
      <c r="O365">
        <v>4271.92</v>
      </c>
      <c r="P365">
        <v>1.4638655249999999</v>
      </c>
      <c r="Q365">
        <f t="shared" si="29"/>
        <v>2918.246196145647</v>
      </c>
      <c r="Z365" t="s">
        <v>175</v>
      </c>
    </row>
    <row r="366" spans="1:26" x14ac:dyDescent="0.35">
      <c r="A366">
        <v>369</v>
      </c>
      <c r="B366" t="s">
        <v>621</v>
      </c>
      <c r="C366">
        <v>8.1999999999999993</v>
      </c>
      <c r="D366">
        <f t="shared" si="25"/>
        <v>2.7029557150372676E-4</v>
      </c>
      <c r="E366" t="s">
        <v>890</v>
      </c>
      <c r="F366">
        <v>64</v>
      </c>
      <c r="G366" t="s">
        <v>870</v>
      </c>
      <c r="H366" t="s">
        <v>7</v>
      </c>
      <c r="I366">
        <f t="shared" si="26"/>
        <v>0.49662073024700115</v>
      </c>
      <c r="J366">
        <f t="shared" si="27"/>
        <v>0.39365671641791045</v>
      </c>
      <c r="K366" t="s">
        <v>858</v>
      </c>
      <c r="L366">
        <f>SUMIF($K$2:$K$537,K366,$C$2:$C$537)/pivots!$A$13</f>
        <v>0.52927685656877277</v>
      </c>
      <c r="M366" t="s">
        <v>23</v>
      </c>
      <c r="N366">
        <f t="shared" si="28"/>
        <v>0.16778632461285556</v>
      </c>
      <c r="O366">
        <v>30337.16</v>
      </c>
      <c r="P366">
        <v>0.34727580699999999</v>
      </c>
      <c r="Q366">
        <f t="shared" si="29"/>
        <v>87357.539421109177</v>
      </c>
      <c r="Z366" t="s">
        <v>345</v>
      </c>
    </row>
    <row r="367" spans="1:26" x14ac:dyDescent="0.35">
      <c r="A367">
        <v>369</v>
      </c>
      <c r="B367" t="s">
        <v>622</v>
      </c>
      <c r="C367">
        <v>8.1999999999999993</v>
      </c>
      <c r="D367">
        <f t="shared" si="25"/>
        <v>2.7029557150372676E-4</v>
      </c>
      <c r="E367" t="s">
        <v>890</v>
      </c>
      <c r="F367">
        <v>92</v>
      </c>
      <c r="G367" t="s">
        <v>873</v>
      </c>
      <c r="H367" t="s">
        <v>7</v>
      </c>
      <c r="I367">
        <f t="shared" si="26"/>
        <v>0.49662073024700115</v>
      </c>
      <c r="J367">
        <f t="shared" si="27"/>
        <v>0.39365671641791045</v>
      </c>
      <c r="K367" t="s">
        <v>858</v>
      </c>
      <c r="L367">
        <f>SUMIF($K$2:$K$537,K367,$C$2:$C$537)/pivots!$A$13</f>
        <v>0.52927685656877277</v>
      </c>
      <c r="M367" t="s">
        <v>12</v>
      </c>
      <c r="N367">
        <f t="shared" si="28"/>
        <v>0.24783341113433871</v>
      </c>
      <c r="O367">
        <v>30337.16</v>
      </c>
      <c r="P367">
        <v>0.34727580699999999</v>
      </c>
      <c r="Q367">
        <f t="shared" si="29"/>
        <v>87357.539421109177</v>
      </c>
      <c r="Z367" t="s">
        <v>623</v>
      </c>
    </row>
    <row r="368" spans="1:26" x14ac:dyDescent="0.35">
      <c r="A368">
        <v>369</v>
      </c>
      <c r="B368" t="s">
        <v>624</v>
      </c>
      <c r="C368">
        <v>8.1999999999999993</v>
      </c>
      <c r="D368">
        <f t="shared" si="25"/>
        <v>2.7029557150372676E-4</v>
      </c>
      <c r="E368" t="s">
        <v>890</v>
      </c>
      <c r="F368">
        <v>60</v>
      </c>
      <c r="G368" t="s">
        <v>870</v>
      </c>
      <c r="H368" t="s">
        <v>7</v>
      </c>
      <c r="I368">
        <f t="shared" si="26"/>
        <v>0.49662073024700115</v>
      </c>
      <c r="J368">
        <f t="shared" si="27"/>
        <v>0.39365671641791045</v>
      </c>
      <c r="K368" t="s">
        <v>858</v>
      </c>
      <c r="L368">
        <f>SUMIF($K$2:$K$537,K368,$C$2:$C$537)/pivots!$A$13</f>
        <v>0.52927685656877277</v>
      </c>
      <c r="M368" t="s">
        <v>23</v>
      </c>
      <c r="N368">
        <f t="shared" si="28"/>
        <v>0.16778632461285556</v>
      </c>
      <c r="O368">
        <v>30337.16</v>
      </c>
      <c r="P368">
        <v>0.34727580699999999</v>
      </c>
      <c r="Q368">
        <f t="shared" si="29"/>
        <v>87357.539421109177</v>
      </c>
      <c r="Z368" t="s">
        <v>194</v>
      </c>
    </row>
    <row r="369" spans="1:26" x14ac:dyDescent="0.35">
      <c r="A369">
        <v>369</v>
      </c>
      <c r="B369" t="s">
        <v>625</v>
      </c>
      <c r="C369">
        <v>8.1999999999999993</v>
      </c>
      <c r="D369">
        <f t="shared" si="25"/>
        <v>4.3590588685584264E-3</v>
      </c>
      <c r="E369" t="s">
        <v>890</v>
      </c>
      <c r="F369">
        <v>77</v>
      </c>
      <c r="G369" t="s">
        <v>871</v>
      </c>
      <c r="H369" t="s">
        <v>136</v>
      </c>
      <c r="I369">
        <f t="shared" si="26"/>
        <v>1.2542875119238503E-2</v>
      </c>
      <c r="J369">
        <f t="shared" si="27"/>
        <v>1.6791044776119403E-2</v>
      </c>
      <c r="K369" t="s">
        <v>862</v>
      </c>
      <c r="L369">
        <f>SUMIF($K$2:$K$537,K369,$C$2:$C$537)/pivots!$A$13</f>
        <v>1.2542875119238503E-2</v>
      </c>
      <c r="M369" t="s">
        <v>115</v>
      </c>
      <c r="N369">
        <f t="shared" si="28"/>
        <v>3.5639625743337865E-2</v>
      </c>
      <c r="O369">
        <v>1881.14</v>
      </c>
      <c r="P369">
        <v>2.6974026000000002E-2</v>
      </c>
      <c r="Q369">
        <f t="shared" si="29"/>
        <v>69738.940712817581</v>
      </c>
      <c r="Z369" t="s">
        <v>115</v>
      </c>
    </row>
    <row r="370" spans="1:26" x14ac:dyDescent="0.35">
      <c r="A370">
        <v>369</v>
      </c>
      <c r="B370" t="s">
        <v>626</v>
      </c>
      <c r="C370">
        <v>8.1999999999999993</v>
      </c>
      <c r="D370">
        <f t="shared" si="25"/>
        <v>1.9555004411799776E-2</v>
      </c>
      <c r="E370" t="s">
        <v>890</v>
      </c>
      <c r="F370">
        <v>70</v>
      </c>
      <c r="G370" t="s">
        <v>871</v>
      </c>
      <c r="H370" t="s">
        <v>433</v>
      </c>
      <c r="I370">
        <f t="shared" si="26"/>
        <v>3.0037953359988642E-3</v>
      </c>
      <c r="J370">
        <f t="shared" si="27"/>
        <v>5.597014925373134E-3</v>
      </c>
      <c r="K370" t="s">
        <v>861</v>
      </c>
      <c r="L370">
        <f>SUMIF($K$2:$K$537,K370,$C$2:$C$537)/pivots!$A$13</f>
        <v>1.6886200807777401E-2</v>
      </c>
      <c r="M370" t="s">
        <v>23</v>
      </c>
      <c r="N370">
        <f t="shared" si="28"/>
        <v>0.16778632461285556</v>
      </c>
      <c r="O370">
        <v>419.33</v>
      </c>
      <c r="P370">
        <v>5.3425634999999999E-2</v>
      </c>
      <c r="Q370">
        <f t="shared" si="29"/>
        <v>7848.8538320602083</v>
      </c>
      <c r="Z370" t="s">
        <v>207</v>
      </c>
    </row>
    <row r="371" spans="1:26" x14ac:dyDescent="0.35">
      <c r="A371">
        <v>369</v>
      </c>
      <c r="B371" t="s">
        <v>627</v>
      </c>
      <c r="C371">
        <v>8.1999999999999993</v>
      </c>
      <c r="D371">
        <f t="shared" si="25"/>
        <v>4.1976176983847871E-4</v>
      </c>
      <c r="E371" t="s">
        <v>890</v>
      </c>
      <c r="F371">
        <v>59</v>
      </c>
      <c r="G371" t="s">
        <v>869</v>
      </c>
      <c r="H371" t="s">
        <v>55</v>
      </c>
      <c r="I371">
        <f t="shared" si="26"/>
        <v>8.5506687503805551E-2</v>
      </c>
      <c r="J371">
        <f t="shared" si="27"/>
        <v>0.10074626865671642</v>
      </c>
      <c r="K371" t="s">
        <v>859</v>
      </c>
      <c r="L371">
        <f>SUMIF($K$2:$K$537,K371,$C$2:$C$537)/pivots!$A$13</f>
        <v>0.21473077469505394</v>
      </c>
      <c r="M371" t="s">
        <v>20</v>
      </c>
      <c r="N371">
        <f t="shared" si="28"/>
        <v>0.14505490044853961</v>
      </c>
      <c r="O371">
        <v>19534.89</v>
      </c>
      <c r="P371">
        <v>1.416096094</v>
      </c>
      <c r="Q371">
        <f t="shared" si="29"/>
        <v>13794.890108636935</v>
      </c>
      <c r="Z371" t="s">
        <v>628</v>
      </c>
    </row>
    <row r="372" spans="1:26" x14ac:dyDescent="0.35">
      <c r="A372">
        <v>369</v>
      </c>
      <c r="B372" t="s">
        <v>629</v>
      </c>
      <c r="C372">
        <v>8.1999999999999993</v>
      </c>
      <c r="D372">
        <f t="shared" si="25"/>
        <v>1.942851727242572E-2</v>
      </c>
      <c r="E372" t="s">
        <v>890</v>
      </c>
      <c r="F372">
        <v>63</v>
      </c>
      <c r="G372" t="s">
        <v>870</v>
      </c>
      <c r="H372" t="s">
        <v>95</v>
      </c>
      <c r="I372">
        <f t="shared" si="26"/>
        <v>2.0742424549938101E-2</v>
      </c>
      <c r="J372">
        <f t="shared" si="27"/>
        <v>2.7985074626865673E-2</v>
      </c>
      <c r="K372" t="s">
        <v>859</v>
      </c>
      <c r="L372">
        <f>SUMIF($K$2:$K$537,K372,$C$2:$C$537)/pivots!$A$13</f>
        <v>0.21473077469505394</v>
      </c>
      <c r="M372" t="s">
        <v>163</v>
      </c>
      <c r="N372">
        <f t="shared" si="28"/>
        <v>2.9652330985772572E-2</v>
      </c>
      <c r="O372">
        <v>422.06</v>
      </c>
      <c r="P372">
        <v>7.3960759999999997E-3</v>
      </c>
      <c r="Q372">
        <f t="shared" si="29"/>
        <v>57065.3952176803</v>
      </c>
      <c r="Z372" t="s">
        <v>354</v>
      </c>
    </row>
    <row r="373" spans="1:26" x14ac:dyDescent="0.35">
      <c r="A373">
        <v>380</v>
      </c>
      <c r="B373" t="s">
        <v>630</v>
      </c>
      <c r="C373">
        <v>8.1</v>
      </c>
      <c r="D373">
        <f t="shared" si="25"/>
        <v>1.9191584134957113E-2</v>
      </c>
      <c r="E373" t="s">
        <v>890</v>
      </c>
      <c r="F373">
        <v>73</v>
      </c>
      <c r="G373" t="s">
        <v>871</v>
      </c>
      <c r="H373" t="s">
        <v>95</v>
      </c>
      <c r="I373">
        <f t="shared" si="26"/>
        <v>2.0742424549938101E-2</v>
      </c>
      <c r="J373">
        <f t="shared" si="27"/>
        <v>2.7985074626865673E-2</v>
      </c>
      <c r="K373" t="s">
        <v>859</v>
      </c>
      <c r="L373">
        <f>SUMIF($K$2:$K$537,K373,$C$2:$C$537)/pivots!$A$13</f>
        <v>0.21473077469505394</v>
      </c>
      <c r="M373" t="s">
        <v>218</v>
      </c>
      <c r="N373">
        <f t="shared" si="28"/>
        <v>2.8576647520854061E-2</v>
      </c>
      <c r="O373">
        <v>422.06</v>
      </c>
      <c r="P373">
        <v>7.3960759999999997E-3</v>
      </c>
      <c r="Q373">
        <f t="shared" si="29"/>
        <v>57065.3952176803</v>
      </c>
      <c r="Z373" t="s">
        <v>217</v>
      </c>
    </row>
    <row r="374" spans="1:26" x14ac:dyDescent="0.35">
      <c r="A374">
        <v>380</v>
      </c>
      <c r="B374" t="s">
        <v>631</v>
      </c>
      <c r="C374">
        <v>8.1</v>
      </c>
      <c r="D374">
        <f t="shared" si="25"/>
        <v>2.6699928404636425E-4</v>
      </c>
      <c r="E374" t="s">
        <v>890</v>
      </c>
      <c r="F374">
        <v>60</v>
      </c>
      <c r="G374" t="s">
        <v>870</v>
      </c>
      <c r="H374" t="s">
        <v>7</v>
      </c>
      <c r="I374">
        <f t="shared" si="26"/>
        <v>0.49662073024700115</v>
      </c>
      <c r="J374">
        <f t="shared" si="27"/>
        <v>0.39365671641791045</v>
      </c>
      <c r="K374" t="s">
        <v>858</v>
      </c>
      <c r="L374">
        <f>SUMIF($K$2:$K$537,K374,$C$2:$C$537)/pivots!$A$13</f>
        <v>0.52927685656877277</v>
      </c>
      <c r="M374" t="s">
        <v>23</v>
      </c>
      <c r="N374">
        <f t="shared" si="28"/>
        <v>0.16778632461285556</v>
      </c>
      <c r="O374">
        <v>30337.16</v>
      </c>
      <c r="P374">
        <v>0.34727580699999999</v>
      </c>
      <c r="Q374">
        <f t="shared" si="29"/>
        <v>87357.539421109177</v>
      </c>
      <c r="Z374" t="s">
        <v>82</v>
      </c>
    </row>
    <row r="375" spans="1:26" x14ac:dyDescent="0.35">
      <c r="A375">
        <v>382</v>
      </c>
      <c r="B375" t="s">
        <v>632</v>
      </c>
      <c r="C375">
        <v>8</v>
      </c>
      <c r="D375">
        <f t="shared" si="25"/>
        <v>3.433019641163622E-3</v>
      </c>
      <c r="E375" t="s">
        <v>891</v>
      </c>
      <c r="F375">
        <v>65</v>
      </c>
      <c r="G375" t="s">
        <v>870</v>
      </c>
      <c r="H375" t="s">
        <v>58</v>
      </c>
      <c r="I375">
        <f t="shared" si="26"/>
        <v>1.9555113555641254E-2</v>
      </c>
      <c r="J375">
        <f t="shared" si="27"/>
        <v>2.6119402985074626E-2</v>
      </c>
      <c r="K375" t="s">
        <v>858</v>
      </c>
      <c r="L375">
        <f>SUMIF($K$2:$K$537,K375,$C$2:$C$537)/pivots!$A$13</f>
        <v>0.52927685656877277</v>
      </c>
      <c r="M375" t="s">
        <v>189</v>
      </c>
      <c r="N375">
        <f t="shared" si="28"/>
        <v>1.9068011609263059E-2</v>
      </c>
      <c r="O375">
        <v>2330.31</v>
      </c>
      <c r="P375">
        <v>4.0126723000000003E-2</v>
      </c>
      <c r="Q375">
        <f t="shared" si="29"/>
        <v>58073.767947609369</v>
      </c>
      <c r="Z375" t="s">
        <v>253</v>
      </c>
    </row>
    <row r="376" spans="1:26" x14ac:dyDescent="0.35">
      <c r="A376">
        <v>382</v>
      </c>
      <c r="B376" t="s">
        <v>633</v>
      </c>
      <c r="C376">
        <v>8</v>
      </c>
      <c r="D376">
        <f t="shared" si="25"/>
        <v>4.0952367789119881E-4</v>
      </c>
      <c r="E376" t="s">
        <v>890</v>
      </c>
      <c r="F376">
        <v>58</v>
      </c>
      <c r="G376" t="s">
        <v>869</v>
      </c>
      <c r="H376" t="s">
        <v>55</v>
      </c>
      <c r="I376">
        <f t="shared" si="26"/>
        <v>8.5506687503805551E-2</v>
      </c>
      <c r="J376">
        <f t="shared" si="27"/>
        <v>0.10074626865671642</v>
      </c>
      <c r="K376" t="s">
        <v>859</v>
      </c>
      <c r="L376">
        <f>SUMIF($K$2:$K$537,K376,$C$2:$C$537)/pivots!$A$13</f>
        <v>0.21473077469505394</v>
      </c>
      <c r="M376" t="s">
        <v>163</v>
      </c>
      <c r="N376">
        <f t="shared" si="28"/>
        <v>2.9652330985772572E-2</v>
      </c>
      <c r="O376">
        <v>19534.89</v>
      </c>
      <c r="P376">
        <v>1.416096094</v>
      </c>
      <c r="Q376">
        <f t="shared" si="29"/>
        <v>13794.890108636935</v>
      </c>
      <c r="Z376" t="s">
        <v>162</v>
      </c>
    </row>
    <row r="377" spans="1:26" x14ac:dyDescent="0.35">
      <c r="A377">
        <v>382</v>
      </c>
      <c r="B377" t="s">
        <v>634</v>
      </c>
      <c r="C377">
        <v>8</v>
      </c>
      <c r="D377">
        <f t="shared" si="25"/>
        <v>3.433019641163622E-3</v>
      </c>
      <c r="E377" t="s">
        <v>891</v>
      </c>
      <c r="F377">
        <v>78</v>
      </c>
      <c r="G377" t="s">
        <v>871</v>
      </c>
      <c r="H377" t="s">
        <v>58</v>
      </c>
      <c r="I377">
        <f t="shared" si="26"/>
        <v>1.9555113555641254E-2</v>
      </c>
      <c r="J377">
        <f t="shared" si="27"/>
        <v>2.6119402985074626E-2</v>
      </c>
      <c r="K377" t="s">
        <v>858</v>
      </c>
      <c r="L377">
        <f>SUMIF($K$2:$K$537,K377,$C$2:$C$537)/pivots!$A$13</f>
        <v>0.52927685656877277</v>
      </c>
      <c r="M377" t="s">
        <v>189</v>
      </c>
      <c r="N377">
        <f t="shared" si="28"/>
        <v>1.9068011609263059E-2</v>
      </c>
      <c r="O377">
        <v>2330.31</v>
      </c>
      <c r="P377">
        <v>4.0126723000000003E-2</v>
      </c>
      <c r="Q377">
        <f t="shared" si="29"/>
        <v>58073.767947609369</v>
      </c>
      <c r="Z377" t="s">
        <v>253</v>
      </c>
    </row>
    <row r="378" spans="1:26" x14ac:dyDescent="0.35">
      <c r="A378">
        <v>382</v>
      </c>
      <c r="B378" t="s">
        <v>635</v>
      </c>
      <c r="C378">
        <v>8</v>
      </c>
      <c r="D378">
        <f t="shared" si="25"/>
        <v>1.3932427725531172E-2</v>
      </c>
      <c r="E378" t="s">
        <v>890</v>
      </c>
      <c r="F378">
        <v>54</v>
      </c>
      <c r="G378" t="s">
        <v>869</v>
      </c>
      <c r="H378" t="s">
        <v>636</v>
      </c>
      <c r="I378">
        <f t="shared" si="26"/>
        <v>8.118365772969904E-4</v>
      </c>
      <c r="J378">
        <f t="shared" si="27"/>
        <v>1.8656716417910447E-3</v>
      </c>
      <c r="K378" t="s">
        <v>861</v>
      </c>
      <c r="L378">
        <f>SUMIF($K$2:$K$537,K378,$C$2:$C$537)/pivots!$A$13</f>
        <v>1.6886200807777401E-2</v>
      </c>
      <c r="M378" t="s">
        <v>12</v>
      </c>
      <c r="N378">
        <f t="shared" si="28"/>
        <v>0.24783341113433871</v>
      </c>
      <c r="O378">
        <v>574.20000000000005</v>
      </c>
      <c r="P378">
        <v>4.5851377999999998E-2</v>
      </c>
      <c r="Q378">
        <f t="shared" si="29"/>
        <v>12523.069644711661</v>
      </c>
      <c r="Z378" t="s">
        <v>84</v>
      </c>
    </row>
    <row r="379" spans="1:26" x14ac:dyDescent="0.35">
      <c r="A379">
        <v>382</v>
      </c>
      <c r="B379" t="s">
        <v>637</v>
      </c>
      <c r="C379">
        <v>8</v>
      </c>
      <c r="D379">
        <f t="shared" si="25"/>
        <v>1.5795604872944104E-2</v>
      </c>
      <c r="E379" t="s">
        <v>890</v>
      </c>
      <c r="F379">
        <v>70</v>
      </c>
      <c r="G379" t="s">
        <v>871</v>
      </c>
      <c r="H379" t="s">
        <v>469</v>
      </c>
      <c r="I379">
        <f t="shared" si="26"/>
        <v>1.8570761705668656E-3</v>
      </c>
      <c r="J379">
        <f t="shared" si="27"/>
        <v>3.7313432835820895E-3</v>
      </c>
      <c r="K379" t="s">
        <v>860</v>
      </c>
      <c r="L379">
        <f>SUMIF($K$2:$K$537,K379,$C$2:$C$537)/pivots!$A$13</f>
        <v>0.22311298735564536</v>
      </c>
      <c r="M379" t="s">
        <v>23</v>
      </c>
      <c r="N379">
        <f t="shared" si="28"/>
        <v>0.16778632461285556</v>
      </c>
      <c r="O379">
        <v>506.47</v>
      </c>
      <c r="P379">
        <v>5.6230710000000003E-3</v>
      </c>
      <c r="Q379">
        <f t="shared" si="29"/>
        <v>90069.999116141335</v>
      </c>
      <c r="Z379" t="s">
        <v>82</v>
      </c>
    </row>
    <row r="380" spans="1:26" x14ac:dyDescent="0.35">
      <c r="A380">
        <v>382</v>
      </c>
      <c r="B380" t="s">
        <v>638</v>
      </c>
      <c r="C380">
        <v>8</v>
      </c>
      <c r="D380">
        <f t="shared" si="25"/>
        <v>1.2523873634115033E-2</v>
      </c>
      <c r="E380" t="s">
        <v>890</v>
      </c>
      <c r="F380">
        <v>61</v>
      </c>
      <c r="G380" t="s">
        <v>870</v>
      </c>
      <c r="H380" t="s">
        <v>225</v>
      </c>
      <c r="I380">
        <f t="shared" si="26"/>
        <v>1.16397069269956E-2</v>
      </c>
      <c r="J380">
        <f t="shared" si="27"/>
        <v>2.0522388059701493E-2</v>
      </c>
      <c r="K380" t="s">
        <v>860</v>
      </c>
      <c r="L380">
        <f>SUMIF($K$2:$K$537,K380,$C$2:$C$537)/pivots!$A$13</f>
        <v>0.22311298735564536</v>
      </c>
      <c r="M380" t="s">
        <v>218</v>
      </c>
      <c r="N380">
        <f t="shared" si="28"/>
        <v>2.8576647520854061E-2</v>
      </c>
      <c r="O380">
        <v>638.78</v>
      </c>
      <c r="P380">
        <v>1.0656633E-2</v>
      </c>
      <c r="Q380">
        <f t="shared" si="29"/>
        <v>59942.009826180554</v>
      </c>
      <c r="Z380" t="s">
        <v>360</v>
      </c>
    </row>
    <row r="381" spans="1:26" x14ac:dyDescent="0.35">
      <c r="A381">
        <v>382</v>
      </c>
      <c r="B381" t="s">
        <v>639</v>
      </c>
      <c r="C381">
        <v>8</v>
      </c>
      <c r="D381">
        <f t="shared" si="25"/>
        <v>1.3623282189261447E-2</v>
      </c>
      <c r="E381" t="s">
        <v>890</v>
      </c>
      <c r="F381">
        <v>94</v>
      </c>
      <c r="G381" t="s">
        <v>873</v>
      </c>
      <c r="H381" t="s">
        <v>482</v>
      </c>
      <c r="I381">
        <f t="shared" si="26"/>
        <v>3.6025248117553949E-3</v>
      </c>
      <c r="J381">
        <f t="shared" si="27"/>
        <v>7.462686567164179E-3</v>
      </c>
      <c r="K381" t="s">
        <v>860</v>
      </c>
      <c r="L381">
        <f>SUMIF($K$2:$K$537,K381,$C$2:$C$537)/pivots!$A$13</f>
        <v>0.22311298735564536</v>
      </c>
      <c r="M381" t="s">
        <v>45</v>
      </c>
      <c r="N381">
        <f t="shared" si="28"/>
        <v>6.9970165005784374E-2</v>
      </c>
      <c r="O381">
        <v>587.23</v>
      </c>
      <c r="P381">
        <v>5.3080389999999996E-3</v>
      </c>
      <c r="Q381">
        <f t="shared" si="29"/>
        <v>110630.30998830266</v>
      </c>
      <c r="Z381" t="s">
        <v>45</v>
      </c>
    </row>
    <row r="382" spans="1:26" x14ac:dyDescent="0.35">
      <c r="A382">
        <v>382</v>
      </c>
      <c r="B382" t="s">
        <v>640</v>
      </c>
      <c r="C382">
        <v>8</v>
      </c>
      <c r="D382">
        <f t="shared" si="25"/>
        <v>2.6370299658900174E-4</v>
      </c>
      <c r="E382" t="s">
        <v>890</v>
      </c>
      <c r="F382">
        <v>65</v>
      </c>
      <c r="G382" t="s">
        <v>870</v>
      </c>
      <c r="H382" t="s">
        <v>7</v>
      </c>
      <c r="I382">
        <f t="shared" si="26"/>
        <v>0.49662073024700115</v>
      </c>
      <c r="J382">
        <f t="shared" si="27"/>
        <v>0.39365671641791045</v>
      </c>
      <c r="K382" t="s">
        <v>858</v>
      </c>
      <c r="L382">
        <f>SUMIF($K$2:$K$537,K382,$C$2:$C$537)/pivots!$A$13</f>
        <v>0.52927685656877277</v>
      </c>
      <c r="M382" t="s">
        <v>23</v>
      </c>
      <c r="N382">
        <f t="shared" si="28"/>
        <v>0.16778632461285556</v>
      </c>
      <c r="O382">
        <v>30337.16</v>
      </c>
      <c r="P382">
        <v>0.34727580699999999</v>
      </c>
      <c r="Q382">
        <f t="shared" si="29"/>
        <v>87357.539421109177</v>
      </c>
      <c r="Z382" t="s">
        <v>331</v>
      </c>
    </row>
    <row r="383" spans="1:26" x14ac:dyDescent="0.35">
      <c r="A383">
        <v>390</v>
      </c>
      <c r="B383" t="s">
        <v>641</v>
      </c>
      <c r="C383">
        <v>7.9</v>
      </c>
      <c r="D383">
        <f t="shared" si="25"/>
        <v>1.605182096733556E-3</v>
      </c>
      <c r="E383" t="s">
        <v>890</v>
      </c>
      <c r="F383">
        <v>40</v>
      </c>
      <c r="G383" t="s">
        <v>868</v>
      </c>
      <c r="H383" t="s">
        <v>86</v>
      </c>
      <c r="I383">
        <f t="shared" si="26"/>
        <v>3.7851880416472167E-2</v>
      </c>
      <c r="J383">
        <f t="shared" si="27"/>
        <v>4.4776119402985072E-2</v>
      </c>
      <c r="K383" t="s">
        <v>860</v>
      </c>
      <c r="L383">
        <f>SUMIF($K$2:$K$537,K383,$C$2:$C$537)/pivots!$A$13</f>
        <v>0.22311298735564536</v>
      </c>
      <c r="M383" t="s">
        <v>115</v>
      </c>
      <c r="N383">
        <f t="shared" si="28"/>
        <v>3.5639625743337865E-2</v>
      </c>
      <c r="O383">
        <v>4921.5600000000004</v>
      </c>
      <c r="P383">
        <v>8.4075074999999999E-2</v>
      </c>
      <c r="Q383">
        <f t="shared" si="29"/>
        <v>58537.681946760087</v>
      </c>
      <c r="Z383" t="s">
        <v>337</v>
      </c>
    </row>
    <row r="384" spans="1:26" x14ac:dyDescent="0.35">
      <c r="A384">
        <v>390</v>
      </c>
      <c r="B384" t="s">
        <v>642</v>
      </c>
      <c r="C384">
        <v>7.9</v>
      </c>
      <c r="D384">
        <f t="shared" si="25"/>
        <v>4.0440463191755883E-4</v>
      </c>
      <c r="E384" t="s">
        <v>890</v>
      </c>
      <c r="F384">
        <v>60</v>
      </c>
      <c r="G384" t="s">
        <v>870</v>
      </c>
      <c r="H384" t="s">
        <v>55</v>
      </c>
      <c r="I384">
        <f t="shared" si="26"/>
        <v>8.5506687503805551E-2</v>
      </c>
      <c r="J384">
        <f t="shared" si="27"/>
        <v>0.10074626865671642</v>
      </c>
      <c r="K384" t="s">
        <v>859</v>
      </c>
      <c r="L384">
        <f>SUMIF($K$2:$K$537,K384,$C$2:$C$537)/pivots!$A$13</f>
        <v>0.21473077469505394</v>
      </c>
      <c r="M384" t="s">
        <v>20</v>
      </c>
      <c r="N384">
        <f t="shared" si="28"/>
        <v>0.14505490044853961</v>
      </c>
      <c r="O384">
        <v>19534.89</v>
      </c>
      <c r="P384">
        <v>1.416096094</v>
      </c>
      <c r="Q384">
        <f t="shared" si="29"/>
        <v>13794.890108636935</v>
      </c>
      <c r="Z384" t="s">
        <v>643</v>
      </c>
    </row>
    <row r="385" spans="1:26" x14ac:dyDescent="0.35">
      <c r="A385">
        <v>390</v>
      </c>
      <c r="B385" t="s">
        <v>644</v>
      </c>
      <c r="C385">
        <v>7.9</v>
      </c>
      <c r="D385">
        <f t="shared" si="25"/>
        <v>2.6040670913163923E-4</v>
      </c>
      <c r="E385" t="s">
        <v>890</v>
      </c>
      <c r="F385">
        <v>87</v>
      </c>
      <c r="G385" t="s">
        <v>872</v>
      </c>
      <c r="H385" t="s">
        <v>7</v>
      </c>
      <c r="I385">
        <f t="shared" si="26"/>
        <v>0.49662073024700115</v>
      </c>
      <c r="J385">
        <f t="shared" si="27"/>
        <v>0.39365671641791045</v>
      </c>
      <c r="K385" t="s">
        <v>858</v>
      </c>
      <c r="L385">
        <f>SUMIF($K$2:$K$537,K385,$C$2:$C$537)/pivots!$A$13</f>
        <v>0.52927685656877277</v>
      </c>
      <c r="M385" t="s">
        <v>218</v>
      </c>
      <c r="N385">
        <f t="shared" si="28"/>
        <v>2.8576647520854061E-2</v>
      </c>
      <c r="O385">
        <v>30337.16</v>
      </c>
      <c r="P385">
        <v>0.34727580699999999</v>
      </c>
      <c r="Q385">
        <f t="shared" si="29"/>
        <v>87357.539421109177</v>
      </c>
      <c r="Z385" t="s">
        <v>360</v>
      </c>
    </row>
    <row r="386" spans="1:26" x14ac:dyDescent="0.35">
      <c r="A386">
        <v>390</v>
      </c>
      <c r="B386" t="s">
        <v>645</v>
      </c>
      <c r="C386">
        <v>7.9</v>
      </c>
      <c r="D386">
        <f t="shared" ref="D386:D449" si="30">C386/O386</f>
        <v>4.0440463191755883E-4</v>
      </c>
      <c r="E386" t="s">
        <v>890</v>
      </c>
      <c r="F386">
        <v>54</v>
      </c>
      <c r="G386" t="s">
        <v>869</v>
      </c>
      <c r="H386" t="s">
        <v>55</v>
      </c>
      <c r="I386">
        <f t="shared" si="26"/>
        <v>8.5506687503805551E-2</v>
      </c>
      <c r="J386">
        <f t="shared" si="27"/>
        <v>0.10074626865671642</v>
      </c>
      <c r="K386" t="s">
        <v>859</v>
      </c>
      <c r="L386">
        <f>SUMIF($K$2:$K$537,K386,$C$2:$C$537)/pivots!$A$13</f>
        <v>0.21473077469505394</v>
      </c>
      <c r="M386" t="s">
        <v>64</v>
      </c>
      <c r="N386">
        <f t="shared" si="28"/>
        <v>6.1730023746219886E-2</v>
      </c>
      <c r="O386">
        <v>19534.89</v>
      </c>
      <c r="P386">
        <v>1.416096094</v>
      </c>
      <c r="Q386">
        <f t="shared" si="29"/>
        <v>13794.890108636935</v>
      </c>
      <c r="Z386" t="s">
        <v>646</v>
      </c>
    </row>
    <row r="387" spans="1:26" x14ac:dyDescent="0.35">
      <c r="A387">
        <v>390</v>
      </c>
      <c r="B387" t="s">
        <v>647</v>
      </c>
      <c r="C387">
        <v>7.9</v>
      </c>
      <c r="D387">
        <f t="shared" si="30"/>
        <v>4.1995811050745827E-3</v>
      </c>
      <c r="E387" t="s">
        <v>890</v>
      </c>
      <c r="F387">
        <v>42</v>
      </c>
      <c r="G387" t="s">
        <v>868</v>
      </c>
      <c r="H387" t="s">
        <v>136</v>
      </c>
      <c r="I387">
        <f t="shared" ref="I387:I450" si="31">SUMIF($H$2:$H$537,H387,$C$2:$C$537)/SUM($C$2:$C$537)</f>
        <v>1.2542875119238503E-2</v>
      </c>
      <c r="J387">
        <f t="shared" ref="J387:J450" si="32">COUNTIF($H$2:$H$537,H387)/COUNTA($B$2:$B$537)</f>
        <v>1.6791044776119403E-2</v>
      </c>
      <c r="K387" t="s">
        <v>862</v>
      </c>
      <c r="L387">
        <f>SUMIF($K$2:$K$537,K387,$C$2:$C$537)/pivots!$A$13</f>
        <v>1.2542875119238503E-2</v>
      </c>
      <c r="M387" t="s">
        <v>23</v>
      </c>
      <c r="N387">
        <f t="shared" ref="N387:N450" si="33">SUMIF($M$2:$M$537,M387,$C$2:$C$537)/SUM($C$2:$C$537)</f>
        <v>0.16778632461285556</v>
      </c>
      <c r="O387">
        <v>1881.14</v>
      </c>
      <c r="P387">
        <v>2.6974026000000002E-2</v>
      </c>
      <c r="Q387">
        <f t="shared" ref="Q387:Q450" si="34">O387/P387</f>
        <v>69738.940712817581</v>
      </c>
      <c r="Z387" t="s">
        <v>75</v>
      </c>
    </row>
    <row r="388" spans="1:26" x14ac:dyDescent="0.35">
      <c r="A388">
        <v>390</v>
      </c>
      <c r="B388" t="s">
        <v>648</v>
      </c>
      <c r="C388">
        <v>7.9</v>
      </c>
      <c r="D388">
        <f t="shared" si="30"/>
        <v>1.8492855671454521E-3</v>
      </c>
      <c r="E388" t="s">
        <v>890</v>
      </c>
      <c r="F388">
        <v>81</v>
      </c>
      <c r="G388" t="s">
        <v>872</v>
      </c>
      <c r="H388" t="s">
        <v>44</v>
      </c>
      <c r="I388">
        <f t="shared" si="31"/>
        <v>4.9055225183170639E-2</v>
      </c>
      <c r="J388">
        <f t="shared" si="32"/>
        <v>4.8507462686567165E-2</v>
      </c>
      <c r="K388" t="s">
        <v>859</v>
      </c>
      <c r="L388">
        <f>SUMIF($K$2:$K$537,K388,$C$2:$C$537)/pivots!$A$13</f>
        <v>0.21473077469505394</v>
      </c>
      <c r="M388" t="s">
        <v>48</v>
      </c>
      <c r="N388">
        <f t="shared" si="33"/>
        <v>1.3577966755292164E-2</v>
      </c>
      <c r="O388">
        <v>4271.92</v>
      </c>
      <c r="P388">
        <v>1.4638655249999999</v>
      </c>
      <c r="Q388">
        <f t="shared" si="34"/>
        <v>2918.246196145647</v>
      </c>
      <c r="Z388" t="s">
        <v>48</v>
      </c>
    </row>
    <row r="389" spans="1:26" x14ac:dyDescent="0.35">
      <c r="A389">
        <v>390</v>
      </c>
      <c r="B389" t="s">
        <v>649</v>
      </c>
      <c r="C389">
        <v>7.9</v>
      </c>
      <c r="D389">
        <f t="shared" si="30"/>
        <v>1.8492855671454521E-3</v>
      </c>
      <c r="E389" t="s">
        <v>890</v>
      </c>
      <c r="F389">
        <v>51</v>
      </c>
      <c r="G389" t="s">
        <v>869</v>
      </c>
      <c r="H389" t="s">
        <v>44</v>
      </c>
      <c r="I389">
        <f t="shared" si="31"/>
        <v>4.9055225183170639E-2</v>
      </c>
      <c r="J389">
        <f t="shared" si="32"/>
        <v>4.8507462686567165E-2</v>
      </c>
      <c r="K389" t="s">
        <v>859</v>
      </c>
      <c r="L389">
        <f>SUMIF($K$2:$K$537,K389,$C$2:$C$537)/pivots!$A$13</f>
        <v>0.21473077469505394</v>
      </c>
      <c r="M389" t="s">
        <v>48</v>
      </c>
      <c r="N389">
        <f t="shared" si="33"/>
        <v>1.3577966755292164E-2</v>
      </c>
      <c r="O389">
        <v>4271.92</v>
      </c>
      <c r="P389">
        <v>1.4638655249999999</v>
      </c>
      <c r="Q389">
        <f t="shared" si="34"/>
        <v>2918.246196145647</v>
      </c>
      <c r="Z389" t="s">
        <v>48</v>
      </c>
    </row>
    <row r="390" spans="1:26" x14ac:dyDescent="0.35">
      <c r="A390">
        <v>390</v>
      </c>
      <c r="B390" t="s">
        <v>650</v>
      </c>
      <c r="C390">
        <v>7.9</v>
      </c>
      <c r="D390">
        <f t="shared" si="30"/>
        <v>2.1178148440055117E-3</v>
      </c>
      <c r="E390" t="s">
        <v>890</v>
      </c>
      <c r="F390">
        <v>43</v>
      </c>
      <c r="G390" t="s">
        <v>868</v>
      </c>
      <c r="H390" t="s">
        <v>221</v>
      </c>
      <c r="I390">
        <f t="shared" si="31"/>
        <v>1.3131456637778819E-2</v>
      </c>
      <c r="J390">
        <f t="shared" si="32"/>
        <v>2.2388059701492536E-2</v>
      </c>
      <c r="K390" t="s">
        <v>860</v>
      </c>
      <c r="L390">
        <f>SUMIF($K$2:$K$537,K390,$C$2:$C$537)/pivots!$A$13</f>
        <v>0.22311298735564536</v>
      </c>
      <c r="M390" t="s">
        <v>23</v>
      </c>
      <c r="N390">
        <f t="shared" si="33"/>
        <v>0.16778632461285556</v>
      </c>
      <c r="O390">
        <v>3730.26</v>
      </c>
      <c r="P390">
        <v>6.9551331999999993E-2</v>
      </c>
      <c r="Q390">
        <f t="shared" si="34"/>
        <v>53633.192819369739</v>
      </c>
      <c r="Z390" t="s">
        <v>446</v>
      </c>
    </row>
    <row r="391" spans="1:26" x14ac:dyDescent="0.35">
      <c r="A391">
        <v>390</v>
      </c>
      <c r="B391" t="s">
        <v>651</v>
      </c>
      <c r="C391">
        <v>7.9</v>
      </c>
      <c r="D391">
        <f t="shared" si="30"/>
        <v>2.1930433334258669E-2</v>
      </c>
      <c r="E391" t="s">
        <v>890</v>
      </c>
      <c r="F391">
        <v>86</v>
      </c>
      <c r="G391" t="s">
        <v>872</v>
      </c>
      <c r="H391" t="s">
        <v>231</v>
      </c>
      <c r="I391">
        <f t="shared" si="31"/>
        <v>5.2261979663493757E-3</v>
      </c>
      <c r="J391">
        <f t="shared" si="32"/>
        <v>9.3283582089552231E-3</v>
      </c>
      <c r="K391" t="s">
        <v>860</v>
      </c>
      <c r="L391">
        <f>SUMIF($K$2:$K$537,K391,$C$2:$C$537)/pivots!$A$13</f>
        <v>0.22311298735564536</v>
      </c>
      <c r="M391" t="s">
        <v>110</v>
      </c>
      <c r="N391">
        <f t="shared" si="33"/>
        <v>3.5314891112419061E-2</v>
      </c>
      <c r="O391">
        <v>360.23</v>
      </c>
      <c r="P391">
        <v>1.0609238999999999E-2</v>
      </c>
      <c r="Q391">
        <f t="shared" si="34"/>
        <v>33954.367509300151</v>
      </c>
      <c r="Z391" t="s">
        <v>652</v>
      </c>
    </row>
    <row r="392" spans="1:26" x14ac:dyDescent="0.35">
      <c r="A392">
        <v>390</v>
      </c>
      <c r="B392" t="s">
        <v>653</v>
      </c>
      <c r="C392">
        <v>7.9</v>
      </c>
      <c r="D392">
        <f t="shared" si="30"/>
        <v>2.6040670913163923E-4</v>
      </c>
      <c r="E392" t="s">
        <v>890</v>
      </c>
      <c r="F392">
        <v>53</v>
      </c>
      <c r="G392" t="s">
        <v>869</v>
      </c>
      <c r="H392" t="s">
        <v>7</v>
      </c>
      <c r="I392">
        <f t="shared" si="31"/>
        <v>0.49662073024700115</v>
      </c>
      <c r="J392">
        <f t="shared" si="32"/>
        <v>0.39365671641791045</v>
      </c>
      <c r="K392" t="s">
        <v>858</v>
      </c>
      <c r="L392">
        <f>SUMIF($K$2:$K$537,K392,$C$2:$C$537)/pivots!$A$13</f>
        <v>0.52927685656877277</v>
      </c>
      <c r="M392" t="s">
        <v>20</v>
      </c>
      <c r="N392">
        <f t="shared" si="33"/>
        <v>0.14505490044853961</v>
      </c>
      <c r="O392">
        <v>30337.16</v>
      </c>
      <c r="P392">
        <v>0.34727580699999999</v>
      </c>
      <c r="Q392">
        <f t="shared" si="34"/>
        <v>87357.539421109177</v>
      </c>
      <c r="Z392" t="s">
        <v>87</v>
      </c>
    </row>
    <row r="393" spans="1:26" x14ac:dyDescent="0.35">
      <c r="A393">
        <v>401</v>
      </c>
      <c r="B393" t="s">
        <v>654</v>
      </c>
      <c r="C393">
        <v>7.8</v>
      </c>
      <c r="D393">
        <f t="shared" si="30"/>
        <v>3.992855859439188E-4</v>
      </c>
      <c r="E393" t="s">
        <v>890</v>
      </c>
      <c r="F393">
        <v>55</v>
      </c>
      <c r="G393" t="s">
        <v>869</v>
      </c>
      <c r="H393" t="s">
        <v>55</v>
      </c>
      <c r="I393">
        <f t="shared" si="31"/>
        <v>8.5506687503805551E-2</v>
      </c>
      <c r="J393">
        <f t="shared" si="32"/>
        <v>0.10074626865671642</v>
      </c>
      <c r="K393" t="s">
        <v>859</v>
      </c>
      <c r="L393">
        <f>SUMIF($K$2:$K$537,K393,$C$2:$C$537)/pivots!$A$13</f>
        <v>0.21473077469505394</v>
      </c>
      <c r="M393" t="s">
        <v>115</v>
      </c>
      <c r="N393">
        <f t="shared" si="33"/>
        <v>3.5639625743337865E-2</v>
      </c>
      <c r="O393">
        <v>19534.89</v>
      </c>
      <c r="P393">
        <v>1.416096094</v>
      </c>
      <c r="Q393">
        <f t="shared" si="34"/>
        <v>13794.890108636935</v>
      </c>
      <c r="Z393" t="s">
        <v>272</v>
      </c>
    </row>
    <row r="394" spans="1:26" x14ac:dyDescent="0.35">
      <c r="A394">
        <v>401</v>
      </c>
      <c r="B394" t="s">
        <v>655</v>
      </c>
      <c r="C394">
        <v>7.8</v>
      </c>
      <c r="D394">
        <f t="shared" si="30"/>
        <v>1.2210776793262157E-2</v>
      </c>
      <c r="E394" t="s">
        <v>890</v>
      </c>
      <c r="F394">
        <v>57</v>
      </c>
      <c r="G394" t="s">
        <v>869</v>
      </c>
      <c r="H394" t="s">
        <v>225</v>
      </c>
      <c r="I394">
        <f t="shared" si="31"/>
        <v>1.16397069269956E-2</v>
      </c>
      <c r="J394">
        <f t="shared" si="32"/>
        <v>2.0522388059701493E-2</v>
      </c>
      <c r="K394" t="s">
        <v>860</v>
      </c>
      <c r="L394">
        <f>SUMIF($K$2:$K$537,K394,$C$2:$C$537)/pivots!$A$13</f>
        <v>0.22311298735564536</v>
      </c>
      <c r="M394" t="s">
        <v>12</v>
      </c>
      <c r="N394">
        <f t="shared" si="33"/>
        <v>0.24783341113433871</v>
      </c>
      <c r="O394">
        <v>638.78</v>
      </c>
      <c r="P394">
        <v>1.0656633E-2</v>
      </c>
      <c r="Q394">
        <f t="shared" si="34"/>
        <v>59942.009826180554</v>
      </c>
      <c r="Z394" t="s">
        <v>403</v>
      </c>
    </row>
    <row r="395" spans="1:26" x14ac:dyDescent="0.35">
      <c r="A395">
        <v>401</v>
      </c>
      <c r="B395" t="s">
        <v>656</v>
      </c>
      <c r="C395">
        <v>7.8</v>
      </c>
      <c r="D395">
        <f t="shared" si="30"/>
        <v>2.5711042167427667E-4</v>
      </c>
      <c r="E395" t="s">
        <v>890</v>
      </c>
      <c r="F395">
        <v>74</v>
      </c>
      <c r="G395" t="s">
        <v>871</v>
      </c>
      <c r="H395" t="s">
        <v>7</v>
      </c>
      <c r="I395">
        <f t="shared" si="31"/>
        <v>0.49662073024700115</v>
      </c>
      <c r="J395">
        <f t="shared" si="32"/>
        <v>0.39365671641791045</v>
      </c>
      <c r="K395" t="s">
        <v>858</v>
      </c>
      <c r="L395">
        <f>SUMIF($K$2:$K$537,K395,$C$2:$C$537)/pivots!$A$13</f>
        <v>0.52927685656877277</v>
      </c>
      <c r="M395" t="s">
        <v>23</v>
      </c>
      <c r="N395">
        <f t="shared" si="33"/>
        <v>0.16778632461285556</v>
      </c>
      <c r="O395">
        <v>30337.16</v>
      </c>
      <c r="P395">
        <v>0.34727580699999999</v>
      </c>
      <c r="Q395">
        <f t="shared" si="34"/>
        <v>87357.539421109177</v>
      </c>
      <c r="Z395" t="s">
        <v>657</v>
      </c>
    </row>
    <row r="396" spans="1:26" x14ac:dyDescent="0.35">
      <c r="A396">
        <v>401</v>
      </c>
      <c r="B396" t="s">
        <v>658</v>
      </c>
      <c r="C396">
        <v>7.8</v>
      </c>
      <c r="D396">
        <f t="shared" si="30"/>
        <v>3.992855859439188E-4</v>
      </c>
      <c r="E396" t="s">
        <v>890</v>
      </c>
      <c r="F396">
        <v>81</v>
      </c>
      <c r="G396" t="s">
        <v>872</v>
      </c>
      <c r="H396" t="s">
        <v>55</v>
      </c>
      <c r="I396">
        <f t="shared" si="31"/>
        <v>8.5506687503805551E-2</v>
      </c>
      <c r="J396">
        <f t="shared" si="32"/>
        <v>0.10074626865671642</v>
      </c>
      <c r="K396" t="s">
        <v>859</v>
      </c>
      <c r="L396">
        <f>SUMIF($K$2:$K$537,K396,$C$2:$C$537)/pivots!$A$13</f>
        <v>0.21473077469505394</v>
      </c>
      <c r="M396" t="s">
        <v>12</v>
      </c>
      <c r="N396">
        <f t="shared" si="33"/>
        <v>0.24783341113433871</v>
      </c>
      <c r="O396">
        <v>19534.89</v>
      </c>
      <c r="P396">
        <v>1.416096094</v>
      </c>
      <c r="Q396">
        <f t="shared" si="34"/>
        <v>13794.890108636935</v>
      </c>
      <c r="Z396" t="s">
        <v>84</v>
      </c>
    </row>
    <row r="397" spans="1:26" x14ac:dyDescent="0.35">
      <c r="A397">
        <v>401</v>
      </c>
      <c r="B397" t="s">
        <v>659</v>
      </c>
      <c r="C397">
        <v>7.8</v>
      </c>
      <c r="D397">
        <f t="shared" si="30"/>
        <v>7.8031212484993995E-3</v>
      </c>
      <c r="E397" t="s">
        <v>890</v>
      </c>
      <c r="F397">
        <v>60</v>
      </c>
      <c r="G397" t="s">
        <v>870</v>
      </c>
      <c r="H397" t="s">
        <v>103</v>
      </c>
      <c r="I397">
        <f t="shared" si="31"/>
        <v>1.3780925899616412E-2</v>
      </c>
      <c r="J397">
        <f t="shared" si="32"/>
        <v>1.6791044776119403E-2</v>
      </c>
      <c r="K397" t="s">
        <v>860</v>
      </c>
      <c r="L397">
        <f>SUMIF($K$2:$K$537,K397,$C$2:$C$537)/pivots!$A$13</f>
        <v>0.22311298735564536</v>
      </c>
      <c r="M397" t="s">
        <v>23</v>
      </c>
      <c r="N397">
        <f t="shared" si="33"/>
        <v>0.16778632461285556</v>
      </c>
      <c r="O397">
        <v>999.6</v>
      </c>
      <c r="P397">
        <v>8.9674070000000002E-3</v>
      </c>
      <c r="Q397">
        <f t="shared" si="34"/>
        <v>111470.35034765345</v>
      </c>
      <c r="Z397" t="s">
        <v>446</v>
      </c>
    </row>
    <row r="398" spans="1:26" x14ac:dyDescent="0.35">
      <c r="A398">
        <v>401</v>
      </c>
      <c r="B398" t="s">
        <v>660</v>
      </c>
      <c r="C398">
        <v>7.8</v>
      </c>
      <c r="D398">
        <f t="shared" si="30"/>
        <v>2.5711042167427667E-4</v>
      </c>
      <c r="E398" t="s">
        <v>890</v>
      </c>
      <c r="F398">
        <v>66</v>
      </c>
      <c r="G398" t="s">
        <v>870</v>
      </c>
      <c r="H398" t="s">
        <v>7</v>
      </c>
      <c r="I398">
        <f t="shared" si="31"/>
        <v>0.49662073024700115</v>
      </c>
      <c r="J398">
        <f t="shared" si="32"/>
        <v>0.39365671641791045</v>
      </c>
      <c r="K398" t="s">
        <v>858</v>
      </c>
      <c r="L398">
        <f>SUMIF($K$2:$K$537,K398,$C$2:$C$537)/pivots!$A$13</f>
        <v>0.52927685656877277</v>
      </c>
      <c r="M398" t="s">
        <v>218</v>
      </c>
      <c r="N398">
        <f t="shared" si="33"/>
        <v>2.8576647520854061E-2</v>
      </c>
      <c r="O398">
        <v>30337.16</v>
      </c>
      <c r="P398">
        <v>0.34727580699999999</v>
      </c>
      <c r="Q398">
        <f t="shared" si="34"/>
        <v>87357.539421109177</v>
      </c>
      <c r="Z398" t="s">
        <v>217</v>
      </c>
    </row>
    <row r="399" spans="1:26" x14ac:dyDescent="0.35">
      <c r="A399">
        <v>401</v>
      </c>
      <c r="B399" t="s">
        <v>661</v>
      </c>
      <c r="C399">
        <v>7.8</v>
      </c>
      <c r="D399">
        <f t="shared" si="30"/>
        <v>2.3755645772865572E-3</v>
      </c>
      <c r="E399" t="s">
        <v>890</v>
      </c>
      <c r="F399">
        <v>76</v>
      </c>
      <c r="G399" t="s">
        <v>871</v>
      </c>
      <c r="H399" t="s">
        <v>18</v>
      </c>
      <c r="I399">
        <f t="shared" si="31"/>
        <v>5.0597714680034947E-2</v>
      </c>
      <c r="J399">
        <f t="shared" si="32"/>
        <v>3.5447761194029849E-2</v>
      </c>
      <c r="K399" t="s">
        <v>860</v>
      </c>
      <c r="L399">
        <f>SUMIF($K$2:$K$537,K399,$C$2:$C$537)/pivots!$A$13</f>
        <v>0.22311298735564536</v>
      </c>
      <c r="M399" t="s">
        <v>93</v>
      </c>
      <c r="N399">
        <f t="shared" si="33"/>
        <v>1.7119603823750287E-2</v>
      </c>
      <c r="O399">
        <v>3283.43</v>
      </c>
      <c r="P399">
        <v>6.6650803999999994E-2</v>
      </c>
      <c r="Q399">
        <f t="shared" si="34"/>
        <v>49263.171679069317</v>
      </c>
      <c r="Z399" t="s">
        <v>92</v>
      </c>
    </row>
    <row r="400" spans="1:26" x14ac:dyDescent="0.35">
      <c r="A400">
        <v>401</v>
      </c>
      <c r="B400" t="s">
        <v>662</v>
      </c>
      <c r="C400">
        <v>7.8</v>
      </c>
      <c r="D400">
        <f t="shared" si="30"/>
        <v>2.3755645772865572E-3</v>
      </c>
      <c r="E400" t="s">
        <v>890</v>
      </c>
      <c r="F400">
        <v>70</v>
      </c>
      <c r="G400" t="s">
        <v>871</v>
      </c>
      <c r="H400" t="s">
        <v>18</v>
      </c>
      <c r="I400">
        <f t="shared" si="31"/>
        <v>5.0597714680034947E-2</v>
      </c>
      <c r="J400">
        <f t="shared" si="32"/>
        <v>3.5447761194029849E-2</v>
      </c>
      <c r="K400" t="s">
        <v>860</v>
      </c>
      <c r="L400">
        <f>SUMIF($K$2:$K$537,K400,$C$2:$C$537)/pivots!$A$13</f>
        <v>0.22311298735564536</v>
      </c>
      <c r="M400" t="s">
        <v>93</v>
      </c>
      <c r="N400">
        <f t="shared" si="33"/>
        <v>1.7119603823750287E-2</v>
      </c>
      <c r="O400">
        <v>3283.43</v>
      </c>
      <c r="P400">
        <v>6.6650803999999994E-2</v>
      </c>
      <c r="Q400">
        <f t="shared" si="34"/>
        <v>49263.171679069317</v>
      </c>
      <c r="Z400" t="s">
        <v>92</v>
      </c>
    </row>
    <row r="401" spans="1:26" x14ac:dyDescent="0.35">
      <c r="A401">
        <v>401</v>
      </c>
      <c r="B401" t="s">
        <v>663</v>
      </c>
      <c r="C401">
        <v>7.8</v>
      </c>
      <c r="D401">
        <f t="shared" si="30"/>
        <v>2.3755645772865572E-3</v>
      </c>
      <c r="E401" t="s">
        <v>891</v>
      </c>
      <c r="F401">
        <v>61</v>
      </c>
      <c r="G401" t="s">
        <v>870</v>
      </c>
      <c r="H401" t="s">
        <v>18</v>
      </c>
      <c r="I401">
        <f t="shared" si="31"/>
        <v>5.0597714680034947E-2</v>
      </c>
      <c r="J401">
        <f t="shared" si="32"/>
        <v>3.5447761194029849E-2</v>
      </c>
      <c r="K401" t="s">
        <v>860</v>
      </c>
      <c r="L401">
        <f>SUMIF($K$2:$K$537,K401,$C$2:$C$537)/pivots!$A$13</f>
        <v>0.22311298735564536</v>
      </c>
      <c r="M401" t="s">
        <v>93</v>
      </c>
      <c r="N401">
        <f t="shared" si="33"/>
        <v>1.7119603823750287E-2</v>
      </c>
      <c r="O401">
        <v>3283.43</v>
      </c>
      <c r="P401">
        <v>6.6650803999999994E-2</v>
      </c>
      <c r="Q401">
        <f t="shared" si="34"/>
        <v>49263.171679069317</v>
      </c>
      <c r="Z401" t="s">
        <v>92</v>
      </c>
    </row>
    <row r="402" spans="1:26" x14ac:dyDescent="0.35">
      <c r="A402">
        <v>401</v>
      </c>
      <c r="B402" t="s">
        <v>664</v>
      </c>
      <c r="C402">
        <v>7.8</v>
      </c>
      <c r="D402">
        <f t="shared" si="30"/>
        <v>2.5711042167427667E-4</v>
      </c>
      <c r="E402" t="s">
        <v>890</v>
      </c>
      <c r="F402">
        <v>84</v>
      </c>
      <c r="G402" t="s">
        <v>872</v>
      </c>
      <c r="H402" t="s">
        <v>7</v>
      </c>
      <c r="I402">
        <f t="shared" si="31"/>
        <v>0.49662073024700115</v>
      </c>
      <c r="J402">
        <f t="shared" si="32"/>
        <v>0.39365671641791045</v>
      </c>
      <c r="K402" t="s">
        <v>858</v>
      </c>
      <c r="L402">
        <f>SUMIF($K$2:$K$537,K402,$C$2:$C$537)/pivots!$A$13</f>
        <v>0.52927685656877277</v>
      </c>
      <c r="M402" t="s">
        <v>23</v>
      </c>
      <c r="N402">
        <f t="shared" si="33"/>
        <v>0.16778632461285556</v>
      </c>
      <c r="O402">
        <v>30337.16</v>
      </c>
      <c r="P402">
        <v>0.34727580699999999</v>
      </c>
      <c r="Q402">
        <f t="shared" si="34"/>
        <v>87357.539421109177</v>
      </c>
      <c r="Z402" t="s">
        <v>82</v>
      </c>
    </row>
    <row r="403" spans="1:26" x14ac:dyDescent="0.35">
      <c r="A403">
        <v>411</v>
      </c>
      <c r="B403" t="s">
        <v>665</v>
      </c>
      <c r="C403">
        <v>7.7</v>
      </c>
      <c r="D403">
        <f t="shared" si="30"/>
        <v>2.5381413421691416E-4</v>
      </c>
      <c r="E403" t="s">
        <v>891</v>
      </c>
      <c r="F403">
        <v>43</v>
      </c>
      <c r="G403" t="s">
        <v>868</v>
      </c>
      <c r="H403" t="s">
        <v>7</v>
      </c>
      <c r="I403">
        <f t="shared" si="31"/>
        <v>0.49662073024700115</v>
      </c>
      <c r="J403">
        <f t="shared" si="32"/>
        <v>0.39365671641791045</v>
      </c>
      <c r="K403" t="s">
        <v>858</v>
      </c>
      <c r="L403">
        <f>SUMIF($K$2:$K$537,K403,$C$2:$C$537)/pivots!$A$13</f>
        <v>0.52927685656877277</v>
      </c>
      <c r="M403" t="s">
        <v>12</v>
      </c>
      <c r="N403">
        <f t="shared" si="33"/>
        <v>0.24783341113433871</v>
      </c>
      <c r="O403">
        <v>30337.16</v>
      </c>
      <c r="P403">
        <v>0.34727580699999999</v>
      </c>
      <c r="Q403">
        <f t="shared" si="34"/>
        <v>87357.539421109177</v>
      </c>
      <c r="Z403" t="s">
        <v>666</v>
      </c>
    </row>
    <row r="404" spans="1:26" x14ac:dyDescent="0.35">
      <c r="A404">
        <v>411</v>
      </c>
      <c r="B404" t="s">
        <v>667</v>
      </c>
      <c r="C404">
        <v>7.7</v>
      </c>
      <c r="D404">
        <f t="shared" si="30"/>
        <v>2.5381413421691416E-4</v>
      </c>
      <c r="E404" t="s">
        <v>890</v>
      </c>
      <c r="F404">
        <v>61</v>
      </c>
      <c r="G404" t="s">
        <v>870</v>
      </c>
      <c r="H404" t="s">
        <v>7</v>
      </c>
      <c r="I404">
        <f t="shared" si="31"/>
        <v>0.49662073024700115</v>
      </c>
      <c r="J404">
        <f t="shared" si="32"/>
        <v>0.39365671641791045</v>
      </c>
      <c r="K404" t="s">
        <v>858</v>
      </c>
      <c r="L404">
        <f>SUMIF($K$2:$K$537,K404,$C$2:$C$537)/pivots!$A$13</f>
        <v>0.52927685656877277</v>
      </c>
      <c r="M404" t="s">
        <v>9</v>
      </c>
      <c r="N404">
        <f t="shared" si="33"/>
        <v>6.0938483083355338E-2</v>
      </c>
      <c r="O404">
        <v>30337.16</v>
      </c>
      <c r="P404">
        <v>0.34727580699999999</v>
      </c>
      <c r="Q404">
        <f t="shared" si="34"/>
        <v>87357.539421109177</v>
      </c>
      <c r="Z404" t="s">
        <v>668</v>
      </c>
    </row>
    <row r="405" spans="1:26" x14ac:dyDescent="0.35">
      <c r="A405">
        <v>411</v>
      </c>
      <c r="B405" t="s">
        <v>669</v>
      </c>
      <c r="C405">
        <v>7.7</v>
      </c>
      <c r="D405">
        <f t="shared" si="30"/>
        <v>2.5381413421691416E-4</v>
      </c>
      <c r="E405" t="s">
        <v>890</v>
      </c>
      <c r="F405">
        <v>74</v>
      </c>
      <c r="G405" t="s">
        <v>871</v>
      </c>
      <c r="H405" t="s">
        <v>7</v>
      </c>
      <c r="I405">
        <f t="shared" si="31"/>
        <v>0.49662073024700115</v>
      </c>
      <c r="J405">
        <f t="shared" si="32"/>
        <v>0.39365671641791045</v>
      </c>
      <c r="K405" t="s">
        <v>858</v>
      </c>
      <c r="L405">
        <f>SUMIF($K$2:$K$537,K405,$C$2:$C$537)/pivots!$A$13</f>
        <v>0.52927685656877277</v>
      </c>
      <c r="M405" t="s">
        <v>141</v>
      </c>
      <c r="N405">
        <f t="shared" si="33"/>
        <v>3.6492054149499728E-2</v>
      </c>
      <c r="O405">
        <v>30337.16</v>
      </c>
      <c r="P405">
        <v>0.34727580699999999</v>
      </c>
      <c r="Q405">
        <f t="shared" si="34"/>
        <v>87357.539421109177</v>
      </c>
      <c r="Z405" t="s">
        <v>171</v>
      </c>
    </row>
    <row r="406" spans="1:26" x14ac:dyDescent="0.35">
      <c r="A406">
        <v>411</v>
      </c>
      <c r="B406" t="s">
        <v>670</v>
      </c>
      <c r="C406">
        <v>7.7</v>
      </c>
      <c r="D406">
        <f t="shared" si="30"/>
        <v>1.8243851585082689E-2</v>
      </c>
      <c r="E406" t="s">
        <v>890</v>
      </c>
      <c r="F406">
        <v>77</v>
      </c>
      <c r="G406" t="s">
        <v>871</v>
      </c>
      <c r="H406" t="s">
        <v>95</v>
      </c>
      <c r="I406">
        <f t="shared" si="31"/>
        <v>2.0742424549938101E-2</v>
      </c>
      <c r="J406">
        <f t="shared" si="32"/>
        <v>2.7985074626865673E-2</v>
      </c>
      <c r="K406" t="s">
        <v>859</v>
      </c>
      <c r="L406">
        <f>SUMIF($K$2:$K$537,K406,$C$2:$C$537)/pivots!$A$13</f>
        <v>0.21473077469505394</v>
      </c>
      <c r="M406" t="s">
        <v>218</v>
      </c>
      <c r="N406">
        <f t="shared" si="33"/>
        <v>2.8576647520854061E-2</v>
      </c>
      <c r="O406">
        <v>422.06</v>
      </c>
      <c r="P406">
        <v>7.3960759999999997E-3</v>
      </c>
      <c r="Q406">
        <f t="shared" si="34"/>
        <v>57065.3952176803</v>
      </c>
      <c r="Z406" t="s">
        <v>217</v>
      </c>
    </row>
    <row r="407" spans="1:26" x14ac:dyDescent="0.35">
      <c r="A407">
        <v>411</v>
      </c>
      <c r="B407" t="s">
        <v>671</v>
      </c>
      <c r="C407">
        <v>7.7</v>
      </c>
      <c r="D407">
        <f t="shared" si="30"/>
        <v>2.5381413421691416E-4</v>
      </c>
      <c r="E407" t="s">
        <v>890</v>
      </c>
      <c r="F407">
        <v>98</v>
      </c>
      <c r="G407" t="s">
        <v>873</v>
      </c>
      <c r="H407" t="s">
        <v>7</v>
      </c>
      <c r="I407">
        <f t="shared" si="31"/>
        <v>0.49662073024700115</v>
      </c>
      <c r="J407">
        <f t="shared" si="32"/>
        <v>0.39365671641791045</v>
      </c>
      <c r="K407" t="s">
        <v>858</v>
      </c>
      <c r="L407">
        <f>SUMIF($K$2:$K$537,K407,$C$2:$C$537)/pivots!$A$13</f>
        <v>0.52927685656877277</v>
      </c>
      <c r="M407" t="s">
        <v>12</v>
      </c>
      <c r="N407">
        <f t="shared" si="33"/>
        <v>0.24783341113433871</v>
      </c>
      <c r="O407">
        <v>30337.16</v>
      </c>
      <c r="P407">
        <v>0.34727580699999999</v>
      </c>
      <c r="Q407">
        <f t="shared" si="34"/>
        <v>87357.539421109177</v>
      </c>
      <c r="Z407" t="s">
        <v>408</v>
      </c>
    </row>
    <row r="408" spans="1:26" x14ac:dyDescent="0.35">
      <c r="A408">
        <v>411</v>
      </c>
      <c r="B408" t="s">
        <v>672</v>
      </c>
      <c r="C408">
        <v>7.7</v>
      </c>
      <c r="D408">
        <f t="shared" si="30"/>
        <v>3.9416653997027882E-4</v>
      </c>
      <c r="E408" t="s">
        <v>890</v>
      </c>
      <c r="F408">
        <v>65</v>
      </c>
      <c r="G408" t="s">
        <v>870</v>
      </c>
      <c r="H408" t="s">
        <v>55</v>
      </c>
      <c r="I408">
        <f t="shared" si="31"/>
        <v>8.5506687503805551E-2</v>
      </c>
      <c r="J408">
        <f t="shared" si="32"/>
        <v>0.10074626865671642</v>
      </c>
      <c r="K408" t="s">
        <v>859</v>
      </c>
      <c r="L408">
        <f>SUMIF($K$2:$K$537,K408,$C$2:$C$537)/pivots!$A$13</f>
        <v>0.21473077469505394</v>
      </c>
      <c r="M408" t="s">
        <v>23</v>
      </c>
      <c r="N408">
        <f t="shared" si="33"/>
        <v>0.16778632461285556</v>
      </c>
      <c r="O408">
        <v>19534.89</v>
      </c>
      <c r="P408">
        <v>1.416096094</v>
      </c>
      <c r="Q408">
        <f t="shared" si="34"/>
        <v>13794.890108636935</v>
      </c>
      <c r="Z408" t="s">
        <v>75</v>
      </c>
    </row>
    <row r="409" spans="1:26" x14ac:dyDescent="0.35">
      <c r="A409">
        <v>411</v>
      </c>
      <c r="B409" t="s">
        <v>673</v>
      </c>
      <c r="C409">
        <v>7.7</v>
      </c>
      <c r="D409">
        <f t="shared" si="30"/>
        <v>4.0932625960853524E-3</v>
      </c>
      <c r="E409" t="s">
        <v>890</v>
      </c>
      <c r="F409">
        <v>64</v>
      </c>
      <c r="G409" t="s">
        <v>870</v>
      </c>
      <c r="H409" t="s">
        <v>136</v>
      </c>
      <c r="I409">
        <f t="shared" si="31"/>
        <v>1.2542875119238503E-2</v>
      </c>
      <c r="J409">
        <f t="shared" si="32"/>
        <v>1.6791044776119403E-2</v>
      </c>
      <c r="K409" t="s">
        <v>862</v>
      </c>
      <c r="L409">
        <f>SUMIF($K$2:$K$537,K409,$C$2:$C$537)/pivots!$A$13</f>
        <v>1.2542875119238503E-2</v>
      </c>
      <c r="M409" t="s">
        <v>45</v>
      </c>
      <c r="N409">
        <f t="shared" si="33"/>
        <v>6.9970165005784374E-2</v>
      </c>
      <c r="O409">
        <v>1881.14</v>
      </c>
      <c r="P409">
        <v>2.6974026000000002E-2</v>
      </c>
      <c r="Q409">
        <f t="shared" si="34"/>
        <v>69738.940712817581</v>
      </c>
      <c r="Z409" t="s">
        <v>674</v>
      </c>
    </row>
    <row r="410" spans="1:26" x14ac:dyDescent="0.35">
      <c r="A410">
        <v>418</v>
      </c>
      <c r="B410" t="s">
        <v>675</v>
      </c>
      <c r="C410">
        <v>7.6</v>
      </c>
      <c r="D410">
        <f t="shared" si="30"/>
        <v>3.8904749399663885E-4</v>
      </c>
      <c r="E410" t="s">
        <v>890</v>
      </c>
      <c r="F410">
        <v>62</v>
      </c>
      <c r="G410" t="s">
        <v>870</v>
      </c>
      <c r="H410" t="s">
        <v>55</v>
      </c>
      <c r="I410">
        <f t="shared" si="31"/>
        <v>8.5506687503805551E-2</v>
      </c>
      <c r="J410">
        <f t="shared" si="32"/>
        <v>0.10074626865671642</v>
      </c>
      <c r="K410" t="s">
        <v>859</v>
      </c>
      <c r="L410">
        <f>SUMIF($K$2:$K$537,K410,$C$2:$C$537)/pivots!$A$13</f>
        <v>0.21473077469505394</v>
      </c>
      <c r="M410" t="s">
        <v>20</v>
      </c>
      <c r="N410">
        <f t="shared" si="33"/>
        <v>0.14505490044853961</v>
      </c>
      <c r="O410">
        <v>19534.89</v>
      </c>
      <c r="P410">
        <v>1.416096094</v>
      </c>
      <c r="Q410">
        <f t="shared" si="34"/>
        <v>13794.890108636935</v>
      </c>
      <c r="Z410" t="s">
        <v>643</v>
      </c>
    </row>
    <row r="411" spans="1:26" x14ac:dyDescent="0.35">
      <c r="A411">
        <v>418</v>
      </c>
      <c r="B411" t="s">
        <v>676</v>
      </c>
      <c r="C411">
        <v>7.6</v>
      </c>
      <c r="D411">
        <f t="shared" si="30"/>
        <v>2.5051784675955165E-4</v>
      </c>
      <c r="E411" t="s">
        <v>890</v>
      </c>
      <c r="F411">
        <v>62</v>
      </c>
      <c r="G411" t="s">
        <v>870</v>
      </c>
      <c r="H411" t="s">
        <v>7</v>
      </c>
      <c r="I411">
        <f t="shared" si="31"/>
        <v>0.49662073024700115</v>
      </c>
      <c r="J411">
        <f t="shared" si="32"/>
        <v>0.39365671641791045</v>
      </c>
      <c r="K411" t="s">
        <v>858</v>
      </c>
      <c r="L411">
        <f>SUMIF($K$2:$K$537,K411,$C$2:$C$537)/pivots!$A$13</f>
        <v>0.52927685656877277</v>
      </c>
      <c r="M411" t="s">
        <v>141</v>
      </c>
      <c r="N411">
        <f t="shared" si="33"/>
        <v>3.6492054149499728E-2</v>
      </c>
      <c r="O411">
        <v>30337.16</v>
      </c>
      <c r="P411">
        <v>0.34727580699999999</v>
      </c>
      <c r="Q411">
        <f t="shared" si="34"/>
        <v>87357.539421109177</v>
      </c>
      <c r="Z411" t="s">
        <v>677</v>
      </c>
    </row>
    <row r="412" spans="1:26" x14ac:dyDescent="0.35">
      <c r="A412">
        <v>418</v>
      </c>
      <c r="B412" t="s">
        <v>678</v>
      </c>
      <c r="C412">
        <v>7.6</v>
      </c>
      <c r="D412">
        <f t="shared" si="30"/>
        <v>3.2940931708247368E-3</v>
      </c>
      <c r="E412" t="s">
        <v>890</v>
      </c>
      <c r="F412">
        <v>59</v>
      </c>
      <c r="G412" t="s">
        <v>869</v>
      </c>
      <c r="H412" t="s">
        <v>119</v>
      </c>
      <c r="I412">
        <f t="shared" si="31"/>
        <v>9.4578961255099379E-3</v>
      </c>
      <c r="J412">
        <f t="shared" si="32"/>
        <v>1.1194029850746268E-2</v>
      </c>
      <c r="K412" t="s">
        <v>861</v>
      </c>
      <c r="L412">
        <f>SUMIF($K$2:$K$537,K412,$C$2:$C$537)/pivots!$A$13</f>
        <v>1.6886200807777401E-2</v>
      </c>
      <c r="M412" t="s">
        <v>64</v>
      </c>
      <c r="N412">
        <f t="shared" si="33"/>
        <v>6.1730023746219886E-2</v>
      </c>
      <c r="O412">
        <v>2307.16</v>
      </c>
      <c r="P412">
        <v>0.21281240500000001</v>
      </c>
      <c r="Q412">
        <f t="shared" si="34"/>
        <v>10841.285309472443</v>
      </c>
      <c r="Z412" t="s">
        <v>246</v>
      </c>
    </row>
    <row r="413" spans="1:26" x14ac:dyDescent="0.35">
      <c r="A413">
        <v>418</v>
      </c>
      <c r="B413" t="s">
        <v>679</v>
      </c>
      <c r="C413">
        <v>7.6</v>
      </c>
      <c r="D413">
        <f t="shared" si="30"/>
        <v>1.3795356773338659E-2</v>
      </c>
      <c r="E413" t="s">
        <v>890</v>
      </c>
      <c r="F413">
        <v>70</v>
      </c>
      <c r="G413" t="s">
        <v>871</v>
      </c>
      <c r="H413" t="s">
        <v>151</v>
      </c>
      <c r="I413">
        <f t="shared" si="31"/>
        <v>9.9754419435367694E-3</v>
      </c>
      <c r="J413">
        <f t="shared" si="32"/>
        <v>1.4925373134328358E-2</v>
      </c>
      <c r="K413" t="s">
        <v>859</v>
      </c>
      <c r="L413">
        <f>SUMIF($K$2:$K$537,K413,$C$2:$C$537)/pivots!$A$13</f>
        <v>0.21473077469505394</v>
      </c>
      <c r="M413" t="s">
        <v>115</v>
      </c>
      <c r="N413">
        <f t="shared" si="33"/>
        <v>3.5639625743337865E-2</v>
      </c>
      <c r="O413">
        <v>550.91</v>
      </c>
      <c r="P413">
        <v>9.5171809999999996E-3</v>
      </c>
      <c r="Q413">
        <f t="shared" si="34"/>
        <v>57885.838253995586</v>
      </c>
      <c r="Z413" t="s">
        <v>680</v>
      </c>
    </row>
    <row r="414" spans="1:26" x14ac:dyDescent="0.35">
      <c r="A414">
        <v>423</v>
      </c>
      <c r="B414" t="s">
        <v>681</v>
      </c>
      <c r="C414">
        <v>7.5</v>
      </c>
      <c r="D414">
        <f t="shared" si="30"/>
        <v>1.7556508548849229E-3</v>
      </c>
      <c r="E414" t="s">
        <v>890</v>
      </c>
      <c r="F414">
        <v>93</v>
      </c>
      <c r="G414" t="s">
        <v>873</v>
      </c>
      <c r="H414" t="s">
        <v>44</v>
      </c>
      <c r="I414">
        <f t="shared" si="31"/>
        <v>4.9055225183170639E-2</v>
      </c>
      <c r="J414">
        <f t="shared" si="32"/>
        <v>4.8507462686567165E-2</v>
      </c>
      <c r="K414" t="s">
        <v>859</v>
      </c>
      <c r="L414">
        <f>SUMIF($K$2:$K$537,K414,$C$2:$C$537)/pivots!$A$13</f>
        <v>0.21473077469505394</v>
      </c>
      <c r="M414" t="s">
        <v>270</v>
      </c>
      <c r="N414">
        <f t="shared" si="33"/>
        <v>8.5851718049156731E-3</v>
      </c>
      <c r="O414">
        <v>4271.92</v>
      </c>
      <c r="P414">
        <v>1.4638655249999999</v>
      </c>
      <c r="Q414">
        <f t="shared" si="34"/>
        <v>2918.246196145647</v>
      </c>
      <c r="Z414" t="s">
        <v>682</v>
      </c>
    </row>
    <row r="415" spans="1:26" x14ac:dyDescent="0.35">
      <c r="A415">
        <v>423</v>
      </c>
      <c r="B415" t="s">
        <v>683</v>
      </c>
      <c r="C415">
        <v>7.5</v>
      </c>
      <c r="D415">
        <f t="shared" si="30"/>
        <v>2.4722155930218914E-4</v>
      </c>
      <c r="E415" t="s">
        <v>890</v>
      </c>
      <c r="F415">
        <v>57</v>
      </c>
      <c r="G415" t="s">
        <v>869</v>
      </c>
      <c r="H415" t="s">
        <v>7</v>
      </c>
      <c r="I415">
        <f t="shared" si="31"/>
        <v>0.49662073024700115</v>
      </c>
      <c r="J415">
        <f t="shared" si="32"/>
        <v>0.39365671641791045</v>
      </c>
      <c r="K415" t="s">
        <v>858</v>
      </c>
      <c r="L415">
        <f>SUMIF($K$2:$K$537,K415,$C$2:$C$537)/pivots!$A$13</f>
        <v>0.52927685656877277</v>
      </c>
      <c r="M415" t="s">
        <v>235</v>
      </c>
      <c r="N415">
        <f t="shared" si="33"/>
        <v>7.7834831848348955E-3</v>
      </c>
      <c r="O415">
        <v>30337.16</v>
      </c>
      <c r="P415">
        <v>0.34727580699999999</v>
      </c>
      <c r="Q415">
        <f t="shared" si="34"/>
        <v>87357.539421109177</v>
      </c>
      <c r="Z415" t="s">
        <v>684</v>
      </c>
    </row>
    <row r="416" spans="1:26" x14ac:dyDescent="0.35">
      <c r="A416">
        <v>423</v>
      </c>
      <c r="B416" t="s">
        <v>685</v>
      </c>
      <c r="C416">
        <v>7.5</v>
      </c>
      <c r="D416">
        <f t="shared" si="30"/>
        <v>3.4157516247591896E-3</v>
      </c>
      <c r="E416" t="s">
        <v>890</v>
      </c>
      <c r="F416">
        <v>65</v>
      </c>
      <c r="G416" t="s">
        <v>870</v>
      </c>
      <c r="H416" t="s">
        <v>139</v>
      </c>
      <c r="I416">
        <f t="shared" si="31"/>
        <v>3.438127904852753E-2</v>
      </c>
      <c r="J416">
        <f t="shared" si="32"/>
        <v>4.2910447761194029E-2</v>
      </c>
      <c r="K416" t="s">
        <v>860</v>
      </c>
      <c r="L416">
        <f>SUMIF($K$2:$K$537,K416,$C$2:$C$537)/pivots!$A$13</f>
        <v>0.22311298735564536</v>
      </c>
      <c r="M416" t="s">
        <v>163</v>
      </c>
      <c r="N416">
        <f t="shared" si="33"/>
        <v>2.9652330985772572E-2</v>
      </c>
      <c r="O416">
        <v>2195.71</v>
      </c>
      <c r="P416">
        <v>0.143997393</v>
      </c>
      <c r="Q416">
        <f t="shared" si="34"/>
        <v>15248.26216819078</v>
      </c>
      <c r="Z416" t="s">
        <v>175</v>
      </c>
    </row>
    <row r="417" spans="1:26" x14ac:dyDescent="0.35">
      <c r="A417">
        <v>423</v>
      </c>
      <c r="B417" t="s">
        <v>686</v>
      </c>
      <c r="C417">
        <v>7.5</v>
      </c>
      <c r="D417">
        <f t="shared" si="30"/>
        <v>3.4157516247591896E-3</v>
      </c>
      <c r="E417" t="s">
        <v>890</v>
      </c>
      <c r="F417">
        <v>81</v>
      </c>
      <c r="G417" t="s">
        <v>872</v>
      </c>
      <c r="H417" t="s">
        <v>139</v>
      </c>
      <c r="I417">
        <f t="shared" si="31"/>
        <v>3.438127904852753E-2</v>
      </c>
      <c r="J417">
        <f t="shared" si="32"/>
        <v>4.2910447761194029E-2</v>
      </c>
      <c r="K417" t="s">
        <v>860</v>
      </c>
      <c r="L417">
        <f>SUMIF($K$2:$K$537,K417,$C$2:$C$537)/pivots!$A$13</f>
        <v>0.22311298735564536</v>
      </c>
      <c r="M417" t="s">
        <v>141</v>
      </c>
      <c r="N417">
        <f t="shared" si="33"/>
        <v>3.6492054149499728E-2</v>
      </c>
      <c r="O417">
        <v>2195.71</v>
      </c>
      <c r="P417">
        <v>0.143997393</v>
      </c>
      <c r="Q417">
        <f t="shared" si="34"/>
        <v>15248.26216819078</v>
      </c>
      <c r="Z417" t="s">
        <v>298</v>
      </c>
    </row>
    <row r="418" spans="1:26" x14ac:dyDescent="0.35">
      <c r="A418">
        <v>423</v>
      </c>
      <c r="B418" t="s">
        <v>687</v>
      </c>
      <c r="C418">
        <v>7.5</v>
      </c>
      <c r="D418">
        <f t="shared" si="30"/>
        <v>2.4722155930218914E-4</v>
      </c>
      <c r="E418" t="s">
        <v>890</v>
      </c>
      <c r="F418">
        <v>74</v>
      </c>
      <c r="G418" t="s">
        <v>871</v>
      </c>
      <c r="H418" t="s">
        <v>7</v>
      </c>
      <c r="I418">
        <f t="shared" si="31"/>
        <v>0.49662073024700115</v>
      </c>
      <c r="J418">
        <f t="shared" si="32"/>
        <v>0.39365671641791045</v>
      </c>
      <c r="K418" t="s">
        <v>858</v>
      </c>
      <c r="L418">
        <f>SUMIF($K$2:$K$537,K418,$C$2:$C$537)/pivots!$A$13</f>
        <v>0.52927685656877277</v>
      </c>
      <c r="M418" t="s">
        <v>23</v>
      </c>
      <c r="N418">
        <f t="shared" si="33"/>
        <v>0.16778632461285556</v>
      </c>
      <c r="O418">
        <v>30337.16</v>
      </c>
      <c r="P418">
        <v>0.34727580699999999</v>
      </c>
      <c r="Q418">
        <f t="shared" si="34"/>
        <v>87357.539421109177</v>
      </c>
      <c r="Z418" t="s">
        <v>295</v>
      </c>
    </row>
    <row r="419" spans="1:26" x14ac:dyDescent="0.35">
      <c r="A419">
        <v>423</v>
      </c>
      <c r="B419" t="s">
        <v>688</v>
      </c>
      <c r="C419">
        <v>7.5</v>
      </c>
      <c r="D419">
        <f t="shared" si="30"/>
        <v>2.0704505300353355E-2</v>
      </c>
      <c r="E419" t="s">
        <v>890</v>
      </c>
      <c r="F419">
        <v>61</v>
      </c>
      <c r="G419" t="s">
        <v>870</v>
      </c>
      <c r="H419" t="s">
        <v>155</v>
      </c>
      <c r="I419">
        <f t="shared" si="31"/>
        <v>3.6126727689716072E-3</v>
      </c>
      <c r="J419">
        <f t="shared" si="32"/>
        <v>3.7313432835820895E-3</v>
      </c>
      <c r="K419" t="s">
        <v>861</v>
      </c>
      <c r="L419">
        <f>SUMIF($K$2:$K$537,K419,$C$2:$C$537)/pivots!$A$13</f>
        <v>1.6886200807777401E-2</v>
      </c>
      <c r="M419" t="s">
        <v>23</v>
      </c>
      <c r="N419">
        <f t="shared" si="33"/>
        <v>0.16778632461285556</v>
      </c>
      <c r="O419">
        <v>362.24</v>
      </c>
      <c r="P419">
        <v>1.9859920999999999E-2</v>
      </c>
      <c r="Q419">
        <f t="shared" si="34"/>
        <v>18239.750299107436</v>
      </c>
      <c r="Z419" t="s">
        <v>406</v>
      </c>
    </row>
    <row r="420" spans="1:26" x14ac:dyDescent="0.35">
      <c r="A420">
        <v>423</v>
      </c>
      <c r="B420" t="s">
        <v>689</v>
      </c>
      <c r="C420">
        <v>7.5</v>
      </c>
      <c r="D420">
        <f t="shared" si="30"/>
        <v>3.9869440870961221E-3</v>
      </c>
      <c r="E420" t="s">
        <v>890</v>
      </c>
      <c r="F420">
        <v>68</v>
      </c>
      <c r="G420" t="s">
        <v>870</v>
      </c>
      <c r="H420" t="s">
        <v>136</v>
      </c>
      <c r="I420">
        <f t="shared" si="31"/>
        <v>1.2542875119238503E-2</v>
      </c>
      <c r="J420">
        <f t="shared" si="32"/>
        <v>1.6791044776119403E-2</v>
      </c>
      <c r="K420" t="s">
        <v>862</v>
      </c>
      <c r="L420">
        <f>SUMIF($K$2:$K$537,K420,$C$2:$C$537)/pivots!$A$13</f>
        <v>1.2542875119238503E-2</v>
      </c>
      <c r="M420" t="s">
        <v>12</v>
      </c>
      <c r="N420">
        <f t="shared" si="33"/>
        <v>0.24783341113433871</v>
      </c>
      <c r="O420">
        <v>1881.14</v>
      </c>
      <c r="P420">
        <v>2.6974026000000002E-2</v>
      </c>
      <c r="Q420">
        <f t="shared" si="34"/>
        <v>69738.940712817581</v>
      </c>
      <c r="Z420" t="s">
        <v>288</v>
      </c>
    </row>
    <row r="421" spans="1:26" x14ac:dyDescent="0.35">
      <c r="A421">
        <v>430</v>
      </c>
      <c r="B421" t="s">
        <v>690</v>
      </c>
      <c r="C421">
        <v>7.4</v>
      </c>
      <c r="D421">
        <f t="shared" si="30"/>
        <v>1.7322421768197907E-3</v>
      </c>
      <c r="E421" t="s">
        <v>890</v>
      </c>
      <c r="F421">
        <v>66</v>
      </c>
      <c r="G421" t="s">
        <v>870</v>
      </c>
      <c r="H421" t="s">
        <v>44</v>
      </c>
      <c r="I421">
        <f t="shared" si="31"/>
        <v>4.9055225183170639E-2</v>
      </c>
      <c r="J421">
        <f t="shared" si="32"/>
        <v>4.8507462686567165E-2</v>
      </c>
      <c r="K421" t="s">
        <v>859</v>
      </c>
      <c r="L421">
        <f>SUMIF($K$2:$K$537,K421,$C$2:$C$537)/pivots!$A$13</f>
        <v>0.21473077469505394</v>
      </c>
      <c r="M421" t="s">
        <v>115</v>
      </c>
      <c r="N421">
        <f t="shared" si="33"/>
        <v>3.5639625743337865E-2</v>
      </c>
      <c r="O421">
        <v>4271.92</v>
      </c>
      <c r="P421">
        <v>1.4638655249999999</v>
      </c>
      <c r="Q421">
        <f t="shared" si="34"/>
        <v>2918.246196145647</v>
      </c>
      <c r="Z421" t="s">
        <v>610</v>
      </c>
    </row>
    <row r="422" spans="1:26" x14ac:dyDescent="0.35">
      <c r="A422">
        <v>430</v>
      </c>
      <c r="B422" t="s">
        <v>691</v>
      </c>
      <c r="C422">
        <v>7.4</v>
      </c>
      <c r="D422">
        <f t="shared" si="30"/>
        <v>7.40296118447379E-3</v>
      </c>
      <c r="E422" t="s">
        <v>891</v>
      </c>
      <c r="F422">
        <v>60</v>
      </c>
      <c r="G422" t="s">
        <v>870</v>
      </c>
      <c r="H422" t="s">
        <v>103</v>
      </c>
      <c r="I422">
        <f t="shared" si="31"/>
        <v>1.3780925899616412E-2</v>
      </c>
      <c r="J422">
        <f t="shared" si="32"/>
        <v>1.6791044776119403E-2</v>
      </c>
      <c r="K422" t="s">
        <v>860</v>
      </c>
      <c r="L422">
        <f>SUMIF($K$2:$K$537,K422,$C$2:$C$537)/pivots!$A$13</f>
        <v>0.22311298735564536</v>
      </c>
      <c r="M422" t="s">
        <v>163</v>
      </c>
      <c r="N422">
        <f t="shared" si="33"/>
        <v>2.9652330985772572E-2</v>
      </c>
      <c r="O422">
        <v>999.6</v>
      </c>
      <c r="P422">
        <v>8.9674070000000002E-3</v>
      </c>
      <c r="Q422">
        <f t="shared" si="34"/>
        <v>111470.35034765345</v>
      </c>
      <c r="Z422" t="s">
        <v>692</v>
      </c>
    </row>
    <row r="423" spans="1:26" x14ac:dyDescent="0.35">
      <c r="A423">
        <v>430</v>
      </c>
      <c r="B423" t="s">
        <v>693</v>
      </c>
      <c r="C423">
        <v>7.4</v>
      </c>
      <c r="D423">
        <f t="shared" si="30"/>
        <v>1.5035882931428246E-3</v>
      </c>
      <c r="E423" t="s">
        <v>890</v>
      </c>
      <c r="F423">
        <v>63</v>
      </c>
      <c r="G423" t="s">
        <v>870</v>
      </c>
      <c r="H423" t="s">
        <v>86</v>
      </c>
      <c r="I423">
        <f t="shared" si="31"/>
        <v>3.7851880416472167E-2</v>
      </c>
      <c r="J423">
        <f t="shared" si="32"/>
        <v>4.4776119402985072E-2</v>
      </c>
      <c r="K423" t="s">
        <v>860</v>
      </c>
      <c r="L423">
        <f>SUMIF($K$2:$K$537,K423,$C$2:$C$537)/pivots!$A$13</f>
        <v>0.22311298735564536</v>
      </c>
      <c r="M423" t="s">
        <v>20</v>
      </c>
      <c r="N423">
        <f t="shared" si="33"/>
        <v>0.14505490044853961</v>
      </c>
      <c r="O423">
        <v>4921.5600000000004</v>
      </c>
      <c r="P423">
        <v>8.4075074999999999E-2</v>
      </c>
      <c r="Q423">
        <f t="shared" si="34"/>
        <v>58537.681946760087</v>
      </c>
      <c r="Z423" t="s">
        <v>694</v>
      </c>
    </row>
    <row r="424" spans="1:26" x14ac:dyDescent="0.35">
      <c r="A424">
        <v>430</v>
      </c>
      <c r="B424" t="s">
        <v>695</v>
      </c>
      <c r="C424">
        <v>7.4</v>
      </c>
      <c r="D424">
        <f t="shared" si="30"/>
        <v>1.5035882931428246E-3</v>
      </c>
      <c r="E424" t="s">
        <v>890</v>
      </c>
      <c r="F424">
        <v>59</v>
      </c>
      <c r="G424" t="s">
        <v>869</v>
      </c>
      <c r="H424" t="s">
        <v>86</v>
      </c>
      <c r="I424">
        <f t="shared" si="31"/>
        <v>3.7851880416472167E-2</v>
      </c>
      <c r="J424">
        <f t="shared" si="32"/>
        <v>4.4776119402985072E-2</v>
      </c>
      <c r="K424" t="s">
        <v>860</v>
      </c>
      <c r="L424">
        <f>SUMIF($K$2:$K$537,K424,$C$2:$C$537)/pivots!$A$13</f>
        <v>0.22311298735564536</v>
      </c>
      <c r="M424" t="s">
        <v>20</v>
      </c>
      <c r="N424">
        <f t="shared" si="33"/>
        <v>0.14505490044853961</v>
      </c>
      <c r="O424">
        <v>4921.5600000000004</v>
      </c>
      <c r="P424">
        <v>8.4075074999999999E-2</v>
      </c>
      <c r="Q424">
        <f t="shared" si="34"/>
        <v>58537.681946760087</v>
      </c>
      <c r="Z424" t="s">
        <v>694</v>
      </c>
    </row>
    <row r="425" spans="1:26" x14ac:dyDescent="0.35">
      <c r="A425">
        <v>430</v>
      </c>
      <c r="B425" t="s">
        <v>696</v>
      </c>
      <c r="C425">
        <v>7.4</v>
      </c>
      <c r="D425">
        <f t="shared" si="30"/>
        <v>1.7322421768197907E-3</v>
      </c>
      <c r="E425" t="s">
        <v>891</v>
      </c>
      <c r="F425">
        <v>90</v>
      </c>
      <c r="G425" t="s">
        <v>873</v>
      </c>
      <c r="H425" t="s">
        <v>44</v>
      </c>
      <c r="I425">
        <f t="shared" si="31"/>
        <v>4.9055225183170639E-2</v>
      </c>
      <c r="J425">
        <f t="shared" si="32"/>
        <v>4.8507462686567165E-2</v>
      </c>
      <c r="K425" t="s">
        <v>859</v>
      </c>
      <c r="L425">
        <f>SUMIF($K$2:$K$537,K425,$C$2:$C$537)/pivots!$A$13</f>
        <v>0.21473077469505394</v>
      </c>
      <c r="M425" t="s">
        <v>23</v>
      </c>
      <c r="N425">
        <f t="shared" si="33"/>
        <v>0.16778632461285556</v>
      </c>
      <c r="O425">
        <v>4271.92</v>
      </c>
      <c r="P425">
        <v>1.4638655249999999</v>
      </c>
      <c r="Q425">
        <f t="shared" si="34"/>
        <v>2918.246196145647</v>
      </c>
      <c r="Z425" t="s">
        <v>75</v>
      </c>
    </row>
    <row r="426" spans="1:26" x14ac:dyDescent="0.35">
      <c r="A426">
        <v>430</v>
      </c>
      <c r="B426" t="s">
        <v>697</v>
      </c>
      <c r="C426">
        <v>7.4</v>
      </c>
      <c r="D426">
        <f t="shared" si="30"/>
        <v>3.7880940204935889E-4</v>
      </c>
      <c r="E426" t="s">
        <v>890</v>
      </c>
      <c r="F426">
        <v>57</v>
      </c>
      <c r="G426" t="s">
        <v>869</v>
      </c>
      <c r="H426" t="s">
        <v>55</v>
      </c>
      <c r="I426">
        <f t="shared" si="31"/>
        <v>8.5506687503805551E-2</v>
      </c>
      <c r="J426">
        <f t="shared" si="32"/>
        <v>0.10074626865671642</v>
      </c>
      <c r="K426" t="s">
        <v>859</v>
      </c>
      <c r="L426">
        <f>SUMIF($K$2:$K$537,K426,$C$2:$C$537)/pivots!$A$13</f>
        <v>0.21473077469505394</v>
      </c>
      <c r="M426" t="s">
        <v>115</v>
      </c>
      <c r="N426">
        <f t="shared" si="33"/>
        <v>3.5639625743337865E-2</v>
      </c>
      <c r="O426">
        <v>19534.89</v>
      </c>
      <c r="P426">
        <v>1.416096094</v>
      </c>
      <c r="Q426">
        <f t="shared" si="34"/>
        <v>13794.890108636935</v>
      </c>
      <c r="Z426" t="s">
        <v>554</v>
      </c>
    </row>
    <row r="427" spans="1:26" x14ac:dyDescent="0.35">
      <c r="A427">
        <v>430</v>
      </c>
      <c r="B427" t="s">
        <v>698</v>
      </c>
      <c r="C427">
        <v>7.4</v>
      </c>
      <c r="D427">
        <f t="shared" si="30"/>
        <v>1.3173588734801418E-2</v>
      </c>
      <c r="E427" t="s">
        <v>890</v>
      </c>
      <c r="F427">
        <v>68</v>
      </c>
      <c r="G427" t="s">
        <v>870</v>
      </c>
      <c r="H427" t="s">
        <v>349</v>
      </c>
      <c r="I427">
        <f t="shared" si="31"/>
        <v>6.3221773457003121E-3</v>
      </c>
      <c r="J427">
        <f t="shared" si="32"/>
        <v>1.3059701492537313E-2</v>
      </c>
      <c r="K427" t="s">
        <v>859</v>
      </c>
      <c r="L427">
        <f>SUMIF($K$2:$K$537,K427,$C$2:$C$537)/pivots!$A$13</f>
        <v>0.21473077469505394</v>
      </c>
      <c r="M427" t="s">
        <v>218</v>
      </c>
      <c r="N427">
        <f t="shared" si="33"/>
        <v>2.8576647520854061E-2</v>
      </c>
      <c r="O427">
        <v>561.73</v>
      </c>
      <c r="P427">
        <v>5.8707500000000001E-3</v>
      </c>
      <c r="Q427">
        <f t="shared" si="34"/>
        <v>95682.834390835924</v>
      </c>
      <c r="Z427" t="s">
        <v>218</v>
      </c>
    </row>
    <row r="428" spans="1:26" x14ac:dyDescent="0.35">
      <c r="A428">
        <v>430</v>
      </c>
      <c r="B428" t="s">
        <v>699</v>
      </c>
      <c r="C428">
        <v>7.4</v>
      </c>
      <c r="D428">
        <f t="shared" si="30"/>
        <v>2.4392527184482663E-4</v>
      </c>
      <c r="E428" t="s">
        <v>890</v>
      </c>
      <c r="F428">
        <v>91</v>
      </c>
      <c r="G428" t="s">
        <v>873</v>
      </c>
      <c r="H428" t="s">
        <v>7</v>
      </c>
      <c r="I428">
        <f t="shared" si="31"/>
        <v>0.49662073024700115</v>
      </c>
      <c r="J428">
        <f t="shared" si="32"/>
        <v>0.39365671641791045</v>
      </c>
      <c r="K428" t="s">
        <v>858</v>
      </c>
      <c r="L428">
        <f>SUMIF($K$2:$K$537,K428,$C$2:$C$537)/pivots!$A$13</f>
        <v>0.52927685656877277</v>
      </c>
      <c r="M428" t="s">
        <v>12</v>
      </c>
      <c r="N428">
        <f t="shared" si="33"/>
        <v>0.24783341113433871</v>
      </c>
      <c r="O428">
        <v>30337.16</v>
      </c>
      <c r="P428">
        <v>0.34727580699999999</v>
      </c>
      <c r="Q428">
        <f t="shared" si="34"/>
        <v>87357.539421109177</v>
      </c>
      <c r="Z428" t="s">
        <v>194</v>
      </c>
    </row>
    <row r="429" spans="1:26" x14ac:dyDescent="0.35">
      <c r="A429">
        <v>430</v>
      </c>
      <c r="B429" t="s">
        <v>700</v>
      </c>
      <c r="C429">
        <v>7.4</v>
      </c>
      <c r="D429">
        <f t="shared" si="30"/>
        <v>2.4392527184482663E-4</v>
      </c>
      <c r="E429" t="s">
        <v>890</v>
      </c>
      <c r="F429">
        <v>93</v>
      </c>
      <c r="G429" t="s">
        <v>873</v>
      </c>
      <c r="H429" t="s">
        <v>7</v>
      </c>
      <c r="I429">
        <f t="shared" si="31"/>
        <v>0.49662073024700115</v>
      </c>
      <c r="J429">
        <f t="shared" si="32"/>
        <v>0.39365671641791045</v>
      </c>
      <c r="K429" t="s">
        <v>858</v>
      </c>
      <c r="L429">
        <f>SUMIF($K$2:$K$537,K429,$C$2:$C$537)/pivots!$A$13</f>
        <v>0.52927685656877277</v>
      </c>
      <c r="M429" t="s">
        <v>23</v>
      </c>
      <c r="N429">
        <f t="shared" si="33"/>
        <v>0.16778632461285556</v>
      </c>
      <c r="O429">
        <v>30337.16</v>
      </c>
      <c r="P429">
        <v>0.34727580699999999</v>
      </c>
      <c r="Q429">
        <f t="shared" si="34"/>
        <v>87357.539421109177</v>
      </c>
      <c r="Z429" t="s">
        <v>82</v>
      </c>
    </row>
    <row r="430" spans="1:26" x14ac:dyDescent="0.35">
      <c r="A430">
        <v>430</v>
      </c>
      <c r="B430" t="s">
        <v>701</v>
      </c>
      <c r="C430">
        <v>7.4</v>
      </c>
      <c r="D430">
        <f t="shared" si="30"/>
        <v>2.4392527184482663E-4</v>
      </c>
      <c r="E430" t="s">
        <v>890</v>
      </c>
      <c r="F430">
        <v>57</v>
      </c>
      <c r="G430" t="s">
        <v>869</v>
      </c>
      <c r="H430" t="s">
        <v>7</v>
      </c>
      <c r="I430">
        <f t="shared" si="31"/>
        <v>0.49662073024700115</v>
      </c>
      <c r="J430">
        <f t="shared" si="32"/>
        <v>0.39365671641791045</v>
      </c>
      <c r="K430" t="s">
        <v>858</v>
      </c>
      <c r="L430">
        <f>SUMIF($K$2:$K$537,K430,$C$2:$C$537)/pivots!$A$13</f>
        <v>0.52927685656877277</v>
      </c>
      <c r="M430" t="s">
        <v>23</v>
      </c>
      <c r="N430">
        <f t="shared" si="33"/>
        <v>0.16778632461285556</v>
      </c>
      <c r="O430">
        <v>30337.16</v>
      </c>
      <c r="P430">
        <v>0.34727580699999999</v>
      </c>
      <c r="Q430">
        <f t="shared" si="34"/>
        <v>87357.539421109177</v>
      </c>
      <c r="Z430" t="s">
        <v>82</v>
      </c>
    </row>
    <row r="431" spans="1:26" x14ac:dyDescent="0.35">
      <c r="A431">
        <v>430</v>
      </c>
      <c r="B431" t="s">
        <v>702</v>
      </c>
      <c r="C431">
        <v>7.4</v>
      </c>
      <c r="D431">
        <f t="shared" si="30"/>
        <v>3.3702082697624003E-3</v>
      </c>
      <c r="E431" t="s">
        <v>890</v>
      </c>
      <c r="F431">
        <v>61</v>
      </c>
      <c r="G431" t="s">
        <v>870</v>
      </c>
      <c r="H431" t="s">
        <v>139</v>
      </c>
      <c r="I431">
        <f t="shared" si="31"/>
        <v>3.438127904852753E-2</v>
      </c>
      <c r="J431">
        <f t="shared" si="32"/>
        <v>4.2910447761194029E-2</v>
      </c>
      <c r="K431" t="s">
        <v>860</v>
      </c>
      <c r="L431">
        <f>SUMIF($K$2:$K$537,K431,$C$2:$C$537)/pivots!$A$13</f>
        <v>0.22311298735564536</v>
      </c>
      <c r="M431" t="s">
        <v>110</v>
      </c>
      <c r="N431">
        <f t="shared" si="33"/>
        <v>3.5314891112419061E-2</v>
      </c>
      <c r="O431">
        <v>2195.71</v>
      </c>
      <c r="P431">
        <v>0.143997393</v>
      </c>
      <c r="Q431">
        <f t="shared" si="34"/>
        <v>15248.26216819078</v>
      </c>
      <c r="Z431" t="s">
        <v>703</v>
      </c>
    </row>
    <row r="432" spans="1:26" x14ac:dyDescent="0.35">
      <c r="A432">
        <v>430</v>
      </c>
      <c r="B432" t="s">
        <v>704</v>
      </c>
      <c r="C432">
        <v>7.4</v>
      </c>
      <c r="D432">
        <f t="shared" si="30"/>
        <v>2.4392527184482663E-4</v>
      </c>
      <c r="E432" t="s">
        <v>890</v>
      </c>
      <c r="F432">
        <v>87</v>
      </c>
      <c r="G432" t="s">
        <v>872</v>
      </c>
      <c r="H432" t="s">
        <v>7</v>
      </c>
      <c r="I432">
        <f t="shared" si="31"/>
        <v>0.49662073024700115</v>
      </c>
      <c r="J432">
        <f t="shared" si="32"/>
        <v>0.39365671641791045</v>
      </c>
      <c r="K432" t="s">
        <v>858</v>
      </c>
      <c r="L432">
        <f>SUMIF($K$2:$K$537,K432,$C$2:$C$537)/pivots!$A$13</f>
        <v>0.52927685656877277</v>
      </c>
      <c r="M432" t="s">
        <v>93</v>
      </c>
      <c r="N432">
        <f t="shared" si="33"/>
        <v>1.7119603823750287E-2</v>
      </c>
      <c r="O432">
        <v>30337.16</v>
      </c>
      <c r="P432">
        <v>0.34727580699999999</v>
      </c>
      <c r="Q432">
        <f t="shared" si="34"/>
        <v>87357.539421109177</v>
      </c>
      <c r="Z432" t="s">
        <v>705</v>
      </c>
    </row>
    <row r="433" spans="1:26" x14ac:dyDescent="0.35">
      <c r="A433">
        <v>443</v>
      </c>
      <c r="B433" t="s">
        <v>706</v>
      </c>
      <c r="C433">
        <v>7.3</v>
      </c>
      <c r="D433">
        <f t="shared" si="30"/>
        <v>1.9569681469924346E-3</v>
      </c>
      <c r="E433" t="s">
        <v>891</v>
      </c>
      <c r="F433">
        <v>73</v>
      </c>
      <c r="G433" t="s">
        <v>871</v>
      </c>
      <c r="H433" t="s">
        <v>221</v>
      </c>
      <c r="I433">
        <f t="shared" si="31"/>
        <v>1.3131456637778819E-2</v>
      </c>
      <c r="J433">
        <f t="shared" si="32"/>
        <v>2.2388059701492536E-2</v>
      </c>
      <c r="K433" t="s">
        <v>860</v>
      </c>
      <c r="L433">
        <f>SUMIF($K$2:$K$537,K433,$C$2:$C$537)/pivots!$A$13</f>
        <v>0.22311298735564536</v>
      </c>
      <c r="M433" t="s">
        <v>127</v>
      </c>
      <c r="N433">
        <f t="shared" si="33"/>
        <v>6.6773558482677454E-3</v>
      </c>
      <c r="O433">
        <v>3730.26</v>
      </c>
      <c r="P433">
        <v>6.9551331999999993E-2</v>
      </c>
      <c r="Q433">
        <f t="shared" si="34"/>
        <v>53633.192819369739</v>
      </c>
      <c r="Z433" t="s">
        <v>707</v>
      </c>
    </row>
    <row r="434" spans="1:26" x14ac:dyDescent="0.35">
      <c r="A434">
        <v>443</v>
      </c>
      <c r="B434" t="s">
        <v>708</v>
      </c>
      <c r="C434">
        <v>7.3</v>
      </c>
      <c r="D434">
        <f t="shared" si="30"/>
        <v>1.243124499770107E-2</v>
      </c>
      <c r="E434" t="s">
        <v>890</v>
      </c>
      <c r="F434">
        <v>42</v>
      </c>
      <c r="G434" t="s">
        <v>868</v>
      </c>
      <c r="H434" t="s">
        <v>482</v>
      </c>
      <c r="I434">
        <f t="shared" si="31"/>
        <v>3.6025248117553949E-3</v>
      </c>
      <c r="J434">
        <f t="shared" si="32"/>
        <v>7.462686567164179E-3</v>
      </c>
      <c r="K434" t="s">
        <v>860</v>
      </c>
      <c r="L434">
        <f>SUMIF($K$2:$K$537,K434,$C$2:$C$537)/pivots!$A$13</f>
        <v>0.22311298735564536</v>
      </c>
      <c r="M434" t="s">
        <v>23</v>
      </c>
      <c r="N434">
        <f t="shared" si="33"/>
        <v>0.16778632461285556</v>
      </c>
      <c r="O434">
        <v>587.23</v>
      </c>
      <c r="P434">
        <v>5.3080389999999996E-3</v>
      </c>
      <c r="Q434">
        <f t="shared" si="34"/>
        <v>110630.30998830266</v>
      </c>
      <c r="Z434" t="s">
        <v>295</v>
      </c>
    </row>
    <row r="435" spans="1:26" x14ac:dyDescent="0.35">
      <c r="A435">
        <v>443</v>
      </c>
      <c r="B435" t="s">
        <v>709</v>
      </c>
      <c r="C435">
        <v>7.3</v>
      </c>
      <c r="D435">
        <f t="shared" si="30"/>
        <v>2.4062898438746409E-4</v>
      </c>
      <c r="E435" t="s">
        <v>891</v>
      </c>
      <c r="F435">
        <v>64</v>
      </c>
      <c r="G435" t="s">
        <v>870</v>
      </c>
      <c r="H435" t="s">
        <v>7</v>
      </c>
      <c r="I435">
        <f t="shared" si="31"/>
        <v>0.49662073024700115</v>
      </c>
      <c r="J435">
        <f t="shared" si="32"/>
        <v>0.39365671641791045</v>
      </c>
      <c r="K435" t="s">
        <v>858</v>
      </c>
      <c r="L435">
        <f>SUMIF($K$2:$K$537,K435,$C$2:$C$537)/pivots!$A$13</f>
        <v>0.52927685656877277</v>
      </c>
      <c r="M435" t="s">
        <v>64</v>
      </c>
      <c r="N435">
        <f t="shared" si="33"/>
        <v>6.1730023746219886E-2</v>
      </c>
      <c r="O435">
        <v>30337.16</v>
      </c>
      <c r="P435">
        <v>0.34727580699999999</v>
      </c>
      <c r="Q435">
        <f t="shared" si="34"/>
        <v>87357.539421109177</v>
      </c>
      <c r="Z435" t="s">
        <v>710</v>
      </c>
    </row>
    <row r="436" spans="1:26" x14ac:dyDescent="0.35">
      <c r="A436">
        <v>443</v>
      </c>
      <c r="B436" t="s">
        <v>711</v>
      </c>
      <c r="C436">
        <v>7.3</v>
      </c>
      <c r="D436">
        <f t="shared" si="30"/>
        <v>1.7296119035208262E-2</v>
      </c>
      <c r="E436" t="s">
        <v>890</v>
      </c>
      <c r="F436">
        <v>63</v>
      </c>
      <c r="G436" t="s">
        <v>870</v>
      </c>
      <c r="H436" t="s">
        <v>95</v>
      </c>
      <c r="I436">
        <f t="shared" si="31"/>
        <v>2.0742424549938101E-2</v>
      </c>
      <c r="J436">
        <f t="shared" si="32"/>
        <v>2.7985074626865673E-2</v>
      </c>
      <c r="K436" t="s">
        <v>859</v>
      </c>
      <c r="L436">
        <f>SUMIF($K$2:$K$537,K436,$C$2:$C$537)/pivots!$A$13</f>
        <v>0.21473077469505394</v>
      </c>
      <c r="M436" t="s">
        <v>9</v>
      </c>
      <c r="N436">
        <f t="shared" si="33"/>
        <v>6.0938483083355338E-2</v>
      </c>
      <c r="O436">
        <v>422.06</v>
      </c>
      <c r="P436">
        <v>7.3960759999999997E-3</v>
      </c>
      <c r="Q436">
        <f t="shared" si="34"/>
        <v>57065.3952176803</v>
      </c>
      <c r="Z436" t="s">
        <v>101</v>
      </c>
    </row>
    <row r="437" spans="1:26" x14ac:dyDescent="0.35">
      <c r="A437">
        <v>443</v>
      </c>
      <c r="B437" t="s">
        <v>712</v>
      </c>
      <c r="C437">
        <v>7.3</v>
      </c>
      <c r="D437">
        <f t="shared" si="30"/>
        <v>3.3246649147656111E-3</v>
      </c>
      <c r="E437" t="s">
        <v>890</v>
      </c>
      <c r="F437">
        <v>45</v>
      </c>
      <c r="G437" t="s">
        <v>868</v>
      </c>
      <c r="H437" t="s">
        <v>139</v>
      </c>
      <c r="I437">
        <f t="shared" si="31"/>
        <v>3.438127904852753E-2</v>
      </c>
      <c r="J437">
        <f t="shared" si="32"/>
        <v>4.2910447761194029E-2</v>
      </c>
      <c r="K437" t="s">
        <v>860</v>
      </c>
      <c r="L437">
        <f>SUMIF($K$2:$K$537,K437,$C$2:$C$537)/pivots!$A$13</f>
        <v>0.22311298735564536</v>
      </c>
      <c r="M437" t="s">
        <v>110</v>
      </c>
      <c r="N437">
        <f t="shared" si="33"/>
        <v>3.5314891112419061E-2</v>
      </c>
      <c r="O437">
        <v>2195.71</v>
      </c>
      <c r="P437">
        <v>0.143997393</v>
      </c>
      <c r="Q437">
        <f t="shared" si="34"/>
        <v>15248.26216819078</v>
      </c>
      <c r="Z437" t="s">
        <v>713</v>
      </c>
    </row>
    <row r="438" spans="1:26" x14ac:dyDescent="0.35">
      <c r="A438">
        <v>443</v>
      </c>
      <c r="B438" t="s">
        <v>714</v>
      </c>
      <c r="C438">
        <v>7.3</v>
      </c>
      <c r="D438">
        <f t="shared" si="30"/>
        <v>2.2232847966912649E-3</v>
      </c>
      <c r="E438" t="s">
        <v>890</v>
      </c>
      <c r="F438">
        <v>49</v>
      </c>
      <c r="G438" t="s">
        <v>868</v>
      </c>
      <c r="H438" t="s">
        <v>18</v>
      </c>
      <c r="I438">
        <f t="shared" si="31"/>
        <v>5.0597714680034947E-2</v>
      </c>
      <c r="J438">
        <f t="shared" si="32"/>
        <v>3.5447761194029849E-2</v>
      </c>
      <c r="K438" t="s">
        <v>860</v>
      </c>
      <c r="L438">
        <f>SUMIF($K$2:$K$537,K438,$C$2:$C$537)/pivots!$A$13</f>
        <v>0.22311298735564536</v>
      </c>
      <c r="M438" t="s">
        <v>163</v>
      </c>
      <c r="N438">
        <f t="shared" si="33"/>
        <v>2.9652330985772572E-2</v>
      </c>
      <c r="O438">
        <v>3283.43</v>
      </c>
      <c r="P438">
        <v>6.6650803999999994E-2</v>
      </c>
      <c r="Q438">
        <f t="shared" si="34"/>
        <v>49263.171679069317</v>
      </c>
      <c r="Z438" t="s">
        <v>175</v>
      </c>
    </row>
    <row r="439" spans="1:26" x14ac:dyDescent="0.35">
      <c r="A439">
        <v>443</v>
      </c>
      <c r="B439" t="s">
        <v>715</v>
      </c>
      <c r="C439">
        <v>7.3</v>
      </c>
      <c r="D439">
        <f t="shared" si="30"/>
        <v>1.2995567265412207E-2</v>
      </c>
      <c r="E439" t="s">
        <v>890</v>
      </c>
      <c r="F439">
        <v>46</v>
      </c>
      <c r="G439" t="s">
        <v>868</v>
      </c>
      <c r="H439" t="s">
        <v>349</v>
      </c>
      <c r="I439">
        <f t="shared" si="31"/>
        <v>6.3221773457003121E-3</v>
      </c>
      <c r="J439">
        <f t="shared" si="32"/>
        <v>1.3059701492537313E-2</v>
      </c>
      <c r="K439" t="s">
        <v>859</v>
      </c>
      <c r="L439">
        <f>SUMIF($K$2:$K$537,K439,$C$2:$C$537)/pivots!$A$13</f>
        <v>0.21473077469505394</v>
      </c>
      <c r="M439" t="s">
        <v>218</v>
      </c>
      <c r="N439">
        <f t="shared" si="33"/>
        <v>2.8576647520854061E-2</v>
      </c>
      <c r="O439">
        <v>561.73</v>
      </c>
      <c r="P439">
        <v>5.8707500000000001E-3</v>
      </c>
      <c r="Q439">
        <f t="shared" si="34"/>
        <v>95682.834390835924</v>
      </c>
      <c r="Z439" t="s">
        <v>217</v>
      </c>
    </row>
    <row r="440" spans="1:26" x14ac:dyDescent="0.35">
      <c r="A440">
        <v>443</v>
      </c>
      <c r="B440" t="s">
        <v>716</v>
      </c>
      <c r="C440">
        <v>7.3</v>
      </c>
      <c r="D440">
        <f t="shared" si="30"/>
        <v>2.4062898438746409E-4</v>
      </c>
      <c r="E440" t="s">
        <v>891</v>
      </c>
      <c r="F440">
        <v>82</v>
      </c>
      <c r="G440" t="s">
        <v>872</v>
      </c>
      <c r="H440" t="s">
        <v>7</v>
      </c>
      <c r="I440">
        <f t="shared" si="31"/>
        <v>0.49662073024700115</v>
      </c>
      <c r="J440">
        <f t="shared" si="32"/>
        <v>0.39365671641791045</v>
      </c>
      <c r="K440" t="s">
        <v>858</v>
      </c>
      <c r="L440">
        <f>SUMIF($K$2:$K$537,K440,$C$2:$C$537)/pivots!$A$13</f>
        <v>0.52927685656877277</v>
      </c>
      <c r="M440" t="s">
        <v>64</v>
      </c>
      <c r="N440">
        <f t="shared" si="33"/>
        <v>6.1730023746219886E-2</v>
      </c>
      <c r="O440">
        <v>30337.16</v>
      </c>
      <c r="P440">
        <v>0.34727580699999999</v>
      </c>
      <c r="Q440">
        <f t="shared" si="34"/>
        <v>87357.539421109177</v>
      </c>
      <c r="Z440" t="s">
        <v>717</v>
      </c>
    </row>
    <row r="441" spans="1:26" x14ac:dyDescent="0.35">
      <c r="A441">
        <v>443</v>
      </c>
      <c r="B441" t="s">
        <v>718</v>
      </c>
      <c r="C441">
        <v>7.3</v>
      </c>
      <c r="D441">
        <f t="shared" si="30"/>
        <v>3.7369035607571886E-4</v>
      </c>
      <c r="E441" t="s">
        <v>890</v>
      </c>
      <c r="F441">
        <v>67</v>
      </c>
      <c r="G441" t="s">
        <v>870</v>
      </c>
      <c r="H441" t="s">
        <v>55</v>
      </c>
      <c r="I441">
        <f t="shared" si="31"/>
        <v>8.5506687503805551E-2</v>
      </c>
      <c r="J441">
        <f t="shared" si="32"/>
        <v>0.10074626865671642</v>
      </c>
      <c r="K441" t="s">
        <v>859</v>
      </c>
      <c r="L441">
        <f>SUMIF($K$2:$K$537,K441,$C$2:$C$537)/pivots!$A$13</f>
        <v>0.21473077469505394</v>
      </c>
      <c r="M441" t="s">
        <v>115</v>
      </c>
      <c r="N441">
        <f t="shared" si="33"/>
        <v>3.5639625743337865E-2</v>
      </c>
      <c r="O441">
        <v>19534.89</v>
      </c>
      <c r="P441">
        <v>1.416096094</v>
      </c>
      <c r="Q441">
        <f t="shared" si="34"/>
        <v>13794.890108636935</v>
      </c>
      <c r="Z441" t="s">
        <v>115</v>
      </c>
    </row>
    <row r="442" spans="1:26" x14ac:dyDescent="0.35">
      <c r="A442">
        <v>453</v>
      </c>
      <c r="B442" t="s">
        <v>719</v>
      </c>
      <c r="C442">
        <v>7.2</v>
      </c>
      <c r="D442">
        <f t="shared" si="30"/>
        <v>2.3733269693010158E-4</v>
      </c>
      <c r="E442" t="s">
        <v>890</v>
      </c>
      <c r="F442">
        <v>76</v>
      </c>
      <c r="G442" t="s">
        <v>871</v>
      </c>
      <c r="H442" t="s">
        <v>7</v>
      </c>
      <c r="I442">
        <f t="shared" si="31"/>
        <v>0.49662073024700115</v>
      </c>
      <c r="J442">
        <f t="shared" si="32"/>
        <v>0.39365671641791045</v>
      </c>
      <c r="K442" t="s">
        <v>858</v>
      </c>
      <c r="L442">
        <f>SUMIF($K$2:$K$537,K442,$C$2:$C$537)/pivots!$A$13</f>
        <v>0.52927685656877277</v>
      </c>
      <c r="M442" t="s">
        <v>218</v>
      </c>
      <c r="N442">
        <f t="shared" si="33"/>
        <v>2.8576647520854061E-2</v>
      </c>
      <c r="O442">
        <v>30337.16</v>
      </c>
      <c r="P442">
        <v>0.34727580699999999</v>
      </c>
      <c r="Q442">
        <f t="shared" si="34"/>
        <v>87357.539421109177</v>
      </c>
      <c r="Z442" t="s">
        <v>217</v>
      </c>
    </row>
    <row r="443" spans="1:26" x14ac:dyDescent="0.35">
      <c r="A443">
        <v>453</v>
      </c>
      <c r="B443" t="s">
        <v>720</v>
      </c>
      <c r="C443">
        <v>7.2</v>
      </c>
      <c r="D443">
        <f t="shared" si="30"/>
        <v>1.127148627070353E-2</v>
      </c>
      <c r="E443" t="s">
        <v>890</v>
      </c>
      <c r="F443">
        <v>94</v>
      </c>
      <c r="G443" t="s">
        <v>873</v>
      </c>
      <c r="H443" t="s">
        <v>225</v>
      </c>
      <c r="I443">
        <f t="shared" si="31"/>
        <v>1.16397069269956E-2</v>
      </c>
      <c r="J443">
        <f t="shared" si="32"/>
        <v>2.0522388059701493E-2</v>
      </c>
      <c r="K443" t="s">
        <v>860</v>
      </c>
      <c r="L443">
        <f>SUMIF($K$2:$K$537,K443,$C$2:$C$537)/pivots!$A$13</f>
        <v>0.22311298735564536</v>
      </c>
      <c r="M443" t="s">
        <v>45</v>
      </c>
      <c r="N443">
        <f t="shared" si="33"/>
        <v>6.9970165005784374E-2</v>
      </c>
      <c r="O443">
        <v>638.78</v>
      </c>
      <c r="P443">
        <v>1.0656633E-2</v>
      </c>
      <c r="Q443">
        <f t="shared" si="34"/>
        <v>59942.009826180554</v>
      </c>
      <c r="Z443" t="s">
        <v>75</v>
      </c>
    </row>
    <row r="444" spans="1:26" x14ac:dyDescent="0.35">
      <c r="A444">
        <v>453</v>
      </c>
      <c r="B444" t="s">
        <v>721</v>
      </c>
      <c r="C444">
        <v>7.2</v>
      </c>
      <c r="D444">
        <f t="shared" si="30"/>
        <v>1.9301603641569221E-3</v>
      </c>
      <c r="E444" t="s">
        <v>890</v>
      </c>
      <c r="F444">
        <v>41</v>
      </c>
      <c r="G444" t="s">
        <v>868</v>
      </c>
      <c r="H444" t="s">
        <v>221</v>
      </c>
      <c r="I444">
        <f t="shared" si="31"/>
        <v>1.3131456637778819E-2</v>
      </c>
      <c r="J444">
        <f t="shared" si="32"/>
        <v>2.2388059701492536E-2</v>
      </c>
      <c r="K444" t="s">
        <v>860</v>
      </c>
      <c r="L444">
        <f>SUMIF($K$2:$K$537,K444,$C$2:$C$537)/pivots!$A$13</f>
        <v>0.22311298735564536</v>
      </c>
      <c r="M444" t="s">
        <v>23</v>
      </c>
      <c r="N444">
        <f t="shared" si="33"/>
        <v>0.16778632461285556</v>
      </c>
      <c r="O444">
        <v>3730.26</v>
      </c>
      <c r="P444">
        <v>6.9551331999999993E-2</v>
      </c>
      <c r="Q444">
        <f t="shared" si="34"/>
        <v>53633.192819369739</v>
      </c>
      <c r="Z444" t="s">
        <v>722</v>
      </c>
    </row>
    <row r="445" spans="1:26" x14ac:dyDescent="0.35">
      <c r="A445">
        <v>453</v>
      </c>
      <c r="B445" t="s">
        <v>723</v>
      </c>
      <c r="C445">
        <v>7.2</v>
      </c>
      <c r="D445">
        <f t="shared" si="30"/>
        <v>1.6696426500939172E-2</v>
      </c>
      <c r="E445" t="s">
        <v>891</v>
      </c>
      <c r="F445">
        <v>67</v>
      </c>
      <c r="G445" t="s">
        <v>870</v>
      </c>
      <c r="H445" t="s">
        <v>356</v>
      </c>
      <c r="I445">
        <f t="shared" si="31"/>
        <v>4.1403665442146503E-3</v>
      </c>
      <c r="J445">
        <f t="shared" si="32"/>
        <v>9.3283582089552231E-3</v>
      </c>
      <c r="K445" t="s">
        <v>860</v>
      </c>
      <c r="L445">
        <f>SUMIF($K$2:$K$537,K445,$C$2:$C$537)/pivots!$A$13</f>
        <v>0.22311298735564536</v>
      </c>
      <c r="M445" t="s">
        <v>115</v>
      </c>
      <c r="N445">
        <f t="shared" si="33"/>
        <v>3.5639625743337865E-2</v>
      </c>
      <c r="O445">
        <v>431.23</v>
      </c>
      <c r="P445">
        <v>6.0025069999999998E-3</v>
      </c>
      <c r="Q445">
        <f t="shared" si="34"/>
        <v>71841.64883106343</v>
      </c>
      <c r="Z445" t="s">
        <v>724</v>
      </c>
    </row>
    <row r="446" spans="1:26" x14ac:dyDescent="0.35">
      <c r="A446">
        <v>453</v>
      </c>
      <c r="B446" t="s">
        <v>725</v>
      </c>
      <c r="C446">
        <v>7.2</v>
      </c>
      <c r="D446">
        <f t="shared" si="30"/>
        <v>1.6696426500939172E-2</v>
      </c>
      <c r="E446" t="s">
        <v>890</v>
      </c>
      <c r="F446">
        <v>78</v>
      </c>
      <c r="G446" t="s">
        <v>871</v>
      </c>
      <c r="H446" t="s">
        <v>356</v>
      </c>
      <c r="I446">
        <f t="shared" si="31"/>
        <v>4.1403665442146503E-3</v>
      </c>
      <c r="J446">
        <f t="shared" si="32"/>
        <v>9.3283582089552231E-3</v>
      </c>
      <c r="K446" t="s">
        <v>860</v>
      </c>
      <c r="L446">
        <f>SUMIF($K$2:$K$537,K446,$C$2:$C$537)/pivots!$A$13</f>
        <v>0.22311298735564536</v>
      </c>
      <c r="M446" t="s">
        <v>115</v>
      </c>
      <c r="N446">
        <f t="shared" si="33"/>
        <v>3.5639625743337865E-2</v>
      </c>
      <c r="O446">
        <v>431.23</v>
      </c>
      <c r="P446">
        <v>6.0025069999999998E-3</v>
      </c>
      <c r="Q446">
        <f t="shared" si="34"/>
        <v>71841.64883106343</v>
      </c>
      <c r="Z446" t="s">
        <v>724</v>
      </c>
    </row>
    <row r="447" spans="1:26" x14ac:dyDescent="0.35">
      <c r="A447">
        <v>453</v>
      </c>
      <c r="B447" t="s">
        <v>726</v>
      </c>
      <c r="C447">
        <v>7.2</v>
      </c>
      <c r="D447">
        <f t="shared" si="30"/>
        <v>2.9273052528866485E-3</v>
      </c>
      <c r="E447" t="s">
        <v>891</v>
      </c>
      <c r="F447">
        <v>37</v>
      </c>
      <c r="G447" t="s">
        <v>867</v>
      </c>
      <c r="H447" t="s">
        <v>97</v>
      </c>
      <c r="I447">
        <f t="shared" si="31"/>
        <v>2.097582756591098E-2</v>
      </c>
      <c r="J447">
        <f t="shared" si="32"/>
        <v>3.3582089552238806E-2</v>
      </c>
      <c r="K447" t="s">
        <v>860</v>
      </c>
      <c r="L447">
        <f>SUMIF($K$2:$K$537,K447,$C$2:$C$537)/pivots!$A$13</f>
        <v>0.22311298735564536</v>
      </c>
      <c r="M447" t="s">
        <v>163</v>
      </c>
      <c r="N447">
        <f t="shared" si="33"/>
        <v>2.9652330985772572E-2</v>
      </c>
      <c r="O447">
        <v>2459.6</v>
      </c>
      <c r="P447">
        <v>5.9146259999999999E-2</v>
      </c>
      <c r="Q447">
        <f t="shared" si="34"/>
        <v>41585.04696662139</v>
      </c>
      <c r="Z447" t="s">
        <v>175</v>
      </c>
    </row>
    <row r="448" spans="1:26" x14ac:dyDescent="0.35">
      <c r="A448">
        <v>453</v>
      </c>
      <c r="B448" t="s">
        <v>727</v>
      </c>
      <c r="C448">
        <v>7.2</v>
      </c>
      <c r="D448">
        <f t="shared" si="30"/>
        <v>2.3733269693010158E-4</v>
      </c>
      <c r="E448" t="s">
        <v>891</v>
      </c>
      <c r="F448">
        <v>55</v>
      </c>
      <c r="G448" t="s">
        <v>869</v>
      </c>
      <c r="H448" t="s">
        <v>7</v>
      </c>
      <c r="I448">
        <f t="shared" si="31"/>
        <v>0.49662073024700115</v>
      </c>
      <c r="J448">
        <f t="shared" si="32"/>
        <v>0.39365671641791045</v>
      </c>
      <c r="K448" t="s">
        <v>858</v>
      </c>
      <c r="L448">
        <f>SUMIF($K$2:$K$537,K448,$C$2:$C$537)/pivots!$A$13</f>
        <v>0.52927685656877277</v>
      </c>
      <c r="M448" t="s">
        <v>23</v>
      </c>
      <c r="N448">
        <f t="shared" si="33"/>
        <v>0.16778632461285556</v>
      </c>
      <c r="O448">
        <v>30337.16</v>
      </c>
      <c r="P448">
        <v>0.34727580699999999</v>
      </c>
      <c r="Q448">
        <f t="shared" si="34"/>
        <v>87357.539421109177</v>
      </c>
      <c r="Z448" t="s">
        <v>604</v>
      </c>
    </row>
    <row r="449" spans="1:26" x14ac:dyDescent="0.35">
      <c r="A449">
        <v>453</v>
      </c>
      <c r="B449" t="s">
        <v>728</v>
      </c>
      <c r="C449">
        <v>7.2</v>
      </c>
      <c r="D449">
        <f t="shared" si="30"/>
        <v>2.3733269693010158E-4</v>
      </c>
      <c r="E449" t="s">
        <v>890</v>
      </c>
      <c r="F449">
        <v>84</v>
      </c>
      <c r="G449" t="s">
        <v>872</v>
      </c>
      <c r="H449" t="s">
        <v>7</v>
      </c>
      <c r="I449">
        <f t="shared" si="31"/>
        <v>0.49662073024700115</v>
      </c>
      <c r="J449">
        <f t="shared" si="32"/>
        <v>0.39365671641791045</v>
      </c>
      <c r="K449" t="s">
        <v>858</v>
      </c>
      <c r="L449">
        <f>SUMIF($K$2:$K$537,K449,$C$2:$C$537)/pivots!$A$13</f>
        <v>0.52927685656877277</v>
      </c>
      <c r="M449" t="s">
        <v>12</v>
      </c>
      <c r="N449">
        <f t="shared" si="33"/>
        <v>0.24783341113433871</v>
      </c>
      <c r="O449">
        <v>30337.16</v>
      </c>
      <c r="P449">
        <v>0.34727580699999999</v>
      </c>
      <c r="Q449">
        <f t="shared" si="34"/>
        <v>87357.539421109177</v>
      </c>
      <c r="Z449" t="s">
        <v>31</v>
      </c>
    </row>
    <row r="450" spans="1:26" x14ac:dyDescent="0.35">
      <c r="A450">
        <v>453</v>
      </c>
      <c r="B450" t="s">
        <v>729</v>
      </c>
      <c r="C450">
        <v>7.2</v>
      </c>
      <c r="D450">
        <f t="shared" ref="D450:D513" si="35">C450/O450</f>
        <v>2.3733269693010158E-4</v>
      </c>
      <c r="E450" t="s">
        <v>890</v>
      </c>
      <c r="F450">
        <v>53</v>
      </c>
      <c r="G450" t="s">
        <v>869</v>
      </c>
      <c r="H450" t="s">
        <v>7</v>
      </c>
      <c r="I450">
        <f t="shared" si="31"/>
        <v>0.49662073024700115</v>
      </c>
      <c r="J450">
        <f t="shared" si="32"/>
        <v>0.39365671641791045</v>
      </c>
      <c r="K450" t="s">
        <v>858</v>
      </c>
      <c r="L450">
        <f>SUMIF($K$2:$K$537,K450,$C$2:$C$537)/pivots!$A$13</f>
        <v>0.52927685656877277</v>
      </c>
      <c r="M450" t="s">
        <v>23</v>
      </c>
      <c r="N450">
        <f t="shared" si="33"/>
        <v>0.16778632461285556</v>
      </c>
      <c r="O450">
        <v>30337.16</v>
      </c>
      <c r="P450">
        <v>0.34727580699999999</v>
      </c>
      <c r="Q450">
        <f t="shared" si="34"/>
        <v>87357.539421109177</v>
      </c>
      <c r="Z450" t="s">
        <v>82</v>
      </c>
    </row>
    <row r="451" spans="1:26" x14ac:dyDescent="0.35">
      <c r="A451">
        <v>453</v>
      </c>
      <c r="B451" t="s">
        <v>730</v>
      </c>
      <c r="C451">
        <v>7.2</v>
      </c>
      <c r="D451">
        <f t="shared" si="35"/>
        <v>1.6696426500939172E-2</v>
      </c>
      <c r="E451" t="s">
        <v>891</v>
      </c>
      <c r="F451">
        <v>67</v>
      </c>
      <c r="G451" t="s">
        <v>870</v>
      </c>
      <c r="H451" t="s">
        <v>356</v>
      </c>
      <c r="I451">
        <f t="shared" ref="I451:I514" si="36">SUMIF($H$2:$H$537,H451,$C$2:$C$537)/SUM($C$2:$C$537)</f>
        <v>4.1403665442146503E-3</v>
      </c>
      <c r="J451">
        <f t="shared" ref="J451:J514" si="37">COUNTIF($H$2:$H$537,H451)/COUNTA($B$2:$B$537)</f>
        <v>9.3283582089552231E-3</v>
      </c>
      <c r="K451" t="s">
        <v>860</v>
      </c>
      <c r="L451">
        <f>SUMIF($K$2:$K$537,K451,$C$2:$C$537)/pivots!$A$13</f>
        <v>0.22311298735564536</v>
      </c>
      <c r="M451" t="s">
        <v>115</v>
      </c>
      <c r="N451">
        <f t="shared" ref="N451:N514" si="38">SUMIF($M$2:$M$537,M451,$C$2:$C$537)/SUM($C$2:$C$537)</f>
        <v>3.5639625743337865E-2</v>
      </c>
      <c r="O451">
        <v>431.23</v>
      </c>
      <c r="P451">
        <v>6.0025069999999998E-3</v>
      </c>
      <c r="Q451">
        <f t="shared" ref="Q451:Q514" si="39">O451/P451</f>
        <v>71841.64883106343</v>
      </c>
      <c r="Z451" t="s">
        <v>724</v>
      </c>
    </row>
    <row r="452" spans="1:26" x14ac:dyDescent="0.35">
      <c r="A452">
        <v>453</v>
      </c>
      <c r="B452" t="s">
        <v>731</v>
      </c>
      <c r="C452">
        <v>7.2</v>
      </c>
      <c r="D452">
        <f t="shared" si="35"/>
        <v>3.6857131010207894E-4</v>
      </c>
      <c r="E452" t="s">
        <v>890</v>
      </c>
      <c r="F452">
        <v>61</v>
      </c>
      <c r="G452" t="s">
        <v>870</v>
      </c>
      <c r="H452" t="s">
        <v>55</v>
      </c>
      <c r="I452">
        <f t="shared" si="36"/>
        <v>8.5506687503805551E-2</v>
      </c>
      <c r="J452">
        <f t="shared" si="37"/>
        <v>0.10074626865671642</v>
      </c>
      <c r="K452" t="s">
        <v>859</v>
      </c>
      <c r="L452">
        <f>SUMIF($K$2:$K$537,K452,$C$2:$C$537)/pivots!$A$13</f>
        <v>0.21473077469505394</v>
      </c>
      <c r="M452" t="s">
        <v>115</v>
      </c>
      <c r="N452">
        <f t="shared" si="38"/>
        <v>3.5639625743337865E-2</v>
      </c>
      <c r="O452">
        <v>19534.89</v>
      </c>
      <c r="P452">
        <v>1.416096094</v>
      </c>
      <c r="Q452">
        <f t="shared" si="39"/>
        <v>13794.890108636935</v>
      </c>
      <c r="Z452" t="s">
        <v>732</v>
      </c>
    </row>
    <row r="453" spans="1:26" x14ac:dyDescent="0.35">
      <c r="A453">
        <v>464</v>
      </c>
      <c r="B453" t="s">
        <v>733</v>
      </c>
      <c r="C453">
        <v>7.1</v>
      </c>
      <c r="D453">
        <f t="shared" si="35"/>
        <v>2.3403640947273902E-4</v>
      </c>
      <c r="E453" t="s">
        <v>891</v>
      </c>
      <c r="F453">
        <v>69</v>
      </c>
      <c r="G453" t="s">
        <v>870</v>
      </c>
      <c r="H453" t="s">
        <v>7</v>
      </c>
      <c r="I453">
        <f t="shared" si="36"/>
        <v>0.49662073024700115</v>
      </c>
      <c r="J453">
        <f t="shared" si="37"/>
        <v>0.39365671641791045</v>
      </c>
      <c r="K453" t="s">
        <v>858</v>
      </c>
      <c r="L453">
        <f>SUMIF($K$2:$K$537,K453,$C$2:$C$537)/pivots!$A$13</f>
        <v>0.52927685656877277</v>
      </c>
      <c r="M453" t="s">
        <v>235</v>
      </c>
      <c r="N453">
        <f t="shared" si="38"/>
        <v>7.7834831848348955E-3</v>
      </c>
      <c r="O453">
        <v>30337.16</v>
      </c>
      <c r="P453">
        <v>0.34727580699999999</v>
      </c>
      <c r="Q453">
        <f t="shared" si="39"/>
        <v>87357.539421109177</v>
      </c>
      <c r="Z453" t="s">
        <v>734</v>
      </c>
    </row>
    <row r="454" spans="1:26" x14ac:dyDescent="0.35">
      <c r="A454">
        <v>464</v>
      </c>
      <c r="B454" t="s">
        <v>735</v>
      </c>
      <c r="C454">
        <v>7.1</v>
      </c>
      <c r="D454">
        <f t="shared" si="35"/>
        <v>3.634522641284389E-4</v>
      </c>
      <c r="E454" t="s">
        <v>890</v>
      </c>
      <c r="F454">
        <v>62</v>
      </c>
      <c r="G454" t="s">
        <v>870</v>
      </c>
      <c r="H454" t="s">
        <v>55</v>
      </c>
      <c r="I454">
        <f t="shared" si="36"/>
        <v>8.5506687503805551E-2</v>
      </c>
      <c r="J454">
        <f t="shared" si="37"/>
        <v>0.10074626865671642</v>
      </c>
      <c r="K454" t="s">
        <v>859</v>
      </c>
      <c r="L454">
        <f>SUMIF($K$2:$K$537,K454,$C$2:$C$537)/pivots!$A$13</f>
        <v>0.21473077469505394</v>
      </c>
      <c r="M454" t="s">
        <v>12</v>
      </c>
      <c r="N454">
        <f t="shared" si="38"/>
        <v>0.24783341113433871</v>
      </c>
      <c r="O454">
        <v>19534.89</v>
      </c>
      <c r="P454">
        <v>1.416096094</v>
      </c>
      <c r="Q454">
        <f t="shared" si="39"/>
        <v>13794.890108636935</v>
      </c>
      <c r="Z454" t="s">
        <v>736</v>
      </c>
    </row>
    <row r="455" spans="1:26" x14ac:dyDescent="0.35">
      <c r="A455">
        <v>464</v>
      </c>
      <c r="B455" t="s">
        <v>737</v>
      </c>
      <c r="C455">
        <v>7.1</v>
      </c>
      <c r="D455">
        <f t="shared" si="35"/>
        <v>2.3154942438769852E-2</v>
      </c>
      <c r="E455" t="s">
        <v>890</v>
      </c>
      <c r="F455">
        <v>54</v>
      </c>
      <c r="G455" t="s">
        <v>869</v>
      </c>
      <c r="H455" t="s">
        <v>738</v>
      </c>
      <c r="I455">
        <f t="shared" si="36"/>
        <v>7.2050496235107888E-4</v>
      </c>
      <c r="J455">
        <f t="shared" si="37"/>
        <v>1.8656716417910447E-3</v>
      </c>
      <c r="K455" t="s">
        <v>859</v>
      </c>
      <c r="L455">
        <f>SUMIF($K$2:$K$537,K455,$C$2:$C$537)/pivots!$A$13</f>
        <v>0.21473077469505394</v>
      </c>
      <c r="M455" t="s">
        <v>23</v>
      </c>
      <c r="N455">
        <f t="shared" si="38"/>
        <v>0.16778632461285556</v>
      </c>
      <c r="O455">
        <v>306.63</v>
      </c>
      <c r="P455">
        <v>2.0843753999999999E-2</v>
      </c>
      <c r="Q455">
        <f t="shared" si="39"/>
        <v>14710.881734643386</v>
      </c>
      <c r="Z455" t="s">
        <v>446</v>
      </c>
    </row>
    <row r="456" spans="1:26" x14ac:dyDescent="0.35">
      <c r="A456">
        <v>464</v>
      </c>
      <c r="B456" t="s">
        <v>739</v>
      </c>
      <c r="C456">
        <v>7.1</v>
      </c>
      <c r="D456">
        <f t="shared" si="35"/>
        <v>2.3403640947273902E-4</v>
      </c>
      <c r="E456" t="s">
        <v>890</v>
      </c>
      <c r="F456">
        <v>89</v>
      </c>
      <c r="G456" t="s">
        <v>872</v>
      </c>
      <c r="H456" t="s">
        <v>7</v>
      </c>
      <c r="I456">
        <f t="shared" si="36"/>
        <v>0.49662073024700115</v>
      </c>
      <c r="J456">
        <f t="shared" si="37"/>
        <v>0.39365671641791045</v>
      </c>
      <c r="K456" t="s">
        <v>858</v>
      </c>
      <c r="L456">
        <f>SUMIF($K$2:$K$537,K456,$C$2:$C$537)/pivots!$A$13</f>
        <v>0.52927685656877277</v>
      </c>
      <c r="M456" t="s">
        <v>64</v>
      </c>
      <c r="N456">
        <f t="shared" si="38"/>
        <v>6.1730023746219886E-2</v>
      </c>
      <c r="O456">
        <v>30337.16</v>
      </c>
      <c r="P456">
        <v>0.34727580699999999</v>
      </c>
      <c r="Q456">
        <f t="shared" si="39"/>
        <v>87357.539421109177</v>
      </c>
      <c r="Z456" t="s">
        <v>740</v>
      </c>
    </row>
    <row r="457" spans="1:26" x14ac:dyDescent="0.35">
      <c r="A457">
        <v>464</v>
      </c>
      <c r="B457" t="s">
        <v>741</v>
      </c>
      <c r="C457">
        <v>7.1</v>
      </c>
      <c r="D457">
        <f t="shared" si="35"/>
        <v>1.28877675119348E-2</v>
      </c>
      <c r="E457" t="s">
        <v>890</v>
      </c>
      <c r="F457">
        <v>56</v>
      </c>
      <c r="G457" t="s">
        <v>869</v>
      </c>
      <c r="H457" t="s">
        <v>151</v>
      </c>
      <c r="I457">
        <f t="shared" si="36"/>
        <v>9.9754419435367694E-3</v>
      </c>
      <c r="J457">
        <f t="shared" si="37"/>
        <v>1.4925373134328358E-2</v>
      </c>
      <c r="K457" t="s">
        <v>859</v>
      </c>
      <c r="L457">
        <f>SUMIF($K$2:$K$537,K457,$C$2:$C$537)/pivots!$A$13</f>
        <v>0.21473077469505394</v>
      </c>
      <c r="M457" t="s">
        <v>127</v>
      </c>
      <c r="N457">
        <f t="shared" si="38"/>
        <v>6.6773558482677454E-3</v>
      </c>
      <c r="O457">
        <v>550.91</v>
      </c>
      <c r="P457">
        <v>9.5171809999999996E-3</v>
      </c>
      <c r="Q457">
        <f t="shared" si="39"/>
        <v>57885.838253995586</v>
      </c>
      <c r="Z457" t="s">
        <v>742</v>
      </c>
    </row>
    <row r="458" spans="1:26" x14ac:dyDescent="0.35">
      <c r="A458">
        <v>464</v>
      </c>
      <c r="B458" t="s">
        <v>743</v>
      </c>
      <c r="C458">
        <v>7.1</v>
      </c>
      <c r="D458">
        <f t="shared" si="35"/>
        <v>3.634522641284389E-4</v>
      </c>
      <c r="E458" t="s">
        <v>890</v>
      </c>
      <c r="F458">
        <v>62</v>
      </c>
      <c r="G458" t="s">
        <v>870</v>
      </c>
      <c r="H458" t="s">
        <v>55</v>
      </c>
      <c r="I458">
        <f t="shared" si="36"/>
        <v>8.5506687503805551E-2</v>
      </c>
      <c r="J458">
        <f t="shared" si="37"/>
        <v>0.10074626865671642</v>
      </c>
      <c r="K458" t="s">
        <v>859</v>
      </c>
      <c r="L458">
        <f>SUMIF($K$2:$K$537,K458,$C$2:$C$537)/pivots!$A$13</f>
        <v>0.21473077469505394</v>
      </c>
      <c r="M458" t="s">
        <v>141</v>
      </c>
      <c r="N458">
        <f t="shared" si="38"/>
        <v>3.6492054149499728E-2</v>
      </c>
      <c r="O458">
        <v>19534.89</v>
      </c>
      <c r="P458">
        <v>1.416096094</v>
      </c>
      <c r="Q458">
        <f t="shared" si="39"/>
        <v>13794.890108636935</v>
      </c>
      <c r="Z458" t="s">
        <v>744</v>
      </c>
    </row>
    <row r="459" spans="1:26" x14ac:dyDescent="0.35">
      <c r="A459">
        <v>464</v>
      </c>
      <c r="B459" t="s">
        <v>745</v>
      </c>
      <c r="C459">
        <v>7.1</v>
      </c>
      <c r="D459">
        <f t="shared" si="35"/>
        <v>2.3403640947273902E-4</v>
      </c>
      <c r="E459" t="s">
        <v>890</v>
      </c>
      <c r="F459">
        <v>66</v>
      </c>
      <c r="G459" t="s">
        <v>870</v>
      </c>
      <c r="H459" t="s">
        <v>7</v>
      </c>
      <c r="I459">
        <f t="shared" si="36"/>
        <v>0.49662073024700115</v>
      </c>
      <c r="J459">
        <f t="shared" si="37"/>
        <v>0.39365671641791045</v>
      </c>
      <c r="K459" t="s">
        <v>858</v>
      </c>
      <c r="L459">
        <f>SUMIF($K$2:$K$537,K459,$C$2:$C$537)/pivots!$A$13</f>
        <v>0.52927685656877277</v>
      </c>
      <c r="M459" t="s">
        <v>141</v>
      </c>
      <c r="N459">
        <f t="shared" si="38"/>
        <v>3.6492054149499728E-2</v>
      </c>
      <c r="O459">
        <v>30337.16</v>
      </c>
      <c r="P459">
        <v>0.34727580699999999</v>
      </c>
      <c r="Q459">
        <f t="shared" si="39"/>
        <v>87357.539421109177</v>
      </c>
      <c r="Z459" t="s">
        <v>454</v>
      </c>
    </row>
    <row r="460" spans="1:26" x14ac:dyDescent="0.35">
      <c r="A460">
        <v>464</v>
      </c>
      <c r="B460" t="s">
        <v>746</v>
      </c>
      <c r="C460">
        <v>7.1</v>
      </c>
      <c r="D460">
        <f t="shared" si="35"/>
        <v>2.3403640947273902E-4</v>
      </c>
      <c r="E460" t="s">
        <v>890</v>
      </c>
      <c r="F460">
        <v>78</v>
      </c>
      <c r="G460" t="s">
        <v>871</v>
      </c>
      <c r="H460" t="s">
        <v>7</v>
      </c>
      <c r="I460">
        <f t="shared" si="36"/>
        <v>0.49662073024700115</v>
      </c>
      <c r="J460">
        <f t="shared" si="37"/>
        <v>0.39365671641791045</v>
      </c>
      <c r="K460" t="s">
        <v>858</v>
      </c>
      <c r="L460">
        <f>SUMIF($K$2:$K$537,K460,$C$2:$C$537)/pivots!$A$13</f>
        <v>0.52927685656877277</v>
      </c>
      <c r="M460" t="s">
        <v>12</v>
      </c>
      <c r="N460">
        <f t="shared" si="38"/>
        <v>0.24783341113433871</v>
      </c>
      <c r="O460">
        <v>30337.16</v>
      </c>
      <c r="P460">
        <v>0.34727580699999999</v>
      </c>
      <c r="Q460">
        <f t="shared" si="39"/>
        <v>87357.539421109177</v>
      </c>
      <c r="Z460" t="s">
        <v>747</v>
      </c>
    </row>
    <row r="461" spans="1:26" x14ac:dyDescent="0.35">
      <c r="A461">
        <v>464</v>
      </c>
      <c r="B461" t="s">
        <v>748</v>
      </c>
      <c r="C461">
        <v>7.1</v>
      </c>
      <c r="D461">
        <f t="shared" si="35"/>
        <v>3.634522641284389E-4</v>
      </c>
      <c r="E461" t="s">
        <v>890</v>
      </c>
      <c r="F461">
        <v>91</v>
      </c>
      <c r="G461" t="s">
        <v>873</v>
      </c>
      <c r="H461" t="s">
        <v>55</v>
      </c>
      <c r="I461">
        <f t="shared" si="36"/>
        <v>8.5506687503805551E-2</v>
      </c>
      <c r="J461">
        <f t="shared" si="37"/>
        <v>0.10074626865671642</v>
      </c>
      <c r="K461" t="s">
        <v>859</v>
      </c>
      <c r="L461">
        <f>SUMIF($K$2:$K$537,K461,$C$2:$C$537)/pivots!$A$13</f>
        <v>0.21473077469505394</v>
      </c>
      <c r="M461" t="s">
        <v>218</v>
      </c>
      <c r="N461">
        <f t="shared" si="38"/>
        <v>2.8576647520854061E-2</v>
      </c>
      <c r="O461">
        <v>19534.89</v>
      </c>
      <c r="P461">
        <v>1.416096094</v>
      </c>
      <c r="Q461">
        <f t="shared" si="39"/>
        <v>13794.890108636935</v>
      </c>
      <c r="Z461" t="s">
        <v>217</v>
      </c>
    </row>
    <row r="462" spans="1:26" x14ac:dyDescent="0.35">
      <c r="A462">
        <v>474</v>
      </c>
      <c r="B462" t="s">
        <v>749</v>
      </c>
      <c r="C462">
        <v>7</v>
      </c>
      <c r="D462">
        <f t="shared" si="35"/>
        <v>2.3074012201537651E-4</v>
      </c>
      <c r="E462" t="s">
        <v>891</v>
      </c>
      <c r="F462">
        <v>66</v>
      </c>
      <c r="G462" t="s">
        <v>870</v>
      </c>
      <c r="H462" t="s">
        <v>7</v>
      </c>
      <c r="I462">
        <f t="shared" si="36"/>
        <v>0.49662073024700115</v>
      </c>
      <c r="J462">
        <f t="shared" si="37"/>
        <v>0.39365671641791045</v>
      </c>
      <c r="K462" t="s">
        <v>858</v>
      </c>
      <c r="L462">
        <f>SUMIF($K$2:$K$537,K462,$C$2:$C$537)/pivots!$A$13</f>
        <v>0.52927685656877277</v>
      </c>
      <c r="M462" t="s">
        <v>45</v>
      </c>
      <c r="N462">
        <f t="shared" si="38"/>
        <v>6.9970165005784374E-2</v>
      </c>
      <c r="O462">
        <v>30337.16</v>
      </c>
      <c r="P462">
        <v>0.34727580699999999</v>
      </c>
      <c r="Q462">
        <f t="shared" si="39"/>
        <v>87357.539421109177</v>
      </c>
      <c r="Z462" t="s">
        <v>750</v>
      </c>
    </row>
    <row r="463" spans="1:26" x14ac:dyDescent="0.35">
      <c r="A463">
        <v>474</v>
      </c>
      <c r="B463" t="s">
        <v>751</v>
      </c>
      <c r="C463">
        <v>7</v>
      </c>
      <c r="D463">
        <f t="shared" si="35"/>
        <v>1.0958389429850654E-2</v>
      </c>
      <c r="E463" t="s">
        <v>890</v>
      </c>
      <c r="F463">
        <v>71</v>
      </c>
      <c r="G463" t="s">
        <v>871</v>
      </c>
      <c r="H463" t="s">
        <v>225</v>
      </c>
      <c r="I463">
        <f t="shared" si="36"/>
        <v>1.16397069269956E-2</v>
      </c>
      <c r="J463">
        <f t="shared" si="37"/>
        <v>2.0522388059701493E-2</v>
      </c>
      <c r="K463" t="s">
        <v>860</v>
      </c>
      <c r="L463">
        <f>SUMIF($K$2:$K$537,K463,$C$2:$C$537)/pivots!$A$13</f>
        <v>0.22311298735564536</v>
      </c>
      <c r="M463" t="s">
        <v>45</v>
      </c>
      <c r="N463">
        <f t="shared" si="38"/>
        <v>6.9970165005784374E-2</v>
      </c>
      <c r="O463">
        <v>638.78</v>
      </c>
      <c r="P463">
        <v>1.0656633E-2</v>
      </c>
      <c r="Q463">
        <f t="shared" si="39"/>
        <v>59942.009826180554</v>
      </c>
      <c r="Z463" t="s">
        <v>75</v>
      </c>
    </row>
    <row r="464" spans="1:26" x14ac:dyDescent="0.35">
      <c r="A464">
        <v>474</v>
      </c>
      <c r="B464" t="s">
        <v>752</v>
      </c>
      <c r="C464">
        <v>7</v>
      </c>
      <c r="D464">
        <f t="shared" si="35"/>
        <v>2.3074012201537651E-4</v>
      </c>
      <c r="E464" t="s">
        <v>890</v>
      </c>
      <c r="F464">
        <v>67</v>
      </c>
      <c r="G464" t="s">
        <v>870</v>
      </c>
      <c r="H464" t="s">
        <v>7</v>
      </c>
      <c r="I464">
        <f t="shared" si="36"/>
        <v>0.49662073024700115</v>
      </c>
      <c r="J464">
        <f t="shared" si="37"/>
        <v>0.39365671641791045</v>
      </c>
      <c r="K464" t="s">
        <v>858</v>
      </c>
      <c r="L464">
        <f>SUMIF($K$2:$K$537,K464,$C$2:$C$537)/pivots!$A$13</f>
        <v>0.52927685656877277</v>
      </c>
      <c r="M464" t="s">
        <v>64</v>
      </c>
      <c r="N464">
        <f t="shared" si="38"/>
        <v>6.1730023746219886E-2</v>
      </c>
      <c r="O464">
        <v>30337.16</v>
      </c>
      <c r="P464">
        <v>0.34727580699999999</v>
      </c>
      <c r="Q464">
        <f t="shared" si="39"/>
        <v>87357.539421109177</v>
      </c>
      <c r="Z464" t="s">
        <v>753</v>
      </c>
    </row>
    <row r="465" spans="1:26" x14ac:dyDescent="0.35">
      <c r="A465">
        <v>474</v>
      </c>
      <c r="B465" t="s">
        <v>754</v>
      </c>
      <c r="C465">
        <v>7</v>
      </c>
      <c r="D465">
        <f t="shared" si="35"/>
        <v>2.3074012201537651E-4</v>
      </c>
      <c r="E465" t="s">
        <v>890</v>
      </c>
      <c r="F465">
        <v>36</v>
      </c>
      <c r="G465" t="s">
        <v>867</v>
      </c>
      <c r="H465" t="s">
        <v>7</v>
      </c>
      <c r="I465">
        <f t="shared" si="36"/>
        <v>0.49662073024700115</v>
      </c>
      <c r="J465">
        <f t="shared" si="37"/>
        <v>0.39365671641791045</v>
      </c>
      <c r="K465" t="s">
        <v>858</v>
      </c>
      <c r="L465">
        <f>SUMIF($K$2:$K$537,K465,$C$2:$C$537)/pivots!$A$13</f>
        <v>0.52927685656877277</v>
      </c>
      <c r="M465" t="s">
        <v>12</v>
      </c>
      <c r="N465">
        <f t="shared" si="38"/>
        <v>0.24783341113433871</v>
      </c>
      <c r="O465">
        <v>30337.16</v>
      </c>
      <c r="P465">
        <v>0.34727580699999999</v>
      </c>
      <c r="Q465">
        <f t="shared" si="39"/>
        <v>87357.539421109177</v>
      </c>
      <c r="Z465" t="s">
        <v>408</v>
      </c>
    </row>
    <row r="466" spans="1:26" x14ac:dyDescent="0.35">
      <c r="A466">
        <v>474</v>
      </c>
      <c r="B466" t="s">
        <v>755</v>
      </c>
      <c r="C466">
        <v>7</v>
      </c>
      <c r="D466">
        <f t="shared" si="35"/>
        <v>2.3074012201537651E-4</v>
      </c>
      <c r="E466" t="s">
        <v>891</v>
      </c>
      <c r="F466">
        <v>49</v>
      </c>
      <c r="G466" t="s">
        <v>868</v>
      </c>
      <c r="H466" t="s">
        <v>7</v>
      </c>
      <c r="I466">
        <f t="shared" si="36"/>
        <v>0.49662073024700115</v>
      </c>
      <c r="J466">
        <f t="shared" si="37"/>
        <v>0.39365671641791045</v>
      </c>
      <c r="K466" t="s">
        <v>858</v>
      </c>
      <c r="L466">
        <f>SUMIF($K$2:$K$537,K466,$C$2:$C$537)/pivots!$A$13</f>
        <v>0.52927685656877277</v>
      </c>
      <c r="M466" t="s">
        <v>12</v>
      </c>
      <c r="N466">
        <f t="shared" si="38"/>
        <v>0.24783341113433871</v>
      </c>
      <c r="O466">
        <v>30337.16</v>
      </c>
      <c r="P466">
        <v>0.34727580699999999</v>
      </c>
      <c r="Q466">
        <f t="shared" si="39"/>
        <v>87357.539421109177</v>
      </c>
      <c r="Z466" t="s">
        <v>408</v>
      </c>
    </row>
    <row r="467" spans="1:26" x14ac:dyDescent="0.35">
      <c r="A467">
        <v>474</v>
      </c>
      <c r="B467" t="s">
        <v>756</v>
      </c>
      <c r="C467">
        <v>7</v>
      </c>
      <c r="D467">
        <f t="shared" si="35"/>
        <v>2.3074012201537651E-4</v>
      </c>
      <c r="E467" t="s">
        <v>890</v>
      </c>
      <c r="F467">
        <v>41</v>
      </c>
      <c r="G467" t="s">
        <v>868</v>
      </c>
      <c r="H467" t="s">
        <v>7</v>
      </c>
      <c r="I467">
        <f t="shared" si="36"/>
        <v>0.49662073024700115</v>
      </c>
      <c r="J467">
        <f t="shared" si="37"/>
        <v>0.39365671641791045</v>
      </c>
      <c r="K467" t="s">
        <v>858</v>
      </c>
      <c r="L467">
        <f>SUMIF($K$2:$K$537,K467,$C$2:$C$537)/pivots!$A$13</f>
        <v>0.52927685656877277</v>
      </c>
      <c r="M467" t="s">
        <v>23</v>
      </c>
      <c r="N467">
        <f t="shared" si="38"/>
        <v>0.16778632461285556</v>
      </c>
      <c r="O467">
        <v>30337.16</v>
      </c>
      <c r="P467">
        <v>0.34727580699999999</v>
      </c>
      <c r="Q467">
        <f t="shared" si="39"/>
        <v>87357.539421109177</v>
      </c>
      <c r="Z467" t="s">
        <v>75</v>
      </c>
    </row>
    <row r="468" spans="1:26" x14ac:dyDescent="0.35">
      <c r="A468">
        <v>474</v>
      </c>
      <c r="B468" t="s">
        <v>757</v>
      </c>
      <c r="C468">
        <v>7</v>
      </c>
      <c r="D468">
        <f t="shared" si="35"/>
        <v>1.4223132502702393E-3</v>
      </c>
      <c r="E468" t="s">
        <v>890</v>
      </c>
      <c r="F468">
        <v>78</v>
      </c>
      <c r="G468" t="s">
        <v>871</v>
      </c>
      <c r="H468" t="s">
        <v>86</v>
      </c>
      <c r="I468">
        <f t="shared" si="36"/>
        <v>3.7851880416472167E-2</v>
      </c>
      <c r="J468">
        <f t="shared" si="37"/>
        <v>4.4776119402985072E-2</v>
      </c>
      <c r="K468" t="s">
        <v>860</v>
      </c>
      <c r="L468">
        <f>SUMIF($K$2:$K$537,K468,$C$2:$C$537)/pivots!$A$13</f>
        <v>0.22311298735564536</v>
      </c>
      <c r="M468" t="s">
        <v>12</v>
      </c>
      <c r="N468">
        <f t="shared" si="38"/>
        <v>0.24783341113433871</v>
      </c>
      <c r="O468">
        <v>4921.5600000000004</v>
      </c>
      <c r="P468">
        <v>8.4075074999999999E-2</v>
      </c>
      <c r="Q468">
        <f t="shared" si="39"/>
        <v>58537.681946760087</v>
      </c>
      <c r="Z468" t="s">
        <v>288</v>
      </c>
    </row>
    <row r="469" spans="1:26" x14ac:dyDescent="0.35">
      <c r="A469">
        <v>474</v>
      </c>
      <c r="B469" t="s">
        <v>758</v>
      </c>
      <c r="C469">
        <v>7</v>
      </c>
      <c r="D469">
        <f t="shared" si="35"/>
        <v>1.4223132502702393E-3</v>
      </c>
      <c r="E469" t="s">
        <v>891</v>
      </c>
      <c r="F469">
        <v>66</v>
      </c>
      <c r="G469" t="s">
        <v>870</v>
      </c>
      <c r="H469" t="s">
        <v>86</v>
      </c>
      <c r="I469">
        <f t="shared" si="36"/>
        <v>3.7851880416472167E-2</v>
      </c>
      <c r="J469">
        <f t="shared" si="37"/>
        <v>4.4776119402985072E-2</v>
      </c>
      <c r="K469" t="s">
        <v>860</v>
      </c>
      <c r="L469">
        <f>SUMIF($K$2:$K$537,K469,$C$2:$C$537)/pivots!$A$13</f>
        <v>0.22311298735564536</v>
      </c>
      <c r="M469" t="s">
        <v>218</v>
      </c>
      <c r="N469">
        <f t="shared" si="38"/>
        <v>2.8576647520854061E-2</v>
      </c>
      <c r="O469">
        <v>4921.5600000000004</v>
      </c>
      <c r="P469">
        <v>8.4075074999999999E-2</v>
      </c>
      <c r="Q469">
        <f t="shared" si="39"/>
        <v>58537.681946760087</v>
      </c>
      <c r="Z469" t="s">
        <v>217</v>
      </c>
    </row>
    <row r="470" spans="1:26" x14ac:dyDescent="0.35">
      <c r="A470">
        <v>474</v>
      </c>
      <c r="B470" t="s">
        <v>759</v>
      </c>
      <c r="C470">
        <v>7</v>
      </c>
      <c r="D470">
        <f t="shared" si="35"/>
        <v>4.6897401883935633E-3</v>
      </c>
      <c r="E470" t="s">
        <v>890</v>
      </c>
      <c r="F470">
        <v>71</v>
      </c>
      <c r="G470" t="s">
        <v>871</v>
      </c>
      <c r="H470" t="s">
        <v>159</v>
      </c>
      <c r="I470">
        <f t="shared" si="36"/>
        <v>1.0827870349698608E-2</v>
      </c>
      <c r="J470">
        <f t="shared" si="37"/>
        <v>1.1194029850746268E-2</v>
      </c>
      <c r="K470" t="s">
        <v>859</v>
      </c>
      <c r="L470">
        <f>SUMIF($K$2:$K$537,K470,$C$2:$C$537)/pivots!$A$13</f>
        <v>0.21473077469505394</v>
      </c>
      <c r="M470" t="s">
        <v>12</v>
      </c>
      <c r="N470">
        <f t="shared" si="38"/>
        <v>0.24783341113433871</v>
      </c>
      <c r="O470">
        <v>1492.62</v>
      </c>
      <c r="P470">
        <v>0.28572123599999999</v>
      </c>
      <c r="Q470">
        <f t="shared" si="39"/>
        <v>5224.0429199319296</v>
      </c>
      <c r="Z470" t="s">
        <v>760</v>
      </c>
    </row>
    <row r="471" spans="1:26" x14ac:dyDescent="0.35">
      <c r="A471">
        <v>474</v>
      </c>
      <c r="B471" t="s">
        <v>761</v>
      </c>
      <c r="C471">
        <v>7</v>
      </c>
      <c r="D471">
        <f t="shared" si="35"/>
        <v>8.5948627277638613E-3</v>
      </c>
      <c r="E471" t="s">
        <v>890</v>
      </c>
      <c r="F471">
        <v>56</v>
      </c>
      <c r="G471" t="s">
        <v>869</v>
      </c>
      <c r="H471" t="s">
        <v>392</v>
      </c>
      <c r="I471">
        <f t="shared" si="36"/>
        <v>5.4088611962411978E-3</v>
      </c>
      <c r="J471">
        <f t="shared" si="37"/>
        <v>1.1194029850746268E-2</v>
      </c>
      <c r="K471" t="s">
        <v>859</v>
      </c>
      <c r="L471">
        <f>SUMIF($K$2:$K$537,K471,$C$2:$C$537)/pivots!$A$13</f>
        <v>0.21473077469505394</v>
      </c>
      <c r="M471" t="s">
        <v>23</v>
      </c>
      <c r="N471">
        <f t="shared" si="38"/>
        <v>0.16778632461285556</v>
      </c>
      <c r="O471">
        <v>814.44</v>
      </c>
      <c r="P471">
        <v>2.3112793E-2</v>
      </c>
      <c r="Q471">
        <f t="shared" si="39"/>
        <v>35237.627923202534</v>
      </c>
      <c r="Z471" t="s">
        <v>406</v>
      </c>
    </row>
    <row r="472" spans="1:26" x14ac:dyDescent="0.35">
      <c r="A472">
        <v>474</v>
      </c>
      <c r="B472" t="s">
        <v>762</v>
      </c>
      <c r="C472">
        <v>7</v>
      </c>
      <c r="D472">
        <f t="shared" si="35"/>
        <v>1.4223132502702393E-3</v>
      </c>
      <c r="E472" t="s">
        <v>890</v>
      </c>
      <c r="F472">
        <v>83</v>
      </c>
      <c r="G472" t="s">
        <v>872</v>
      </c>
      <c r="H472" t="s">
        <v>86</v>
      </c>
      <c r="I472">
        <f t="shared" si="36"/>
        <v>3.7851880416472167E-2</v>
      </c>
      <c r="J472">
        <f t="shared" si="37"/>
        <v>4.4776119402985072E-2</v>
      </c>
      <c r="K472" t="s">
        <v>860</v>
      </c>
      <c r="L472">
        <f>SUMIF($K$2:$K$537,K472,$C$2:$C$537)/pivots!$A$13</f>
        <v>0.22311298735564536</v>
      </c>
      <c r="M472" t="s">
        <v>115</v>
      </c>
      <c r="N472">
        <f t="shared" si="38"/>
        <v>3.5639625743337865E-2</v>
      </c>
      <c r="O472">
        <v>4921.5600000000004</v>
      </c>
      <c r="P472">
        <v>8.4075074999999999E-2</v>
      </c>
      <c r="Q472">
        <f t="shared" si="39"/>
        <v>58537.681946760087</v>
      </c>
      <c r="Z472" t="s">
        <v>763</v>
      </c>
    </row>
    <row r="473" spans="1:26" x14ac:dyDescent="0.35">
      <c r="A473">
        <v>474</v>
      </c>
      <c r="B473" t="s">
        <v>764</v>
      </c>
      <c r="C473">
        <v>7</v>
      </c>
      <c r="D473">
        <f t="shared" si="35"/>
        <v>3.5833321815479893E-4</v>
      </c>
      <c r="E473" t="s">
        <v>890</v>
      </c>
      <c r="F473">
        <v>76</v>
      </c>
      <c r="G473" t="s">
        <v>871</v>
      </c>
      <c r="H473" t="s">
        <v>55</v>
      </c>
      <c r="I473">
        <f t="shared" si="36"/>
        <v>8.5506687503805551E-2</v>
      </c>
      <c r="J473">
        <f t="shared" si="37"/>
        <v>0.10074626865671642</v>
      </c>
      <c r="K473" t="s">
        <v>859</v>
      </c>
      <c r="L473">
        <f>SUMIF($K$2:$K$537,K473,$C$2:$C$537)/pivots!$A$13</f>
        <v>0.21473077469505394</v>
      </c>
      <c r="M473" t="s">
        <v>64</v>
      </c>
      <c r="N473">
        <f t="shared" si="38"/>
        <v>6.1730023746219886E-2</v>
      </c>
      <c r="O473">
        <v>19534.89</v>
      </c>
      <c r="P473">
        <v>1.416096094</v>
      </c>
      <c r="Q473">
        <f t="shared" si="39"/>
        <v>13794.890108636935</v>
      </c>
      <c r="Z473" t="s">
        <v>765</v>
      </c>
    </row>
    <row r="474" spans="1:26" x14ac:dyDescent="0.35">
      <c r="A474">
        <v>474</v>
      </c>
      <c r="B474" t="s">
        <v>766</v>
      </c>
      <c r="C474">
        <v>7</v>
      </c>
      <c r="D474">
        <f t="shared" si="35"/>
        <v>3.5833321815479893E-4</v>
      </c>
      <c r="E474" t="s">
        <v>890</v>
      </c>
      <c r="F474">
        <v>63</v>
      </c>
      <c r="G474" t="s">
        <v>870</v>
      </c>
      <c r="H474" t="s">
        <v>55</v>
      </c>
      <c r="I474">
        <f t="shared" si="36"/>
        <v>8.5506687503805551E-2</v>
      </c>
      <c r="J474">
        <f t="shared" si="37"/>
        <v>0.10074626865671642</v>
      </c>
      <c r="K474" t="s">
        <v>859</v>
      </c>
      <c r="L474">
        <f>SUMIF($K$2:$K$537,K474,$C$2:$C$537)/pivots!$A$13</f>
        <v>0.21473077469505394</v>
      </c>
      <c r="M474" t="s">
        <v>64</v>
      </c>
      <c r="N474">
        <f t="shared" si="38"/>
        <v>6.1730023746219886E-2</v>
      </c>
      <c r="O474">
        <v>19534.89</v>
      </c>
      <c r="P474">
        <v>1.416096094</v>
      </c>
      <c r="Q474">
        <f t="shared" si="39"/>
        <v>13794.890108636935</v>
      </c>
      <c r="Z474" t="s">
        <v>765</v>
      </c>
    </row>
    <row r="475" spans="1:26" x14ac:dyDescent="0.35">
      <c r="A475">
        <v>487</v>
      </c>
      <c r="B475" t="s">
        <v>767</v>
      </c>
      <c r="C475">
        <v>6.9</v>
      </c>
      <c r="D475">
        <f t="shared" si="35"/>
        <v>1.8497370156503835E-3</v>
      </c>
      <c r="E475" t="s">
        <v>890</v>
      </c>
      <c r="F475">
        <v>80</v>
      </c>
      <c r="G475" t="s">
        <v>872</v>
      </c>
      <c r="H475" t="s">
        <v>221</v>
      </c>
      <c r="I475">
        <f t="shared" si="36"/>
        <v>1.3131456637778819E-2</v>
      </c>
      <c r="J475">
        <f t="shared" si="37"/>
        <v>2.2388059701492536E-2</v>
      </c>
      <c r="K475" t="s">
        <v>860</v>
      </c>
      <c r="L475">
        <f>SUMIF($K$2:$K$537,K475,$C$2:$C$537)/pivots!$A$13</f>
        <v>0.22311298735564536</v>
      </c>
      <c r="M475" t="s">
        <v>189</v>
      </c>
      <c r="N475">
        <f t="shared" si="38"/>
        <v>1.9068011609263059E-2</v>
      </c>
      <c r="O475">
        <v>3730.26</v>
      </c>
      <c r="P475">
        <v>6.9551331999999993E-2</v>
      </c>
      <c r="Q475">
        <f t="shared" si="39"/>
        <v>53633.192819369739</v>
      </c>
      <c r="Z475" t="s">
        <v>768</v>
      </c>
    </row>
    <row r="476" spans="1:26" x14ac:dyDescent="0.35">
      <c r="A476">
        <v>487</v>
      </c>
      <c r="B476" t="s">
        <v>769</v>
      </c>
      <c r="C476">
        <v>6.9</v>
      </c>
      <c r="D476">
        <f t="shared" si="35"/>
        <v>3.7754845205134661E-3</v>
      </c>
      <c r="E476" t="s">
        <v>890</v>
      </c>
      <c r="F476">
        <v>70</v>
      </c>
      <c r="G476" t="s">
        <v>871</v>
      </c>
      <c r="H476" t="s">
        <v>28</v>
      </c>
      <c r="I476">
        <f t="shared" si="36"/>
        <v>1.4379655375372943E-2</v>
      </c>
      <c r="J476">
        <f t="shared" si="37"/>
        <v>5.597014925373134E-3</v>
      </c>
      <c r="K476" t="s">
        <v>860</v>
      </c>
      <c r="L476">
        <f>SUMIF($K$2:$K$537,K476,$C$2:$C$537)/pivots!$A$13</f>
        <v>0.22311298735564536</v>
      </c>
      <c r="M476" t="s">
        <v>199</v>
      </c>
      <c r="N476">
        <f t="shared" si="38"/>
        <v>8.1995494306996031E-3</v>
      </c>
      <c r="O476">
        <v>1827.58</v>
      </c>
      <c r="P476">
        <v>4.7889958000000003E-2</v>
      </c>
      <c r="Q476">
        <f t="shared" si="39"/>
        <v>38162.071472269818</v>
      </c>
      <c r="Z476" t="s">
        <v>770</v>
      </c>
    </row>
    <row r="477" spans="1:26" x14ac:dyDescent="0.35">
      <c r="A477">
        <v>487</v>
      </c>
      <c r="B477" t="s">
        <v>771</v>
      </c>
      <c r="C477">
        <v>6.9</v>
      </c>
      <c r="D477">
        <f t="shared" si="35"/>
        <v>2.27443834558014E-4</v>
      </c>
      <c r="E477" t="s">
        <v>890</v>
      </c>
      <c r="F477">
        <v>68</v>
      </c>
      <c r="G477" t="s">
        <v>870</v>
      </c>
      <c r="H477" t="s">
        <v>7</v>
      </c>
      <c r="I477">
        <f t="shared" si="36"/>
        <v>0.49662073024700115</v>
      </c>
      <c r="J477">
        <f t="shared" si="37"/>
        <v>0.39365671641791045</v>
      </c>
      <c r="K477" t="s">
        <v>858</v>
      </c>
      <c r="L477">
        <f>SUMIF($K$2:$K$537,K477,$C$2:$C$537)/pivots!$A$13</f>
        <v>0.52927685656877277</v>
      </c>
      <c r="M477" t="s">
        <v>23</v>
      </c>
      <c r="N477">
        <f t="shared" si="38"/>
        <v>0.16778632461285556</v>
      </c>
      <c r="O477">
        <v>30337.16</v>
      </c>
      <c r="P477">
        <v>0.34727580699999999</v>
      </c>
      <c r="Q477">
        <f t="shared" si="39"/>
        <v>87357.539421109177</v>
      </c>
      <c r="Z477" t="s">
        <v>82</v>
      </c>
    </row>
    <row r="478" spans="1:26" x14ac:dyDescent="0.35">
      <c r="A478">
        <v>487</v>
      </c>
      <c r="B478" t="s">
        <v>772</v>
      </c>
      <c r="C478">
        <v>6.9</v>
      </c>
      <c r="D478">
        <f t="shared" si="35"/>
        <v>2.990689852459301E-3</v>
      </c>
      <c r="E478" t="s">
        <v>890</v>
      </c>
      <c r="F478">
        <v>77</v>
      </c>
      <c r="G478" t="s">
        <v>871</v>
      </c>
      <c r="H478" t="s">
        <v>119</v>
      </c>
      <c r="I478">
        <f t="shared" si="36"/>
        <v>9.4578961255099379E-3</v>
      </c>
      <c r="J478">
        <f t="shared" si="37"/>
        <v>1.1194029850746268E-2</v>
      </c>
      <c r="K478" t="s">
        <v>861</v>
      </c>
      <c r="L478">
        <f>SUMIF($K$2:$K$537,K478,$C$2:$C$537)/pivots!$A$13</f>
        <v>1.6886200807777401E-2</v>
      </c>
      <c r="M478" t="s">
        <v>23</v>
      </c>
      <c r="N478">
        <f t="shared" si="38"/>
        <v>0.16778632461285556</v>
      </c>
      <c r="O478">
        <v>2307.16</v>
      </c>
      <c r="P478">
        <v>0.21281240500000001</v>
      </c>
      <c r="Q478">
        <f t="shared" si="39"/>
        <v>10841.285309472443</v>
      </c>
      <c r="Z478" t="s">
        <v>207</v>
      </c>
    </row>
    <row r="479" spans="1:26" x14ac:dyDescent="0.35">
      <c r="A479">
        <v>487</v>
      </c>
      <c r="B479" t="s">
        <v>773</v>
      </c>
      <c r="C479">
        <v>6.9</v>
      </c>
      <c r="D479">
        <f t="shared" si="35"/>
        <v>2.27443834558014E-4</v>
      </c>
      <c r="E479" t="s">
        <v>890</v>
      </c>
      <c r="F479">
        <v>71</v>
      </c>
      <c r="G479" t="s">
        <v>871</v>
      </c>
      <c r="H479" t="s">
        <v>7</v>
      </c>
      <c r="I479">
        <f t="shared" si="36"/>
        <v>0.49662073024700115</v>
      </c>
      <c r="J479">
        <f t="shared" si="37"/>
        <v>0.39365671641791045</v>
      </c>
      <c r="K479" t="s">
        <v>858</v>
      </c>
      <c r="L479">
        <f>SUMIF($K$2:$K$537,K479,$C$2:$C$537)/pivots!$A$13</f>
        <v>0.52927685656877277</v>
      </c>
      <c r="M479" t="s">
        <v>270</v>
      </c>
      <c r="N479">
        <f t="shared" si="38"/>
        <v>8.5851718049156731E-3</v>
      </c>
      <c r="O479">
        <v>30337.16</v>
      </c>
      <c r="P479">
        <v>0.34727580699999999</v>
      </c>
      <c r="Q479">
        <f t="shared" si="39"/>
        <v>87357.539421109177</v>
      </c>
      <c r="Z479" t="s">
        <v>774</v>
      </c>
    </row>
    <row r="480" spans="1:26" x14ac:dyDescent="0.35">
      <c r="A480">
        <v>487</v>
      </c>
      <c r="B480" t="s">
        <v>775</v>
      </c>
      <c r="C480">
        <v>6.9</v>
      </c>
      <c r="D480">
        <f t="shared" si="35"/>
        <v>2.27443834558014E-4</v>
      </c>
      <c r="E480" t="s">
        <v>890</v>
      </c>
      <c r="F480">
        <v>49</v>
      </c>
      <c r="G480" t="s">
        <v>868</v>
      </c>
      <c r="H480" t="s">
        <v>7</v>
      </c>
      <c r="I480">
        <f t="shared" si="36"/>
        <v>0.49662073024700115</v>
      </c>
      <c r="J480">
        <f t="shared" si="37"/>
        <v>0.39365671641791045</v>
      </c>
      <c r="K480" t="s">
        <v>858</v>
      </c>
      <c r="L480">
        <f>SUMIF($K$2:$K$537,K480,$C$2:$C$537)/pivots!$A$13</f>
        <v>0.52927685656877277</v>
      </c>
      <c r="M480" t="s">
        <v>12</v>
      </c>
      <c r="N480">
        <f t="shared" si="38"/>
        <v>0.24783341113433871</v>
      </c>
      <c r="O480">
        <v>30337.16</v>
      </c>
      <c r="P480">
        <v>0.34727580699999999</v>
      </c>
      <c r="Q480">
        <f t="shared" si="39"/>
        <v>87357.539421109177</v>
      </c>
      <c r="Z480" t="s">
        <v>776</v>
      </c>
    </row>
    <row r="481" spans="1:26" x14ac:dyDescent="0.35">
      <c r="A481">
        <v>487</v>
      </c>
      <c r="B481" t="s">
        <v>777</v>
      </c>
      <c r="C481">
        <v>6.9</v>
      </c>
      <c r="D481">
        <f t="shared" si="35"/>
        <v>1.2524731807373256E-2</v>
      </c>
      <c r="E481" t="s">
        <v>890</v>
      </c>
      <c r="F481">
        <v>81</v>
      </c>
      <c r="G481" t="s">
        <v>872</v>
      </c>
      <c r="H481" t="s">
        <v>151</v>
      </c>
      <c r="I481">
        <f t="shared" si="36"/>
        <v>9.9754419435367694E-3</v>
      </c>
      <c r="J481">
        <f t="shared" si="37"/>
        <v>1.4925373134328358E-2</v>
      </c>
      <c r="K481" t="s">
        <v>859</v>
      </c>
      <c r="L481">
        <f>SUMIF($K$2:$K$537,K481,$C$2:$C$537)/pivots!$A$13</f>
        <v>0.21473077469505394</v>
      </c>
      <c r="M481" t="s">
        <v>23</v>
      </c>
      <c r="N481">
        <f t="shared" si="38"/>
        <v>0.16778632461285556</v>
      </c>
      <c r="O481">
        <v>550.91</v>
      </c>
      <c r="P481">
        <v>9.5171809999999996E-3</v>
      </c>
      <c r="Q481">
        <f t="shared" si="39"/>
        <v>57885.838253995586</v>
      </c>
      <c r="Z481" t="s">
        <v>778</v>
      </c>
    </row>
    <row r="482" spans="1:26" x14ac:dyDescent="0.35">
      <c r="A482">
        <v>487</v>
      </c>
      <c r="B482" t="s">
        <v>779</v>
      </c>
      <c r="C482">
        <v>6.9</v>
      </c>
      <c r="D482">
        <f t="shared" si="35"/>
        <v>2.27443834558014E-4</v>
      </c>
      <c r="E482" t="s">
        <v>890</v>
      </c>
      <c r="F482">
        <v>88</v>
      </c>
      <c r="G482" t="s">
        <v>872</v>
      </c>
      <c r="H482" t="s">
        <v>7</v>
      </c>
      <c r="I482">
        <f t="shared" si="36"/>
        <v>0.49662073024700115</v>
      </c>
      <c r="J482">
        <f t="shared" si="37"/>
        <v>0.39365671641791045</v>
      </c>
      <c r="K482" t="s">
        <v>858</v>
      </c>
      <c r="L482">
        <f>SUMIF($K$2:$K$537,K482,$C$2:$C$537)/pivots!$A$13</f>
        <v>0.52927685656877277</v>
      </c>
      <c r="M482" t="s">
        <v>270</v>
      </c>
      <c r="N482">
        <f t="shared" si="38"/>
        <v>8.5851718049156731E-3</v>
      </c>
      <c r="O482">
        <v>30337.16</v>
      </c>
      <c r="P482">
        <v>0.34727580699999999</v>
      </c>
      <c r="Q482">
        <f t="shared" si="39"/>
        <v>87357.539421109177</v>
      </c>
      <c r="Z482" t="s">
        <v>780</v>
      </c>
    </row>
    <row r="483" spans="1:26" x14ac:dyDescent="0.35">
      <c r="A483">
        <v>487</v>
      </c>
      <c r="B483" t="s">
        <v>781</v>
      </c>
      <c r="C483">
        <v>6.9</v>
      </c>
      <c r="D483">
        <f t="shared" si="35"/>
        <v>2.27443834558014E-4</v>
      </c>
      <c r="E483" t="s">
        <v>890</v>
      </c>
      <c r="F483">
        <v>80</v>
      </c>
      <c r="G483" t="s">
        <v>872</v>
      </c>
      <c r="H483" t="s">
        <v>7</v>
      </c>
      <c r="I483">
        <f t="shared" si="36"/>
        <v>0.49662073024700115</v>
      </c>
      <c r="J483">
        <f t="shared" si="37"/>
        <v>0.39365671641791045</v>
      </c>
      <c r="K483" t="s">
        <v>858</v>
      </c>
      <c r="L483">
        <f>SUMIF($K$2:$K$537,K483,$C$2:$C$537)/pivots!$A$13</f>
        <v>0.52927685656877277</v>
      </c>
      <c r="M483" t="s">
        <v>163</v>
      </c>
      <c r="N483">
        <f t="shared" si="38"/>
        <v>2.9652330985772572E-2</v>
      </c>
      <c r="O483">
        <v>30337.16</v>
      </c>
      <c r="P483">
        <v>0.34727580699999999</v>
      </c>
      <c r="Q483">
        <f t="shared" si="39"/>
        <v>87357.539421109177</v>
      </c>
      <c r="Z483" t="s">
        <v>354</v>
      </c>
    </row>
    <row r="484" spans="1:26" x14ac:dyDescent="0.35">
      <c r="A484">
        <v>487</v>
      </c>
      <c r="B484" t="s">
        <v>782</v>
      </c>
      <c r="C484">
        <v>6.9</v>
      </c>
      <c r="D484">
        <f t="shared" si="35"/>
        <v>8.4720789745100934E-3</v>
      </c>
      <c r="E484" t="s">
        <v>890</v>
      </c>
      <c r="F484">
        <v>68</v>
      </c>
      <c r="G484" t="s">
        <v>870</v>
      </c>
      <c r="H484" t="s">
        <v>392</v>
      </c>
      <c r="I484">
        <f t="shared" si="36"/>
        <v>5.4088611962411978E-3</v>
      </c>
      <c r="J484">
        <f t="shared" si="37"/>
        <v>1.1194029850746268E-2</v>
      </c>
      <c r="K484" t="s">
        <v>859</v>
      </c>
      <c r="L484">
        <f>SUMIF($K$2:$K$537,K484,$C$2:$C$537)/pivots!$A$13</f>
        <v>0.21473077469505394</v>
      </c>
      <c r="M484" t="s">
        <v>23</v>
      </c>
      <c r="N484">
        <f t="shared" si="38"/>
        <v>0.16778632461285556</v>
      </c>
      <c r="O484">
        <v>814.44</v>
      </c>
      <c r="P484">
        <v>2.3112793E-2</v>
      </c>
      <c r="Q484">
        <f t="shared" si="39"/>
        <v>35237.627923202534</v>
      </c>
      <c r="Z484" t="s">
        <v>406</v>
      </c>
    </row>
    <row r="485" spans="1:26" x14ac:dyDescent="0.35">
      <c r="A485">
        <v>487</v>
      </c>
      <c r="B485" t="s">
        <v>783</v>
      </c>
      <c r="C485">
        <v>6.9</v>
      </c>
      <c r="D485">
        <f t="shared" si="35"/>
        <v>3.5321417218115895E-4</v>
      </c>
      <c r="E485" t="s">
        <v>890</v>
      </c>
      <c r="F485">
        <v>53</v>
      </c>
      <c r="G485" t="s">
        <v>869</v>
      </c>
      <c r="H485" t="s">
        <v>55</v>
      </c>
      <c r="I485">
        <f t="shared" si="36"/>
        <v>8.5506687503805551E-2</v>
      </c>
      <c r="J485">
        <f t="shared" si="37"/>
        <v>0.10074626865671642</v>
      </c>
      <c r="K485" t="s">
        <v>859</v>
      </c>
      <c r="L485">
        <f>SUMIF($K$2:$K$537,K485,$C$2:$C$537)/pivots!$A$13</f>
        <v>0.21473077469505394</v>
      </c>
      <c r="M485" t="s">
        <v>110</v>
      </c>
      <c r="N485">
        <f t="shared" si="38"/>
        <v>3.5314891112419061E-2</v>
      </c>
      <c r="O485">
        <v>19534.89</v>
      </c>
      <c r="P485">
        <v>1.416096094</v>
      </c>
      <c r="Q485">
        <f t="shared" si="39"/>
        <v>13794.890108636935</v>
      </c>
      <c r="Z485" t="s">
        <v>784</v>
      </c>
    </row>
    <row r="486" spans="1:26" x14ac:dyDescent="0.35">
      <c r="A486">
        <v>498</v>
      </c>
      <c r="B486" t="s">
        <v>785</v>
      </c>
      <c r="C486">
        <v>6.8</v>
      </c>
      <c r="D486">
        <f t="shared" si="35"/>
        <v>6.8027210884353739E-3</v>
      </c>
      <c r="E486" t="s">
        <v>891</v>
      </c>
      <c r="F486">
        <v>58</v>
      </c>
      <c r="G486" t="s">
        <v>869</v>
      </c>
      <c r="H486" t="s">
        <v>103</v>
      </c>
      <c r="I486">
        <f t="shared" si="36"/>
        <v>1.3780925899616412E-2</v>
      </c>
      <c r="J486">
        <f t="shared" si="37"/>
        <v>1.6791044776119403E-2</v>
      </c>
      <c r="K486" t="s">
        <v>860</v>
      </c>
      <c r="L486">
        <f>SUMIF($K$2:$K$537,K486,$C$2:$C$537)/pivots!$A$13</f>
        <v>0.22311298735564536</v>
      </c>
      <c r="M486" t="s">
        <v>115</v>
      </c>
      <c r="N486">
        <f t="shared" si="38"/>
        <v>3.5639625743337865E-2</v>
      </c>
      <c r="O486">
        <v>999.6</v>
      </c>
      <c r="P486">
        <v>8.9674070000000002E-3</v>
      </c>
      <c r="Q486">
        <f t="shared" si="39"/>
        <v>111470.35034765345</v>
      </c>
      <c r="Z486" t="s">
        <v>272</v>
      </c>
    </row>
    <row r="487" spans="1:26" x14ac:dyDescent="0.35">
      <c r="A487">
        <v>498</v>
      </c>
      <c r="B487" t="s">
        <v>786</v>
      </c>
      <c r="C487">
        <v>6.8</v>
      </c>
      <c r="D487">
        <f t="shared" si="35"/>
        <v>2.2414754710065146E-4</v>
      </c>
      <c r="E487" t="s">
        <v>890</v>
      </c>
      <c r="F487">
        <v>83</v>
      </c>
      <c r="G487" t="s">
        <v>872</v>
      </c>
      <c r="H487" t="s">
        <v>7</v>
      </c>
      <c r="I487">
        <f t="shared" si="36"/>
        <v>0.49662073024700115</v>
      </c>
      <c r="J487">
        <f t="shared" si="37"/>
        <v>0.39365671641791045</v>
      </c>
      <c r="K487" t="s">
        <v>858</v>
      </c>
      <c r="L487">
        <f>SUMIF($K$2:$K$537,K487,$C$2:$C$537)/pivots!$A$13</f>
        <v>0.52927685656877277</v>
      </c>
      <c r="M487" t="s">
        <v>141</v>
      </c>
      <c r="N487">
        <f t="shared" si="38"/>
        <v>3.6492054149499728E-2</v>
      </c>
      <c r="O487">
        <v>30337.16</v>
      </c>
      <c r="P487">
        <v>0.34727580699999999</v>
      </c>
      <c r="Q487">
        <f t="shared" si="39"/>
        <v>87357.539421109177</v>
      </c>
      <c r="Z487" t="s">
        <v>787</v>
      </c>
    </row>
    <row r="488" spans="1:26" x14ac:dyDescent="0.35">
      <c r="A488">
        <v>498</v>
      </c>
      <c r="B488" t="s">
        <v>788</v>
      </c>
      <c r="C488">
        <v>6.8</v>
      </c>
      <c r="D488">
        <f t="shared" si="35"/>
        <v>1.8229292328148707E-3</v>
      </c>
      <c r="E488" t="s">
        <v>890</v>
      </c>
      <c r="F488">
        <v>43</v>
      </c>
      <c r="G488" t="s">
        <v>868</v>
      </c>
      <c r="H488" t="s">
        <v>221</v>
      </c>
      <c r="I488">
        <f t="shared" si="36"/>
        <v>1.3131456637778819E-2</v>
      </c>
      <c r="J488">
        <f t="shared" si="37"/>
        <v>2.2388059701492536E-2</v>
      </c>
      <c r="K488" t="s">
        <v>860</v>
      </c>
      <c r="L488">
        <f>SUMIF($K$2:$K$537,K488,$C$2:$C$537)/pivots!$A$13</f>
        <v>0.22311298735564536</v>
      </c>
      <c r="M488" t="s">
        <v>23</v>
      </c>
      <c r="N488">
        <f t="shared" si="38"/>
        <v>0.16778632461285556</v>
      </c>
      <c r="O488">
        <v>3730.26</v>
      </c>
      <c r="P488">
        <v>6.9551331999999993E-2</v>
      </c>
      <c r="Q488">
        <f t="shared" si="39"/>
        <v>53633.192819369739</v>
      </c>
      <c r="Z488" t="s">
        <v>75</v>
      </c>
    </row>
    <row r="489" spans="1:26" x14ac:dyDescent="0.35">
      <c r="A489">
        <v>498</v>
      </c>
      <c r="B489" t="s">
        <v>789</v>
      </c>
      <c r="C489">
        <v>6.8</v>
      </c>
      <c r="D489">
        <f t="shared" si="35"/>
        <v>2.2414754710065146E-4</v>
      </c>
      <c r="E489" t="s">
        <v>890</v>
      </c>
      <c r="F489">
        <v>74</v>
      </c>
      <c r="G489" t="s">
        <v>871</v>
      </c>
      <c r="H489" t="s">
        <v>7</v>
      </c>
      <c r="I489">
        <f t="shared" si="36"/>
        <v>0.49662073024700115</v>
      </c>
      <c r="J489">
        <f t="shared" si="37"/>
        <v>0.39365671641791045</v>
      </c>
      <c r="K489" t="s">
        <v>858</v>
      </c>
      <c r="L489">
        <f>SUMIF($K$2:$K$537,K489,$C$2:$C$537)/pivots!$A$13</f>
        <v>0.52927685656877277</v>
      </c>
      <c r="M489" t="s">
        <v>218</v>
      </c>
      <c r="N489">
        <f t="shared" si="38"/>
        <v>2.8576647520854061E-2</v>
      </c>
      <c r="O489">
        <v>30337.16</v>
      </c>
      <c r="P489">
        <v>0.34727580699999999</v>
      </c>
      <c r="Q489">
        <f t="shared" si="39"/>
        <v>87357.539421109177</v>
      </c>
      <c r="Z489" t="s">
        <v>790</v>
      </c>
    </row>
    <row r="490" spans="1:26" x14ac:dyDescent="0.35">
      <c r="A490">
        <v>498</v>
      </c>
      <c r="B490" t="s">
        <v>791</v>
      </c>
      <c r="C490">
        <v>6.8</v>
      </c>
      <c r="D490">
        <f t="shared" si="35"/>
        <v>2.9180666949890788E-3</v>
      </c>
      <c r="E490" t="s">
        <v>890</v>
      </c>
      <c r="F490">
        <v>61</v>
      </c>
      <c r="G490" t="s">
        <v>870</v>
      </c>
      <c r="H490" t="s">
        <v>58</v>
      </c>
      <c r="I490">
        <f t="shared" si="36"/>
        <v>1.9555113555641254E-2</v>
      </c>
      <c r="J490">
        <f t="shared" si="37"/>
        <v>2.6119402985074626E-2</v>
      </c>
      <c r="K490" t="s">
        <v>858</v>
      </c>
      <c r="L490">
        <f>SUMIF($K$2:$K$537,K490,$C$2:$C$537)/pivots!$A$13</f>
        <v>0.52927685656877277</v>
      </c>
      <c r="M490" t="s">
        <v>20</v>
      </c>
      <c r="N490">
        <f t="shared" si="38"/>
        <v>0.14505490044853961</v>
      </c>
      <c r="O490">
        <v>2330.31</v>
      </c>
      <c r="P490">
        <v>4.0126723000000003E-2</v>
      </c>
      <c r="Q490">
        <f t="shared" si="39"/>
        <v>58073.767947609369</v>
      </c>
      <c r="Z490" t="s">
        <v>792</v>
      </c>
    </row>
    <row r="491" spans="1:26" x14ac:dyDescent="0.35">
      <c r="A491">
        <v>498</v>
      </c>
      <c r="B491" t="s">
        <v>793</v>
      </c>
      <c r="C491">
        <v>6.8</v>
      </c>
      <c r="D491">
        <f t="shared" si="35"/>
        <v>2.2414754710065146E-4</v>
      </c>
      <c r="E491" t="s">
        <v>890</v>
      </c>
      <c r="F491">
        <v>74</v>
      </c>
      <c r="G491" t="s">
        <v>871</v>
      </c>
      <c r="H491" t="s">
        <v>7</v>
      </c>
      <c r="I491">
        <f t="shared" si="36"/>
        <v>0.49662073024700115</v>
      </c>
      <c r="J491">
        <f t="shared" si="37"/>
        <v>0.39365671641791045</v>
      </c>
      <c r="K491" t="s">
        <v>858</v>
      </c>
      <c r="L491">
        <f>SUMIF($K$2:$K$537,K491,$C$2:$C$537)/pivots!$A$13</f>
        <v>0.52927685656877277</v>
      </c>
      <c r="M491" t="s">
        <v>23</v>
      </c>
      <c r="N491">
        <f t="shared" si="38"/>
        <v>0.16778632461285556</v>
      </c>
      <c r="O491">
        <v>30337.16</v>
      </c>
      <c r="P491">
        <v>0.34727580699999999</v>
      </c>
      <c r="Q491">
        <f t="shared" si="39"/>
        <v>87357.539421109177</v>
      </c>
      <c r="Z491" t="s">
        <v>75</v>
      </c>
    </row>
    <row r="492" spans="1:26" x14ac:dyDescent="0.35">
      <c r="A492">
        <v>498</v>
      </c>
      <c r="B492" t="s">
        <v>794</v>
      </c>
      <c r="C492">
        <v>6.8</v>
      </c>
      <c r="D492">
        <f t="shared" si="35"/>
        <v>2.2414754710065146E-4</v>
      </c>
      <c r="E492" t="s">
        <v>890</v>
      </c>
      <c r="F492">
        <v>80</v>
      </c>
      <c r="G492" t="s">
        <v>872</v>
      </c>
      <c r="H492" t="s">
        <v>7</v>
      </c>
      <c r="I492">
        <f t="shared" si="36"/>
        <v>0.49662073024700115</v>
      </c>
      <c r="J492">
        <f t="shared" si="37"/>
        <v>0.39365671641791045</v>
      </c>
      <c r="K492" t="s">
        <v>858</v>
      </c>
      <c r="L492">
        <f>SUMIF($K$2:$K$537,K492,$C$2:$C$537)/pivots!$A$13</f>
        <v>0.52927685656877277</v>
      </c>
      <c r="M492" t="s">
        <v>23</v>
      </c>
      <c r="N492">
        <f t="shared" si="38"/>
        <v>0.16778632461285556</v>
      </c>
      <c r="O492">
        <v>30337.16</v>
      </c>
      <c r="P492">
        <v>0.34727580699999999</v>
      </c>
      <c r="Q492">
        <f t="shared" si="39"/>
        <v>87357.539421109177</v>
      </c>
      <c r="Z492" t="s">
        <v>75</v>
      </c>
    </row>
    <row r="493" spans="1:26" x14ac:dyDescent="0.35">
      <c r="A493">
        <v>498</v>
      </c>
      <c r="B493" t="s">
        <v>795</v>
      </c>
      <c r="C493">
        <v>6.8</v>
      </c>
      <c r="D493">
        <f t="shared" si="35"/>
        <v>2.2414754710065146E-4</v>
      </c>
      <c r="E493" t="s">
        <v>890</v>
      </c>
      <c r="F493">
        <v>72</v>
      </c>
      <c r="G493" t="s">
        <v>871</v>
      </c>
      <c r="H493" t="s">
        <v>7</v>
      </c>
      <c r="I493">
        <f t="shared" si="36"/>
        <v>0.49662073024700115</v>
      </c>
      <c r="J493">
        <f t="shared" si="37"/>
        <v>0.39365671641791045</v>
      </c>
      <c r="K493" t="s">
        <v>858</v>
      </c>
      <c r="L493">
        <f>SUMIF($K$2:$K$537,K493,$C$2:$C$537)/pivots!$A$13</f>
        <v>0.52927685656877277</v>
      </c>
      <c r="M493" t="s">
        <v>23</v>
      </c>
      <c r="N493">
        <f t="shared" si="38"/>
        <v>0.16778632461285556</v>
      </c>
      <c r="O493">
        <v>30337.16</v>
      </c>
      <c r="P493">
        <v>0.34727580699999999</v>
      </c>
      <c r="Q493">
        <f t="shared" si="39"/>
        <v>87357.539421109177</v>
      </c>
      <c r="Z493" t="s">
        <v>75</v>
      </c>
    </row>
    <row r="494" spans="1:26" x14ac:dyDescent="0.35">
      <c r="A494">
        <v>507</v>
      </c>
      <c r="B494" t="s">
        <v>796</v>
      </c>
      <c r="C494">
        <v>6.7</v>
      </c>
      <c r="D494">
        <f t="shared" si="35"/>
        <v>1.5874520210396627E-2</v>
      </c>
      <c r="E494" t="s">
        <v>890</v>
      </c>
      <c r="F494">
        <v>68</v>
      </c>
      <c r="G494" t="s">
        <v>870</v>
      </c>
      <c r="H494" t="s">
        <v>95</v>
      </c>
      <c r="I494">
        <f t="shared" si="36"/>
        <v>2.0742424549938101E-2</v>
      </c>
      <c r="J494">
        <f t="shared" si="37"/>
        <v>2.7985074626865673E-2</v>
      </c>
      <c r="K494" t="s">
        <v>859</v>
      </c>
      <c r="L494">
        <f>SUMIF($K$2:$K$537,K494,$C$2:$C$537)/pivots!$A$13</f>
        <v>0.21473077469505394</v>
      </c>
      <c r="M494" t="s">
        <v>141</v>
      </c>
      <c r="N494">
        <f t="shared" si="38"/>
        <v>3.6492054149499728E-2</v>
      </c>
      <c r="O494">
        <v>422.06</v>
      </c>
      <c r="P494">
        <v>7.3960759999999997E-3</v>
      </c>
      <c r="Q494">
        <f t="shared" si="39"/>
        <v>57065.3952176803</v>
      </c>
      <c r="Z494" t="s">
        <v>797</v>
      </c>
    </row>
    <row r="495" spans="1:26" x14ac:dyDescent="0.35">
      <c r="A495">
        <v>507</v>
      </c>
      <c r="B495" t="s">
        <v>798</v>
      </c>
      <c r="C495">
        <v>6.7</v>
      </c>
      <c r="D495">
        <f t="shared" si="35"/>
        <v>3.4297608023387899E-4</v>
      </c>
      <c r="E495" t="s">
        <v>890</v>
      </c>
      <c r="F495">
        <v>43</v>
      </c>
      <c r="G495" t="s">
        <v>868</v>
      </c>
      <c r="H495" t="s">
        <v>55</v>
      </c>
      <c r="I495">
        <f t="shared" si="36"/>
        <v>8.5506687503805551E-2</v>
      </c>
      <c r="J495">
        <f t="shared" si="37"/>
        <v>0.10074626865671642</v>
      </c>
      <c r="K495" t="s">
        <v>859</v>
      </c>
      <c r="L495">
        <f>SUMIF($K$2:$K$537,K495,$C$2:$C$537)/pivots!$A$13</f>
        <v>0.21473077469505394</v>
      </c>
      <c r="M495" t="s">
        <v>9</v>
      </c>
      <c r="N495">
        <f t="shared" si="38"/>
        <v>6.0938483083355338E-2</v>
      </c>
      <c r="O495">
        <v>19534.89</v>
      </c>
      <c r="P495">
        <v>1.416096094</v>
      </c>
      <c r="Q495">
        <f t="shared" si="39"/>
        <v>13794.890108636935</v>
      </c>
      <c r="Z495" t="s">
        <v>799</v>
      </c>
    </row>
    <row r="496" spans="1:26" x14ac:dyDescent="0.35">
      <c r="A496">
        <v>507</v>
      </c>
      <c r="B496" t="s">
        <v>800</v>
      </c>
      <c r="C496">
        <v>6.7</v>
      </c>
      <c r="D496">
        <f t="shared" si="35"/>
        <v>2.2085125964328896E-4</v>
      </c>
      <c r="E496" t="s">
        <v>891</v>
      </c>
      <c r="F496">
        <v>29</v>
      </c>
      <c r="G496" t="s">
        <v>866</v>
      </c>
      <c r="H496" t="s">
        <v>7</v>
      </c>
      <c r="I496">
        <f t="shared" si="36"/>
        <v>0.49662073024700115</v>
      </c>
      <c r="J496">
        <f t="shared" si="37"/>
        <v>0.39365671641791045</v>
      </c>
      <c r="K496" t="s">
        <v>858</v>
      </c>
      <c r="L496">
        <f>SUMIF($K$2:$K$537,K496,$C$2:$C$537)/pivots!$A$13</f>
        <v>0.52927685656877277</v>
      </c>
      <c r="M496" t="s">
        <v>189</v>
      </c>
      <c r="N496">
        <f t="shared" si="38"/>
        <v>1.9068011609263059E-2</v>
      </c>
      <c r="O496">
        <v>30337.16</v>
      </c>
      <c r="P496">
        <v>0.34727580699999999</v>
      </c>
      <c r="Q496">
        <f t="shared" si="39"/>
        <v>87357.539421109177</v>
      </c>
      <c r="Z496" t="s">
        <v>801</v>
      </c>
    </row>
    <row r="497" spans="1:26" x14ac:dyDescent="0.35">
      <c r="A497">
        <v>507</v>
      </c>
      <c r="B497" t="s">
        <v>802</v>
      </c>
      <c r="C497">
        <v>6.7</v>
      </c>
      <c r="D497">
        <f t="shared" si="35"/>
        <v>3.4297608023387899E-4</v>
      </c>
      <c r="E497" t="s">
        <v>891</v>
      </c>
      <c r="F497">
        <v>23</v>
      </c>
      <c r="G497" t="s">
        <v>866</v>
      </c>
      <c r="H497" t="s">
        <v>55</v>
      </c>
      <c r="I497">
        <f t="shared" si="36"/>
        <v>8.5506687503805551E-2</v>
      </c>
      <c r="J497">
        <f t="shared" si="37"/>
        <v>0.10074626865671642</v>
      </c>
      <c r="K497" t="s">
        <v>859</v>
      </c>
      <c r="L497">
        <f>SUMIF($K$2:$K$537,K497,$C$2:$C$537)/pivots!$A$13</f>
        <v>0.21473077469505394</v>
      </c>
      <c r="M497" t="s">
        <v>218</v>
      </c>
      <c r="N497">
        <f t="shared" si="38"/>
        <v>2.8576647520854061E-2</v>
      </c>
      <c r="O497">
        <v>19534.89</v>
      </c>
      <c r="P497">
        <v>1.416096094</v>
      </c>
      <c r="Q497">
        <f t="shared" si="39"/>
        <v>13794.890108636935</v>
      </c>
      <c r="Z497" t="s">
        <v>217</v>
      </c>
    </row>
    <row r="498" spans="1:26" x14ac:dyDescent="0.35">
      <c r="A498">
        <v>507</v>
      </c>
      <c r="B498" t="s">
        <v>803</v>
      </c>
      <c r="C498">
        <v>6.7</v>
      </c>
      <c r="D498">
        <f t="shared" si="35"/>
        <v>2.2085125964328896E-4</v>
      </c>
      <c r="E498" t="s">
        <v>891</v>
      </c>
      <c r="F498">
        <v>66</v>
      </c>
      <c r="G498" t="s">
        <v>870</v>
      </c>
      <c r="H498" t="s">
        <v>7</v>
      </c>
      <c r="I498">
        <f t="shared" si="36"/>
        <v>0.49662073024700115</v>
      </c>
      <c r="J498">
        <f t="shared" si="37"/>
        <v>0.39365671641791045</v>
      </c>
      <c r="K498" t="s">
        <v>858</v>
      </c>
      <c r="L498">
        <f>SUMIF($K$2:$K$537,K498,$C$2:$C$537)/pivots!$A$13</f>
        <v>0.52927685656877277</v>
      </c>
      <c r="M498" t="s">
        <v>235</v>
      </c>
      <c r="N498">
        <f t="shared" si="38"/>
        <v>7.7834831848348955E-3</v>
      </c>
      <c r="O498">
        <v>30337.16</v>
      </c>
      <c r="P498">
        <v>0.34727580699999999</v>
      </c>
      <c r="Q498">
        <f t="shared" si="39"/>
        <v>87357.539421109177</v>
      </c>
      <c r="Z498" t="s">
        <v>804</v>
      </c>
    </row>
    <row r="499" spans="1:26" x14ac:dyDescent="0.35">
      <c r="A499">
        <v>512</v>
      </c>
      <c r="B499" t="s">
        <v>805</v>
      </c>
      <c r="C499">
        <v>6.6</v>
      </c>
      <c r="D499">
        <f t="shared" si="35"/>
        <v>1.174941697968775E-2</v>
      </c>
      <c r="E499" t="s">
        <v>890</v>
      </c>
      <c r="F499">
        <v>63</v>
      </c>
      <c r="G499" t="s">
        <v>870</v>
      </c>
      <c r="H499" t="s">
        <v>349</v>
      </c>
      <c r="I499">
        <f t="shared" si="36"/>
        <v>6.3221773457003121E-3</v>
      </c>
      <c r="J499">
        <f t="shared" si="37"/>
        <v>1.3059701492537313E-2</v>
      </c>
      <c r="K499" t="s">
        <v>859</v>
      </c>
      <c r="L499">
        <f>SUMIF($K$2:$K$537,K499,$C$2:$C$537)/pivots!$A$13</f>
        <v>0.21473077469505394</v>
      </c>
      <c r="M499" t="s">
        <v>12</v>
      </c>
      <c r="N499">
        <f t="shared" si="38"/>
        <v>0.24783341113433871</v>
      </c>
      <c r="O499">
        <v>561.73</v>
      </c>
      <c r="P499">
        <v>5.8707500000000001E-3</v>
      </c>
      <c r="Q499">
        <f t="shared" si="39"/>
        <v>95682.834390835924</v>
      </c>
      <c r="Z499" t="s">
        <v>393</v>
      </c>
    </row>
    <row r="500" spans="1:26" x14ac:dyDescent="0.35">
      <c r="A500">
        <v>512</v>
      </c>
      <c r="B500" t="s">
        <v>806</v>
      </c>
      <c r="C500">
        <v>6.6</v>
      </c>
      <c r="D500">
        <f t="shared" si="35"/>
        <v>2.1755497218592642E-4</v>
      </c>
      <c r="E500" t="s">
        <v>890</v>
      </c>
      <c r="F500">
        <v>77</v>
      </c>
      <c r="G500" t="s">
        <v>871</v>
      </c>
      <c r="H500" t="s">
        <v>7</v>
      </c>
      <c r="I500">
        <f t="shared" si="36"/>
        <v>0.49662073024700115</v>
      </c>
      <c r="J500">
        <f t="shared" si="37"/>
        <v>0.39365671641791045</v>
      </c>
      <c r="K500" t="s">
        <v>858</v>
      </c>
      <c r="L500">
        <f>SUMIF($K$2:$K$537,K500,$C$2:$C$537)/pivots!$A$13</f>
        <v>0.52927685656877277</v>
      </c>
      <c r="M500" t="s">
        <v>12</v>
      </c>
      <c r="N500">
        <f t="shared" si="38"/>
        <v>0.24783341113433871</v>
      </c>
      <c r="O500">
        <v>30337.16</v>
      </c>
      <c r="P500">
        <v>0.34727580699999999</v>
      </c>
      <c r="Q500">
        <f t="shared" si="39"/>
        <v>87357.539421109177</v>
      </c>
      <c r="Z500" t="s">
        <v>288</v>
      </c>
    </row>
    <row r="501" spans="1:26" x14ac:dyDescent="0.35">
      <c r="A501">
        <v>512</v>
      </c>
      <c r="B501" t="s">
        <v>807</v>
      </c>
      <c r="C501">
        <v>6.6</v>
      </c>
      <c r="D501">
        <f t="shared" si="35"/>
        <v>2.6833631484794273E-3</v>
      </c>
      <c r="E501" t="s">
        <v>890</v>
      </c>
      <c r="F501">
        <v>61</v>
      </c>
      <c r="G501" t="s">
        <v>870</v>
      </c>
      <c r="H501" t="s">
        <v>97</v>
      </c>
      <c r="I501">
        <f t="shared" si="36"/>
        <v>2.097582756591098E-2</v>
      </c>
      <c r="J501">
        <f t="shared" si="37"/>
        <v>3.3582089552238806E-2</v>
      </c>
      <c r="K501" t="s">
        <v>860</v>
      </c>
      <c r="L501">
        <f>SUMIF($K$2:$K$537,K501,$C$2:$C$537)/pivots!$A$13</f>
        <v>0.22311298735564536</v>
      </c>
      <c r="M501" t="s">
        <v>20</v>
      </c>
      <c r="N501">
        <f t="shared" si="38"/>
        <v>0.14505490044853961</v>
      </c>
      <c r="O501">
        <v>2459.6</v>
      </c>
      <c r="P501">
        <v>5.9146259999999999E-2</v>
      </c>
      <c r="Q501">
        <f t="shared" si="39"/>
        <v>41585.04696662139</v>
      </c>
      <c r="Z501" t="s">
        <v>808</v>
      </c>
    </row>
    <row r="502" spans="1:26" x14ac:dyDescent="0.35">
      <c r="A502">
        <v>512</v>
      </c>
      <c r="B502" t="s">
        <v>809</v>
      </c>
      <c r="C502">
        <v>6.6</v>
      </c>
      <c r="D502">
        <f t="shared" si="35"/>
        <v>2.6833631484794273E-3</v>
      </c>
      <c r="E502" t="s">
        <v>890</v>
      </c>
      <c r="F502">
        <v>61</v>
      </c>
      <c r="G502" t="s">
        <v>870</v>
      </c>
      <c r="H502" t="s">
        <v>97</v>
      </c>
      <c r="I502">
        <f t="shared" si="36"/>
        <v>2.097582756591098E-2</v>
      </c>
      <c r="J502">
        <f t="shared" si="37"/>
        <v>3.3582089552238806E-2</v>
      </c>
      <c r="K502" t="s">
        <v>860</v>
      </c>
      <c r="L502">
        <f>SUMIF($K$2:$K$537,K502,$C$2:$C$537)/pivots!$A$13</f>
        <v>0.22311298735564536</v>
      </c>
      <c r="M502" t="s">
        <v>20</v>
      </c>
      <c r="N502">
        <f t="shared" si="38"/>
        <v>0.14505490044853961</v>
      </c>
      <c r="O502">
        <v>2459.6</v>
      </c>
      <c r="P502">
        <v>5.9146259999999999E-2</v>
      </c>
      <c r="Q502">
        <f t="shared" si="39"/>
        <v>41585.04696662139</v>
      </c>
      <c r="Z502" t="s">
        <v>808</v>
      </c>
    </row>
    <row r="503" spans="1:26" x14ac:dyDescent="0.35">
      <c r="A503">
        <v>512</v>
      </c>
      <c r="B503" t="s">
        <v>810</v>
      </c>
      <c r="C503">
        <v>6.6</v>
      </c>
      <c r="D503">
        <f t="shared" si="35"/>
        <v>2.6833631484794273E-3</v>
      </c>
      <c r="E503" t="s">
        <v>890</v>
      </c>
      <c r="F503">
        <v>70</v>
      </c>
      <c r="G503" t="s">
        <v>871</v>
      </c>
      <c r="H503" t="s">
        <v>97</v>
      </c>
      <c r="I503">
        <f t="shared" si="36"/>
        <v>2.097582756591098E-2</v>
      </c>
      <c r="J503">
        <f t="shared" si="37"/>
        <v>3.3582089552238806E-2</v>
      </c>
      <c r="K503" t="s">
        <v>860</v>
      </c>
      <c r="L503">
        <f>SUMIF($K$2:$K$537,K503,$C$2:$C$537)/pivots!$A$13</f>
        <v>0.22311298735564536</v>
      </c>
      <c r="M503" t="s">
        <v>20</v>
      </c>
      <c r="N503">
        <f t="shared" si="38"/>
        <v>0.14505490044853961</v>
      </c>
      <c r="O503">
        <v>2459.6</v>
      </c>
      <c r="P503">
        <v>5.9146259999999999E-2</v>
      </c>
      <c r="Q503">
        <f t="shared" si="39"/>
        <v>41585.04696662139</v>
      </c>
      <c r="Z503" t="s">
        <v>808</v>
      </c>
    </row>
    <row r="504" spans="1:26" x14ac:dyDescent="0.35">
      <c r="A504">
        <v>512</v>
      </c>
      <c r="B504" t="s">
        <v>811</v>
      </c>
      <c r="C504">
        <v>6.6</v>
      </c>
      <c r="D504">
        <f t="shared" si="35"/>
        <v>2.6833631484794273E-3</v>
      </c>
      <c r="E504" t="s">
        <v>890</v>
      </c>
      <c r="F504">
        <v>71</v>
      </c>
      <c r="G504" t="s">
        <v>871</v>
      </c>
      <c r="H504" t="s">
        <v>97</v>
      </c>
      <c r="I504">
        <f t="shared" si="36"/>
        <v>2.097582756591098E-2</v>
      </c>
      <c r="J504">
        <f t="shared" si="37"/>
        <v>3.3582089552238806E-2</v>
      </c>
      <c r="K504" t="s">
        <v>860</v>
      </c>
      <c r="L504">
        <f>SUMIF($K$2:$K$537,K504,$C$2:$C$537)/pivots!$A$13</f>
        <v>0.22311298735564536</v>
      </c>
      <c r="M504" t="s">
        <v>20</v>
      </c>
      <c r="N504">
        <f t="shared" si="38"/>
        <v>0.14505490044853961</v>
      </c>
      <c r="O504">
        <v>2459.6</v>
      </c>
      <c r="P504">
        <v>5.9146259999999999E-2</v>
      </c>
      <c r="Q504">
        <f t="shared" si="39"/>
        <v>41585.04696662139</v>
      </c>
      <c r="Z504" t="s">
        <v>808</v>
      </c>
    </row>
    <row r="505" spans="1:26" x14ac:dyDescent="0.35">
      <c r="A505">
        <v>512</v>
      </c>
      <c r="B505" t="s">
        <v>812</v>
      </c>
      <c r="C505">
        <v>6.6</v>
      </c>
      <c r="D505">
        <f t="shared" si="35"/>
        <v>2.6833631484794273E-3</v>
      </c>
      <c r="E505" t="s">
        <v>891</v>
      </c>
      <c r="F505">
        <v>73</v>
      </c>
      <c r="G505" t="s">
        <v>871</v>
      </c>
      <c r="H505" t="s">
        <v>97</v>
      </c>
      <c r="I505">
        <f t="shared" si="36"/>
        <v>2.097582756591098E-2</v>
      </c>
      <c r="J505">
        <f t="shared" si="37"/>
        <v>3.3582089552238806E-2</v>
      </c>
      <c r="K505" t="s">
        <v>860</v>
      </c>
      <c r="L505">
        <f>SUMIF($K$2:$K$537,K505,$C$2:$C$537)/pivots!$A$13</f>
        <v>0.22311298735564536</v>
      </c>
      <c r="M505" t="s">
        <v>20</v>
      </c>
      <c r="N505">
        <f t="shared" si="38"/>
        <v>0.14505490044853961</v>
      </c>
      <c r="O505">
        <v>2459.6</v>
      </c>
      <c r="P505">
        <v>5.9146259999999999E-2</v>
      </c>
      <c r="Q505">
        <f t="shared" si="39"/>
        <v>41585.04696662139</v>
      </c>
      <c r="Z505" t="s">
        <v>808</v>
      </c>
    </row>
    <row r="506" spans="1:26" x14ac:dyDescent="0.35">
      <c r="A506">
        <v>512</v>
      </c>
      <c r="B506" t="s">
        <v>813</v>
      </c>
      <c r="C506">
        <v>6.6</v>
      </c>
      <c r="D506">
        <f t="shared" si="35"/>
        <v>2.6833631484794273E-3</v>
      </c>
      <c r="E506" t="s">
        <v>891</v>
      </c>
      <c r="F506">
        <v>67</v>
      </c>
      <c r="G506" t="s">
        <v>870</v>
      </c>
      <c r="H506" t="s">
        <v>97</v>
      </c>
      <c r="I506">
        <f t="shared" si="36"/>
        <v>2.097582756591098E-2</v>
      </c>
      <c r="J506">
        <f t="shared" si="37"/>
        <v>3.3582089552238806E-2</v>
      </c>
      <c r="K506" t="s">
        <v>860</v>
      </c>
      <c r="L506">
        <f>SUMIF($K$2:$K$537,K506,$C$2:$C$537)/pivots!$A$13</f>
        <v>0.22311298735564536</v>
      </c>
      <c r="M506" t="s">
        <v>20</v>
      </c>
      <c r="N506">
        <f t="shared" si="38"/>
        <v>0.14505490044853961</v>
      </c>
      <c r="O506">
        <v>2459.6</v>
      </c>
      <c r="P506">
        <v>5.9146259999999999E-2</v>
      </c>
      <c r="Q506">
        <f t="shared" si="39"/>
        <v>41585.04696662139</v>
      </c>
      <c r="Z506" t="s">
        <v>808</v>
      </c>
    </row>
    <row r="507" spans="1:26" x14ac:dyDescent="0.35">
      <c r="A507">
        <v>512</v>
      </c>
      <c r="B507" t="s">
        <v>814</v>
      </c>
      <c r="C507">
        <v>6.6</v>
      </c>
      <c r="D507">
        <f t="shared" si="35"/>
        <v>2.1755497218592642E-4</v>
      </c>
      <c r="E507" t="s">
        <v>890</v>
      </c>
      <c r="F507">
        <v>75</v>
      </c>
      <c r="G507" t="s">
        <v>871</v>
      </c>
      <c r="H507" t="s">
        <v>7</v>
      </c>
      <c r="I507">
        <f t="shared" si="36"/>
        <v>0.49662073024700115</v>
      </c>
      <c r="J507">
        <f t="shared" si="37"/>
        <v>0.39365671641791045</v>
      </c>
      <c r="K507" t="s">
        <v>858</v>
      </c>
      <c r="L507">
        <f>SUMIF($K$2:$K$537,K507,$C$2:$C$537)/pivots!$A$13</f>
        <v>0.52927685656877277</v>
      </c>
      <c r="M507" t="s">
        <v>189</v>
      </c>
      <c r="N507">
        <f t="shared" si="38"/>
        <v>1.9068011609263059E-2</v>
      </c>
      <c r="O507">
        <v>30337.16</v>
      </c>
      <c r="P507">
        <v>0.34727580699999999</v>
      </c>
      <c r="Q507">
        <f t="shared" si="39"/>
        <v>87357.539421109177</v>
      </c>
      <c r="Z507" t="s">
        <v>801</v>
      </c>
    </row>
    <row r="508" spans="1:26" x14ac:dyDescent="0.35">
      <c r="A508">
        <v>512</v>
      </c>
      <c r="B508" t="s">
        <v>815</v>
      </c>
      <c r="C508">
        <v>6.6</v>
      </c>
      <c r="D508">
        <f t="shared" si="35"/>
        <v>3.3785703426023896E-4</v>
      </c>
      <c r="E508" t="s">
        <v>890</v>
      </c>
      <c r="F508">
        <v>68</v>
      </c>
      <c r="G508" t="s">
        <v>870</v>
      </c>
      <c r="H508" t="s">
        <v>55</v>
      </c>
      <c r="I508">
        <f t="shared" si="36"/>
        <v>8.5506687503805551E-2</v>
      </c>
      <c r="J508">
        <f t="shared" si="37"/>
        <v>0.10074626865671642</v>
      </c>
      <c r="K508" t="s">
        <v>859</v>
      </c>
      <c r="L508">
        <f>SUMIF($K$2:$K$537,K508,$C$2:$C$537)/pivots!$A$13</f>
        <v>0.21473077469505394</v>
      </c>
      <c r="M508" t="s">
        <v>20</v>
      </c>
      <c r="N508">
        <f t="shared" si="38"/>
        <v>0.14505490044853961</v>
      </c>
      <c r="O508">
        <v>19534.89</v>
      </c>
      <c r="P508">
        <v>1.416096094</v>
      </c>
      <c r="Q508">
        <f t="shared" si="39"/>
        <v>13794.890108636935</v>
      </c>
      <c r="Z508" t="s">
        <v>816</v>
      </c>
    </row>
    <row r="509" spans="1:26" x14ac:dyDescent="0.35">
      <c r="A509">
        <v>512</v>
      </c>
      <c r="B509" t="s">
        <v>817</v>
      </c>
      <c r="C509">
        <v>6.6</v>
      </c>
      <c r="D509">
        <f t="shared" si="35"/>
        <v>1.5449727522987321E-3</v>
      </c>
      <c r="E509" t="s">
        <v>890</v>
      </c>
      <c r="F509">
        <v>54</v>
      </c>
      <c r="G509" t="s">
        <v>869</v>
      </c>
      <c r="H509" t="s">
        <v>44</v>
      </c>
      <c r="I509">
        <f t="shared" si="36"/>
        <v>4.9055225183170639E-2</v>
      </c>
      <c r="J509">
        <f t="shared" si="37"/>
        <v>4.8507462686567165E-2</v>
      </c>
      <c r="K509" t="s">
        <v>859</v>
      </c>
      <c r="L509">
        <f>SUMIF($K$2:$K$537,K509,$C$2:$C$537)/pivots!$A$13</f>
        <v>0.21473077469505394</v>
      </c>
      <c r="M509" t="s">
        <v>163</v>
      </c>
      <c r="N509">
        <f t="shared" si="38"/>
        <v>2.9652330985772572E-2</v>
      </c>
      <c r="O509">
        <v>4271.92</v>
      </c>
      <c r="P509">
        <v>1.4638655249999999</v>
      </c>
      <c r="Q509">
        <f t="shared" si="39"/>
        <v>2918.246196145647</v>
      </c>
      <c r="Z509" t="s">
        <v>818</v>
      </c>
    </row>
    <row r="510" spans="1:26" x14ac:dyDescent="0.35">
      <c r="A510">
        <v>512</v>
      </c>
      <c r="B510" t="s">
        <v>819</v>
      </c>
      <c r="C510">
        <v>6.6</v>
      </c>
      <c r="D510">
        <f t="shared" si="35"/>
        <v>1.5449727522987321E-3</v>
      </c>
      <c r="E510" t="s">
        <v>890</v>
      </c>
      <c r="F510">
        <v>67</v>
      </c>
      <c r="G510" t="s">
        <v>870</v>
      </c>
      <c r="H510" t="s">
        <v>44</v>
      </c>
      <c r="I510">
        <f t="shared" si="36"/>
        <v>4.9055225183170639E-2</v>
      </c>
      <c r="J510">
        <f t="shared" si="37"/>
        <v>4.8507462686567165E-2</v>
      </c>
      <c r="K510" t="s">
        <v>859</v>
      </c>
      <c r="L510">
        <f>SUMIF($K$2:$K$537,K510,$C$2:$C$537)/pivots!$A$13</f>
        <v>0.21473077469505394</v>
      </c>
      <c r="M510" t="s">
        <v>163</v>
      </c>
      <c r="N510">
        <f t="shared" si="38"/>
        <v>2.9652330985772572E-2</v>
      </c>
      <c r="O510">
        <v>4271.92</v>
      </c>
      <c r="P510">
        <v>1.4638655249999999</v>
      </c>
      <c r="Q510">
        <f t="shared" si="39"/>
        <v>2918.246196145647</v>
      </c>
      <c r="Z510" t="s">
        <v>818</v>
      </c>
    </row>
    <row r="511" spans="1:26" x14ac:dyDescent="0.35">
      <c r="A511">
        <v>512</v>
      </c>
      <c r="B511" t="s">
        <v>820</v>
      </c>
      <c r="C511">
        <v>6.6</v>
      </c>
      <c r="D511">
        <f t="shared" si="35"/>
        <v>2.1755497218592642E-4</v>
      </c>
      <c r="E511" t="s">
        <v>890</v>
      </c>
      <c r="F511">
        <v>54</v>
      </c>
      <c r="G511" t="s">
        <v>869</v>
      </c>
      <c r="H511" t="s">
        <v>7</v>
      </c>
      <c r="I511">
        <f t="shared" si="36"/>
        <v>0.49662073024700115</v>
      </c>
      <c r="J511">
        <f t="shared" si="37"/>
        <v>0.39365671641791045</v>
      </c>
      <c r="K511" t="s">
        <v>858</v>
      </c>
      <c r="L511">
        <f>SUMIF($K$2:$K$537,K511,$C$2:$C$537)/pivots!$A$13</f>
        <v>0.52927685656877277</v>
      </c>
      <c r="M511" t="s">
        <v>20</v>
      </c>
      <c r="N511">
        <f t="shared" si="38"/>
        <v>0.14505490044853961</v>
      </c>
      <c r="O511">
        <v>30337.16</v>
      </c>
      <c r="P511">
        <v>0.34727580699999999</v>
      </c>
      <c r="Q511">
        <f t="shared" si="39"/>
        <v>87357.539421109177</v>
      </c>
      <c r="Z511" t="s">
        <v>292</v>
      </c>
    </row>
    <row r="512" spans="1:26" x14ac:dyDescent="0.35">
      <c r="A512">
        <v>512</v>
      </c>
      <c r="B512" t="s">
        <v>821</v>
      </c>
      <c r="C512">
        <v>6.6</v>
      </c>
      <c r="D512">
        <f t="shared" si="35"/>
        <v>2.1755497218592642E-4</v>
      </c>
      <c r="E512" t="s">
        <v>890</v>
      </c>
      <c r="F512">
        <v>35</v>
      </c>
      <c r="G512" t="s">
        <v>867</v>
      </c>
      <c r="H512" t="s">
        <v>7</v>
      </c>
      <c r="I512">
        <f t="shared" si="36"/>
        <v>0.49662073024700115</v>
      </c>
      <c r="J512">
        <f t="shared" si="37"/>
        <v>0.39365671641791045</v>
      </c>
      <c r="K512" t="s">
        <v>858</v>
      </c>
      <c r="L512">
        <f>SUMIF($K$2:$K$537,K512,$C$2:$C$537)/pivots!$A$13</f>
        <v>0.52927685656877277</v>
      </c>
      <c r="M512" t="s">
        <v>20</v>
      </c>
      <c r="N512">
        <f t="shared" si="38"/>
        <v>0.14505490044853961</v>
      </c>
      <c r="O512">
        <v>30337.16</v>
      </c>
      <c r="P512">
        <v>0.34727580699999999</v>
      </c>
      <c r="Q512">
        <f t="shared" si="39"/>
        <v>87357.539421109177</v>
      </c>
      <c r="Z512" t="s">
        <v>292</v>
      </c>
    </row>
    <row r="513" spans="1:26" x14ac:dyDescent="0.35">
      <c r="A513">
        <v>512</v>
      </c>
      <c r="B513" t="s">
        <v>822</v>
      </c>
      <c r="C513">
        <v>6.6</v>
      </c>
      <c r="D513">
        <f t="shared" si="35"/>
        <v>2.1755497218592642E-4</v>
      </c>
      <c r="E513" t="s">
        <v>890</v>
      </c>
      <c r="F513">
        <v>79</v>
      </c>
      <c r="G513" t="s">
        <v>871</v>
      </c>
      <c r="H513" t="s">
        <v>7</v>
      </c>
      <c r="I513">
        <f t="shared" si="36"/>
        <v>0.49662073024700115</v>
      </c>
      <c r="J513">
        <f t="shared" si="37"/>
        <v>0.39365671641791045</v>
      </c>
      <c r="K513" t="s">
        <v>858</v>
      </c>
      <c r="L513">
        <f>SUMIF($K$2:$K$537,K513,$C$2:$C$537)/pivots!$A$13</f>
        <v>0.52927685656877277</v>
      </c>
      <c r="M513" t="s">
        <v>20</v>
      </c>
      <c r="N513">
        <f t="shared" si="38"/>
        <v>0.14505490044853961</v>
      </c>
      <c r="O513">
        <v>30337.16</v>
      </c>
      <c r="P513">
        <v>0.34727580699999999</v>
      </c>
      <c r="Q513">
        <f t="shared" si="39"/>
        <v>87357.539421109177</v>
      </c>
      <c r="Z513" t="s">
        <v>292</v>
      </c>
    </row>
    <row r="514" spans="1:26" x14ac:dyDescent="0.35">
      <c r="A514">
        <v>512</v>
      </c>
      <c r="B514" t="s">
        <v>823</v>
      </c>
      <c r="C514">
        <v>6.6</v>
      </c>
      <c r="D514">
        <f t="shared" ref="D514:D537" si="40">C514/O514</f>
        <v>2.6833631484794273E-3</v>
      </c>
      <c r="E514" t="s">
        <v>891</v>
      </c>
      <c r="F514">
        <v>76</v>
      </c>
      <c r="G514" t="s">
        <v>871</v>
      </c>
      <c r="H514" t="s">
        <v>97</v>
      </c>
      <c r="I514">
        <f t="shared" si="36"/>
        <v>2.097582756591098E-2</v>
      </c>
      <c r="J514">
        <f t="shared" si="37"/>
        <v>3.3582089552238806E-2</v>
      </c>
      <c r="K514" t="s">
        <v>860</v>
      </c>
      <c r="L514">
        <f>SUMIF($K$2:$K$537,K514,$C$2:$C$537)/pivots!$A$13</f>
        <v>0.22311298735564536</v>
      </c>
      <c r="M514" t="s">
        <v>20</v>
      </c>
      <c r="N514">
        <f t="shared" si="38"/>
        <v>0.14505490044853961</v>
      </c>
      <c r="O514">
        <v>2459.6</v>
      </c>
      <c r="P514">
        <v>5.9146259999999999E-2</v>
      </c>
      <c r="Q514">
        <f t="shared" si="39"/>
        <v>41585.04696662139</v>
      </c>
      <c r="Z514" t="s">
        <v>201</v>
      </c>
    </row>
    <row r="515" spans="1:26" x14ac:dyDescent="0.35">
      <c r="A515">
        <v>512</v>
      </c>
      <c r="B515" t="s">
        <v>824</v>
      </c>
      <c r="C515">
        <v>6.6</v>
      </c>
      <c r="D515">
        <f t="shared" si="40"/>
        <v>8.1037277147487843E-3</v>
      </c>
      <c r="E515" t="s">
        <v>890</v>
      </c>
      <c r="F515">
        <v>81</v>
      </c>
      <c r="G515" t="s">
        <v>872</v>
      </c>
      <c r="H515" t="s">
        <v>392</v>
      </c>
      <c r="I515">
        <f t="shared" ref="I515:I537" si="41">SUMIF($H$2:$H$537,H515,$C$2:$C$537)/SUM($C$2:$C$537)</f>
        <v>5.4088611962411978E-3</v>
      </c>
      <c r="J515">
        <f t="shared" ref="J515:J537" si="42">COUNTIF($H$2:$H$537,H515)/COUNTA($B$2:$B$537)</f>
        <v>1.1194029850746268E-2</v>
      </c>
      <c r="K515" t="s">
        <v>859</v>
      </c>
      <c r="L515">
        <f>SUMIF($K$2:$K$537,K515,$C$2:$C$537)/pivots!$A$13</f>
        <v>0.21473077469505394</v>
      </c>
      <c r="M515" t="s">
        <v>64</v>
      </c>
      <c r="N515">
        <f t="shared" ref="N515:N537" si="43">SUMIF($M$2:$M$537,M515,$C$2:$C$537)/SUM($C$2:$C$537)</f>
        <v>6.1730023746219886E-2</v>
      </c>
      <c r="O515">
        <v>814.44</v>
      </c>
      <c r="P515">
        <v>2.3112793E-2</v>
      </c>
      <c r="Q515">
        <f t="shared" ref="Q515:Q537" si="44">O515/P515</f>
        <v>35237.627923202534</v>
      </c>
      <c r="Z515" t="s">
        <v>825</v>
      </c>
    </row>
    <row r="516" spans="1:26" x14ac:dyDescent="0.35">
      <c r="A516">
        <v>512</v>
      </c>
      <c r="B516" t="s">
        <v>826</v>
      </c>
      <c r="C516">
        <v>6.6</v>
      </c>
      <c r="D516">
        <f t="shared" si="40"/>
        <v>1.8321627848874329E-2</v>
      </c>
      <c r="E516" t="s">
        <v>890</v>
      </c>
      <c r="F516">
        <v>52</v>
      </c>
      <c r="G516" t="s">
        <v>869</v>
      </c>
      <c r="H516" t="s">
        <v>231</v>
      </c>
      <c r="I516">
        <f t="shared" si="41"/>
        <v>5.2261979663493757E-3</v>
      </c>
      <c r="J516">
        <f t="shared" si="42"/>
        <v>9.3283582089552231E-3</v>
      </c>
      <c r="K516" t="s">
        <v>860</v>
      </c>
      <c r="L516">
        <f>SUMIF($K$2:$K$537,K516,$C$2:$C$537)/pivots!$A$13</f>
        <v>0.22311298735564536</v>
      </c>
      <c r="M516" t="s">
        <v>218</v>
      </c>
      <c r="N516">
        <f t="shared" si="43"/>
        <v>2.8576647520854061E-2</v>
      </c>
      <c r="O516">
        <v>360.23</v>
      </c>
      <c r="P516">
        <v>1.0609238999999999E-2</v>
      </c>
      <c r="Q516">
        <f t="shared" si="44"/>
        <v>33954.367509300151</v>
      </c>
      <c r="Z516" t="s">
        <v>217</v>
      </c>
    </row>
    <row r="517" spans="1:26" x14ac:dyDescent="0.35">
      <c r="A517">
        <v>512</v>
      </c>
      <c r="B517" t="s">
        <v>827</v>
      </c>
      <c r="C517">
        <v>6.6</v>
      </c>
      <c r="D517">
        <f t="shared" si="40"/>
        <v>2.6833631484794273E-3</v>
      </c>
      <c r="E517" t="s">
        <v>891</v>
      </c>
      <c r="F517">
        <v>57</v>
      </c>
      <c r="G517" t="s">
        <v>869</v>
      </c>
      <c r="H517" t="s">
        <v>97</v>
      </c>
      <c r="I517">
        <f t="shared" si="41"/>
        <v>2.097582756591098E-2</v>
      </c>
      <c r="J517">
        <f t="shared" si="42"/>
        <v>3.3582089552238806E-2</v>
      </c>
      <c r="K517" t="s">
        <v>860</v>
      </c>
      <c r="L517">
        <f>SUMIF($K$2:$K$537,K517,$C$2:$C$537)/pivots!$A$13</f>
        <v>0.22311298735564536</v>
      </c>
      <c r="M517" t="s">
        <v>20</v>
      </c>
      <c r="N517">
        <f t="shared" si="43"/>
        <v>0.14505490044853961</v>
      </c>
      <c r="O517">
        <v>2459.6</v>
      </c>
      <c r="P517">
        <v>5.9146259999999999E-2</v>
      </c>
      <c r="Q517">
        <f t="shared" si="44"/>
        <v>41585.04696662139</v>
      </c>
      <c r="Z517" t="s">
        <v>808</v>
      </c>
    </row>
    <row r="518" spans="1:26" x14ac:dyDescent="0.35">
      <c r="A518">
        <v>512</v>
      </c>
      <c r="B518" t="s">
        <v>828</v>
      </c>
      <c r="C518">
        <v>6.6</v>
      </c>
      <c r="D518">
        <f t="shared" si="40"/>
        <v>1.174941697968775E-2</v>
      </c>
      <c r="E518" t="s">
        <v>890</v>
      </c>
      <c r="F518">
        <v>78</v>
      </c>
      <c r="G518" t="s">
        <v>871</v>
      </c>
      <c r="H518" t="s">
        <v>349</v>
      </c>
      <c r="I518">
        <f t="shared" si="41"/>
        <v>6.3221773457003121E-3</v>
      </c>
      <c r="J518">
        <f t="shared" si="42"/>
        <v>1.3059701492537313E-2</v>
      </c>
      <c r="K518" t="s">
        <v>859</v>
      </c>
      <c r="L518">
        <f>SUMIF($K$2:$K$537,K518,$C$2:$C$537)/pivots!$A$13</f>
        <v>0.21473077469505394</v>
      </c>
      <c r="M518" t="s">
        <v>64</v>
      </c>
      <c r="N518">
        <f t="shared" si="43"/>
        <v>6.1730023746219886E-2</v>
      </c>
      <c r="O518">
        <v>561.73</v>
      </c>
      <c r="P518">
        <v>5.8707500000000001E-3</v>
      </c>
      <c r="Q518">
        <f t="shared" si="44"/>
        <v>95682.834390835924</v>
      </c>
      <c r="Z518" t="s">
        <v>829</v>
      </c>
    </row>
    <row r="519" spans="1:26" x14ac:dyDescent="0.35">
      <c r="A519">
        <v>512</v>
      </c>
      <c r="B519" t="s">
        <v>830</v>
      </c>
      <c r="C519">
        <v>6.6</v>
      </c>
      <c r="D519">
        <f t="shared" si="40"/>
        <v>2.6833631484794273E-3</v>
      </c>
      <c r="E519" t="s">
        <v>890</v>
      </c>
      <c r="F519">
        <v>56</v>
      </c>
      <c r="G519" t="s">
        <v>869</v>
      </c>
      <c r="H519" t="s">
        <v>97</v>
      </c>
      <c r="I519">
        <f t="shared" si="41"/>
        <v>2.097582756591098E-2</v>
      </c>
      <c r="J519">
        <f t="shared" si="42"/>
        <v>3.3582089552238806E-2</v>
      </c>
      <c r="K519" t="s">
        <v>860</v>
      </c>
      <c r="L519">
        <f>SUMIF($K$2:$K$537,K519,$C$2:$C$537)/pivots!$A$13</f>
        <v>0.22311298735564536</v>
      </c>
      <c r="M519" t="s">
        <v>20</v>
      </c>
      <c r="N519">
        <f t="shared" si="43"/>
        <v>0.14505490044853961</v>
      </c>
      <c r="O519">
        <v>2459.6</v>
      </c>
      <c r="P519">
        <v>5.9146259999999999E-2</v>
      </c>
      <c r="Q519">
        <f t="shared" si="44"/>
        <v>41585.04696662139</v>
      </c>
      <c r="Z519" t="s">
        <v>808</v>
      </c>
    </row>
    <row r="520" spans="1:26" x14ac:dyDescent="0.35">
      <c r="A520">
        <v>512</v>
      </c>
      <c r="B520" t="s">
        <v>831</v>
      </c>
      <c r="C520">
        <v>6.6</v>
      </c>
      <c r="D520">
        <f t="shared" si="40"/>
        <v>2.6833631484794273E-3</v>
      </c>
      <c r="E520" t="s">
        <v>890</v>
      </c>
      <c r="F520">
        <v>75</v>
      </c>
      <c r="G520" t="s">
        <v>871</v>
      </c>
      <c r="H520" t="s">
        <v>97</v>
      </c>
      <c r="I520">
        <f t="shared" si="41"/>
        <v>2.097582756591098E-2</v>
      </c>
      <c r="J520">
        <f t="shared" si="42"/>
        <v>3.3582089552238806E-2</v>
      </c>
      <c r="K520" t="s">
        <v>860</v>
      </c>
      <c r="L520">
        <f>SUMIF($K$2:$K$537,K520,$C$2:$C$537)/pivots!$A$13</f>
        <v>0.22311298735564536</v>
      </c>
      <c r="M520" t="s">
        <v>20</v>
      </c>
      <c r="N520">
        <f t="shared" si="43"/>
        <v>0.14505490044853961</v>
      </c>
      <c r="O520">
        <v>2459.6</v>
      </c>
      <c r="P520">
        <v>5.9146259999999999E-2</v>
      </c>
      <c r="Q520">
        <f t="shared" si="44"/>
        <v>41585.04696662139</v>
      </c>
      <c r="Z520" t="s">
        <v>201</v>
      </c>
    </row>
    <row r="521" spans="1:26" x14ac:dyDescent="0.35">
      <c r="A521">
        <v>512</v>
      </c>
      <c r="B521" t="s">
        <v>832</v>
      </c>
      <c r="C521">
        <v>6.6</v>
      </c>
      <c r="D521">
        <f t="shared" si="40"/>
        <v>2.8322412039599879E-3</v>
      </c>
      <c r="E521" t="s">
        <v>890</v>
      </c>
      <c r="F521">
        <v>81</v>
      </c>
      <c r="G521" t="s">
        <v>872</v>
      </c>
      <c r="H521" t="s">
        <v>58</v>
      </c>
      <c r="I521">
        <f t="shared" si="41"/>
        <v>1.9555113555641254E-2</v>
      </c>
      <c r="J521">
        <f t="shared" si="42"/>
        <v>2.6119402985074626E-2</v>
      </c>
      <c r="K521" t="s">
        <v>858</v>
      </c>
      <c r="L521">
        <f>SUMIF($K$2:$K$537,K521,$C$2:$C$537)/pivots!$A$13</f>
        <v>0.52927685656877277</v>
      </c>
      <c r="M521" t="s">
        <v>20</v>
      </c>
      <c r="N521">
        <f t="shared" si="43"/>
        <v>0.14505490044853961</v>
      </c>
      <c r="O521">
        <v>2330.31</v>
      </c>
      <c r="P521">
        <v>4.0126723000000003E-2</v>
      </c>
      <c r="Q521">
        <f t="shared" si="44"/>
        <v>58073.767947609369</v>
      </c>
      <c r="Z521" t="s">
        <v>833</v>
      </c>
    </row>
    <row r="522" spans="1:26" x14ac:dyDescent="0.35">
      <c r="A522">
        <v>535</v>
      </c>
      <c r="B522" t="s">
        <v>834</v>
      </c>
      <c r="C522">
        <v>6.5</v>
      </c>
      <c r="D522">
        <f t="shared" si="40"/>
        <v>2.1425868472856391E-4</v>
      </c>
      <c r="E522" t="s">
        <v>890</v>
      </c>
      <c r="F522">
        <v>74</v>
      </c>
      <c r="G522" t="s">
        <v>871</v>
      </c>
      <c r="H522" t="s">
        <v>7</v>
      </c>
      <c r="I522">
        <f t="shared" si="41"/>
        <v>0.49662073024700115</v>
      </c>
      <c r="J522">
        <f t="shared" si="42"/>
        <v>0.39365671641791045</v>
      </c>
      <c r="K522" t="s">
        <v>858</v>
      </c>
      <c r="L522">
        <f>SUMIF($K$2:$K$537,K522,$C$2:$C$537)/pivots!$A$13</f>
        <v>0.52927685656877277</v>
      </c>
      <c r="M522" t="s">
        <v>23</v>
      </c>
      <c r="N522">
        <f t="shared" si="43"/>
        <v>0.16778632461285556</v>
      </c>
      <c r="O522">
        <v>30337.16</v>
      </c>
      <c r="P522">
        <v>0.34727580699999999</v>
      </c>
      <c r="Q522">
        <f t="shared" si="44"/>
        <v>87357.539421109177</v>
      </c>
      <c r="Z522" t="s">
        <v>416</v>
      </c>
    </row>
    <row r="523" spans="1:26" x14ac:dyDescent="0.35">
      <c r="A523">
        <v>535</v>
      </c>
      <c r="B523" t="s">
        <v>835</v>
      </c>
      <c r="C523">
        <v>6.5</v>
      </c>
      <c r="D523">
        <f t="shared" si="40"/>
        <v>7.1003331694794907E-3</v>
      </c>
      <c r="E523" t="s">
        <v>890</v>
      </c>
      <c r="F523">
        <v>90</v>
      </c>
      <c r="G523" t="s">
        <v>873</v>
      </c>
      <c r="H523" t="s">
        <v>347</v>
      </c>
      <c r="I523">
        <f t="shared" si="41"/>
        <v>1.9889996143776264E-3</v>
      </c>
      <c r="J523">
        <f t="shared" si="42"/>
        <v>3.7313432835820895E-3</v>
      </c>
      <c r="K523" t="s">
        <v>860</v>
      </c>
      <c r="L523">
        <f>SUMIF($K$2:$K$537,K523,$C$2:$C$537)/pivots!$A$13</f>
        <v>0.22311298735564536</v>
      </c>
      <c r="M523" t="s">
        <v>20</v>
      </c>
      <c r="N523">
        <f t="shared" si="43"/>
        <v>0.14505490044853961</v>
      </c>
      <c r="O523">
        <v>915.45</v>
      </c>
      <c r="P523">
        <v>3.814091E-2</v>
      </c>
      <c r="Q523">
        <f t="shared" si="44"/>
        <v>24001.787057519079</v>
      </c>
      <c r="Z523" t="s">
        <v>292</v>
      </c>
    </row>
    <row r="524" spans="1:26" x14ac:dyDescent="0.35">
      <c r="A524">
        <v>535</v>
      </c>
      <c r="B524" t="s">
        <v>836</v>
      </c>
      <c r="C524">
        <v>6.5</v>
      </c>
      <c r="D524">
        <f t="shared" si="40"/>
        <v>2.1425868472856391E-4</v>
      </c>
      <c r="E524" t="s">
        <v>890</v>
      </c>
      <c r="F524">
        <v>77</v>
      </c>
      <c r="G524" t="s">
        <v>871</v>
      </c>
      <c r="H524" t="s">
        <v>7</v>
      </c>
      <c r="I524">
        <f t="shared" si="41"/>
        <v>0.49662073024700115</v>
      </c>
      <c r="J524">
        <f t="shared" si="42"/>
        <v>0.39365671641791045</v>
      </c>
      <c r="K524" t="s">
        <v>858</v>
      </c>
      <c r="L524">
        <f>SUMIF($K$2:$K$537,K524,$C$2:$C$537)/pivots!$A$13</f>
        <v>0.52927685656877277</v>
      </c>
      <c r="M524" t="s">
        <v>23</v>
      </c>
      <c r="N524">
        <f t="shared" si="43"/>
        <v>0.16778632461285556</v>
      </c>
      <c r="O524">
        <v>30337.16</v>
      </c>
      <c r="P524">
        <v>0.34727580699999999</v>
      </c>
      <c r="Q524">
        <f t="shared" si="44"/>
        <v>87357.539421109177</v>
      </c>
      <c r="Z524" t="s">
        <v>837</v>
      </c>
    </row>
    <row r="525" spans="1:26" x14ac:dyDescent="0.35">
      <c r="A525">
        <v>535</v>
      </c>
      <c r="B525" t="s">
        <v>838</v>
      </c>
      <c r="C525">
        <v>6.5</v>
      </c>
      <c r="D525">
        <f t="shared" si="40"/>
        <v>2.8173165276790513E-3</v>
      </c>
      <c r="E525" t="s">
        <v>890</v>
      </c>
      <c r="F525">
        <v>63</v>
      </c>
      <c r="G525" t="s">
        <v>870</v>
      </c>
      <c r="H525" t="s">
        <v>119</v>
      </c>
      <c r="I525">
        <f t="shared" si="41"/>
        <v>9.4578961255099379E-3</v>
      </c>
      <c r="J525">
        <f t="shared" si="42"/>
        <v>1.1194029850746268E-2</v>
      </c>
      <c r="K525" t="s">
        <v>861</v>
      </c>
      <c r="L525">
        <f>SUMIF($K$2:$K$537,K525,$C$2:$C$537)/pivots!$A$13</f>
        <v>1.6886200807777401E-2</v>
      </c>
      <c r="M525" t="s">
        <v>45</v>
      </c>
      <c r="N525">
        <f t="shared" si="43"/>
        <v>6.9970165005784374E-2</v>
      </c>
      <c r="O525">
        <v>2307.16</v>
      </c>
      <c r="P525">
        <v>0.21281240500000001</v>
      </c>
      <c r="Q525">
        <f t="shared" si="44"/>
        <v>10841.285309472443</v>
      </c>
      <c r="Z525" t="s">
        <v>839</v>
      </c>
    </row>
    <row r="526" spans="1:26" x14ac:dyDescent="0.35">
      <c r="A526">
        <v>535</v>
      </c>
      <c r="B526" t="s">
        <v>840</v>
      </c>
      <c r="C526">
        <v>6.5</v>
      </c>
      <c r="D526">
        <f t="shared" si="40"/>
        <v>1.2834942637679442E-2</v>
      </c>
      <c r="E526" t="s">
        <v>890</v>
      </c>
      <c r="F526">
        <v>74</v>
      </c>
      <c r="G526" t="s">
        <v>871</v>
      </c>
      <c r="H526" t="s">
        <v>841</v>
      </c>
      <c r="I526">
        <f t="shared" si="41"/>
        <v>6.5961721905380465E-4</v>
      </c>
      <c r="J526">
        <f t="shared" si="42"/>
        <v>1.8656716417910447E-3</v>
      </c>
      <c r="K526" t="s">
        <v>859</v>
      </c>
      <c r="L526">
        <f>SUMIF($K$2:$K$537,K526,$C$2:$C$537)/pivots!$A$13</f>
        <v>0.21473077469505394</v>
      </c>
      <c r="M526" t="s">
        <v>45</v>
      </c>
      <c r="N526">
        <f t="shared" si="43"/>
        <v>6.9970165005784374E-2</v>
      </c>
      <c r="O526">
        <v>506.43</v>
      </c>
      <c r="P526">
        <v>0.10159852699999999</v>
      </c>
      <c r="Q526">
        <f t="shared" si="44"/>
        <v>4984.6195112651585</v>
      </c>
      <c r="Z526" t="s">
        <v>45</v>
      </c>
    </row>
    <row r="527" spans="1:26" x14ac:dyDescent="0.35">
      <c r="A527">
        <v>540</v>
      </c>
      <c r="B527" t="s">
        <v>842</v>
      </c>
      <c r="C527">
        <v>6.4</v>
      </c>
      <c r="D527">
        <f t="shared" si="40"/>
        <v>2.109623972712014E-4</v>
      </c>
      <c r="E527" t="s">
        <v>890</v>
      </c>
      <c r="F527">
        <v>58</v>
      </c>
      <c r="G527" t="s">
        <v>869</v>
      </c>
      <c r="H527" t="s">
        <v>7</v>
      </c>
      <c r="I527">
        <f t="shared" si="41"/>
        <v>0.49662073024700115</v>
      </c>
      <c r="J527">
        <f t="shared" si="42"/>
        <v>0.39365671641791045</v>
      </c>
      <c r="K527" t="s">
        <v>858</v>
      </c>
      <c r="L527">
        <f>SUMIF($K$2:$K$537,K527,$C$2:$C$537)/pivots!$A$13</f>
        <v>0.52927685656877277</v>
      </c>
      <c r="M527" t="s">
        <v>48</v>
      </c>
      <c r="N527">
        <f t="shared" si="43"/>
        <v>1.3577966755292164E-2</v>
      </c>
      <c r="O527">
        <v>30337.16</v>
      </c>
      <c r="P527">
        <v>0.34727580699999999</v>
      </c>
      <c r="Q527">
        <f t="shared" si="44"/>
        <v>87357.539421109177</v>
      </c>
      <c r="Z527" t="s">
        <v>48</v>
      </c>
    </row>
    <row r="528" spans="1:26" x14ac:dyDescent="0.35">
      <c r="A528">
        <v>540</v>
      </c>
      <c r="B528" t="s">
        <v>843</v>
      </c>
      <c r="C528">
        <v>6.4</v>
      </c>
      <c r="D528">
        <f t="shared" si="40"/>
        <v>2.109623972712014E-4</v>
      </c>
      <c r="E528" t="s">
        <v>890</v>
      </c>
      <c r="F528">
        <v>60</v>
      </c>
      <c r="G528" t="s">
        <v>870</v>
      </c>
      <c r="H528" t="s">
        <v>7</v>
      </c>
      <c r="I528">
        <f t="shared" si="41"/>
        <v>0.49662073024700115</v>
      </c>
      <c r="J528">
        <f t="shared" si="42"/>
        <v>0.39365671641791045</v>
      </c>
      <c r="K528" t="s">
        <v>858</v>
      </c>
      <c r="L528">
        <f>SUMIF($K$2:$K$537,K528,$C$2:$C$537)/pivots!$A$13</f>
        <v>0.52927685656877277</v>
      </c>
      <c r="M528" t="s">
        <v>115</v>
      </c>
      <c r="N528">
        <f t="shared" si="43"/>
        <v>3.5639625743337865E-2</v>
      </c>
      <c r="O528">
        <v>30337.16</v>
      </c>
      <c r="P528">
        <v>0.34727580699999999</v>
      </c>
      <c r="Q528">
        <f t="shared" si="44"/>
        <v>87357.539421109177</v>
      </c>
      <c r="Z528" t="s">
        <v>844</v>
      </c>
    </row>
    <row r="529" spans="1:26" x14ac:dyDescent="0.35">
      <c r="A529">
        <v>540</v>
      </c>
      <c r="B529" t="s">
        <v>845</v>
      </c>
      <c r="C529">
        <v>6.4</v>
      </c>
      <c r="D529">
        <f t="shared" si="40"/>
        <v>2.7464157129308978E-3</v>
      </c>
      <c r="E529" t="s">
        <v>890</v>
      </c>
      <c r="F529">
        <v>56</v>
      </c>
      <c r="G529" t="s">
        <v>869</v>
      </c>
      <c r="H529" t="s">
        <v>58</v>
      </c>
      <c r="I529">
        <f t="shared" si="41"/>
        <v>1.9555113555641254E-2</v>
      </c>
      <c r="J529">
        <f t="shared" si="42"/>
        <v>2.6119402985074626E-2</v>
      </c>
      <c r="K529" t="s">
        <v>858</v>
      </c>
      <c r="L529">
        <f>SUMIF($K$2:$K$537,K529,$C$2:$C$537)/pivots!$A$13</f>
        <v>0.52927685656877277</v>
      </c>
      <c r="M529" t="s">
        <v>199</v>
      </c>
      <c r="N529">
        <f t="shared" si="43"/>
        <v>8.1995494306996031E-3</v>
      </c>
      <c r="O529">
        <v>2330.31</v>
      </c>
      <c r="P529">
        <v>4.0126723000000003E-2</v>
      </c>
      <c r="Q529">
        <f t="shared" si="44"/>
        <v>58073.767947609369</v>
      </c>
      <c r="Z529" t="s">
        <v>846</v>
      </c>
    </row>
    <row r="530" spans="1:26" x14ac:dyDescent="0.35">
      <c r="A530">
        <v>540</v>
      </c>
      <c r="B530" t="s">
        <v>847</v>
      </c>
      <c r="C530">
        <v>6.4</v>
      </c>
      <c r="D530">
        <f t="shared" si="40"/>
        <v>1.1735797850882019E-2</v>
      </c>
      <c r="E530" t="s">
        <v>890</v>
      </c>
      <c r="F530">
        <v>67</v>
      </c>
      <c r="G530" t="s">
        <v>870</v>
      </c>
      <c r="H530" t="s">
        <v>286</v>
      </c>
      <c r="I530">
        <f t="shared" si="41"/>
        <v>4.6883562338901185E-3</v>
      </c>
      <c r="J530">
        <f t="shared" si="42"/>
        <v>7.462686567164179E-3</v>
      </c>
      <c r="K530" t="s">
        <v>859</v>
      </c>
      <c r="L530">
        <f>SUMIF($K$2:$K$537,K530,$C$2:$C$537)/pivots!$A$13</f>
        <v>0.21473077469505394</v>
      </c>
      <c r="M530" t="s">
        <v>45</v>
      </c>
      <c r="N530">
        <f t="shared" si="43"/>
        <v>6.9970165005784374E-2</v>
      </c>
      <c r="O530">
        <v>545.34</v>
      </c>
      <c r="P530">
        <v>7.1619863000000006E-2</v>
      </c>
      <c r="Q530">
        <f t="shared" si="44"/>
        <v>7614.3680978557577</v>
      </c>
      <c r="Z530" t="s">
        <v>45</v>
      </c>
    </row>
    <row r="531" spans="1:26" x14ac:dyDescent="0.35">
      <c r="A531">
        <v>540</v>
      </c>
      <c r="B531" t="s">
        <v>848</v>
      </c>
      <c r="C531">
        <v>6.4</v>
      </c>
      <c r="D531">
        <f t="shared" si="40"/>
        <v>1.4841268000834821E-2</v>
      </c>
      <c r="E531" t="s">
        <v>890</v>
      </c>
      <c r="F531">
        <v>77</v>
      </c>
      <c r="G531" t="s">
        <v>871</v>
      </c>
      <c r="H531" t="s">
        <v>356</v>
      </c>
      <c r="I531">
        <f t="shared" si="41"/>
        <v>4.1403665442146503E-3</v>
      </c>
      <c r="J531">
        <f t="shared" si="42"/>
        <v>9.3283582089552231E-3</v>
      </c>
      <c r="K531" t="s">
        <v>860</v>
      </c>
      <c r="L531">
        <f>SUMIF($K$2:$K$537,K531,$C$2:$C$537)/pivots!$A$13</f>
        <v>0.22311298735564536</v>
      </c>
      <c r="M531" t="s">
        <v>115</v>
      </c>
      <c r="N531">
        <f t="shared" si="43"/>
        <v>3.5639625743337865E-2</v>
      </c>
      <c r="O531">
        <v>431.23</v>
      </c>
      <c r="P531">
        <v>6.0025069999999998E-3</v>
      </c>
      <c r="Q531">
        <f t="shared" si="44"/>
        <v>71841.64883106343</v>
      </c>
      <c r="Z531" t="s">
        <v>724</v>
      </c>
    </row>
    <row r="532" spans="1:26" x14ac:dyDescent="0.35">
      <c r="A532">
        <v>540</v>
      </c>
      <c r="B532" t="s">
        <v>849</v>
      </c>
      <c r="C532">
        <v>6.4</v>
      </c>
      <c r="D532">
        <f t="shared" si="40"/>
        <v>2.109623972712014E-4</v>
      </c>
      <c r="E532" t="s">
        <v>890</v>
      </c>
      <c r="F532">
        <v>63</v>
      </c>
      <c r="G532" t="s">
        <v>870</v>
      </c>
      <c r="H532" t="s">
        <v>7</v>
      </c>
      <c r="I532">
        <f t="shared" si="41"/>
        <v>0.49662073024700115</v>
      </c>
      <c r="J532">
        <f t="shared" si="42"/>
        <v>0.39365671641791045</v>
      </c>
      <c r="K532" t="s">
        <v>858</v>
      </c>
      <c r="L532">
        <f>SUMIF($K$2:$K$537,K532,$C$2:$C$537)/pivots!$A$13</f>
        <v>0.52927685656877277</v>
      </c>
      <c r="M532" t="s">
        <v>23</v>
      </c>
      <c r="N532">
        <f t="shared" si="43"/>
        <v>0.16778632461285556</v>
      </c>
      <c r="O532">
        <v>30337.16</v>
      </c>
      <c r="P532">
        <v>0.34727580699999999</v>
      </c>
      <c r="Q532">
        <f t="shared" si="44"/>
        <v>87357.539421109177</v>
      </c>
      <c r="Z532" t="s">
        <v>295</v>
      </c>
    </row>
    <row r="533" spans="1:26" x14ac:dyDescent="0.35">
      <c r="A533">
        <v>540</v>
      </c>
      <c r="B533" t="s">
        <v>850</v>
      </c>
      <c r="C533">
        <v>6.4</v>
      </c>
      <c r="D533">
        <f t="shared" si="40"/>
        <v>2.109623972712014E-4</v>
      </c>
      <c r="E533" t="s">
        <v>890</v>
      </c>
      <c r="F533">
        <v>74</v>
      </c>
      <c r="G533" t="s">
        <v>871</v>
      </c>
      <c r="H533" t="s">
        <v>7</v>
      </c>
      <c r="I533">
        <f t="shared" si="41"/>
        <v>0.49662073024700115</v>
      </c>
      <c r="J533">
        <f t="shared" si="42"/>
        <v>0.39365671641791045</v>
      </c>
      <c r="K533" t="s">
        <v>858</v>
      </c>
      <c r="L533">
        <f>SUMIF($K$2:$K$537,K533,$C$2:$C$537)/pivots!$A$13</f>
        <v>0.52927685656877277</v>
      </c>
      <c r="M533" t="s">
        <v>23</v>
      </c>
      <c r="N533">
        <f t="shared" si="43"/>
        <v>0.16778632461285556</v>
      </c>
      <c r="O533">
        <v>30337.16</v>
      </c>
      <c r="P533">
        <v>0.34727580699999999</v>
      </c>
      <c r="Q533">
        <f t="shared" si="44"/>
        <v>87357.539421109177</v>
      </c>
      <c r="Z533" t="s">
        <v>604</v>
      </c>
    </row>
    <row r="534" spans="1:26" x14ac:dyDescent="0.35">
      <c r="A534">
        <v>540</v>
      </c>
      <c r="B534" t="s">
        <v>851</v>
      </c>
      <c r="C534">
        <v>6.4</v>
      </c>
      <c r="D534">
        <f t="shared" si="40"/>
        <v>2.9147747197945085E-3</v>
      </c>
      <c r="E534" t="s">
        <v>890</v>
      </c>
      <c r="F534">
        <v>58</v>
      </c>
      <c r="G534" t="s">
        <v>869</v>
      </c>
      <c r="H534" t="s">
        <v>139</v>
      </c>
      <c r="I534">
        <f t="shared" si="41"/>
        <v>3.438127904852753E-2</v>
      </c>
      <c r="J534">
        <f t="shared" si="42"/>
        <v>4.2910447761194029E-2</v>
      </c>
      <c r="K534" t="s">
        <v>860</v>
      </c>
      <c r="L534">
        <f>SUMIF($K$2:$K$537,K534,$C$2:$C$537)/pivots!$A$13</f>
        <v>0.22311298735564536</v>
      </c>
      <c r="M534" t="s">
        <v>115</v>
      </c>
      <c r="N534">
        <f t="shared" si="43"/>
        <v>3.5639625743337865E-2</v>
      </c>
      <c r="O534">
        <v>2195.71</v>
      </c>
      <c r="P534">
        <v>0.143997393</v>
      </c>
      <c r="Q534">
        <f t="shared" si="44"/>
        <v>15248.26216819078</v>
      </c>
      <c r="Z534" t="s">
        <v>852</v>
      </c>
    </row>
    <row r="535" spans="1:26" x14ac:dyDescent="0.35">
      <c r="A535">
        <v>540</v>
      </c>
      <c r="B535" t="s">
        <v>853</v>
      </c>
      <c r="C535">
        <v>6.4</v>
      </c>
      <c r="D535">
        <f t="shared" si="40"/>
        <v>1.4580813017020821E-3</v>
      </c>
      <c r="E535" t="s">
        <v>890</v>
      </c>
      <c r="F535">
        <v>60</v>
      </c>
      <c r="G535" t="s">
        <v>870</v>
      </c>
      <c r="H535" t="s">
        <v>72</v>
      </c>
      <c r="I535">
        <f t="shared" si="41"/>
        <v>1.018854904507723E-2</v>
      </c>
      <c r="J535">
        <f t="shared" si="42"/>
        <v>7.462686567164179E-3</v>
      </c>
      <c r="K535" t="s">
        <v>859</v>
      </c>
      <c r="L535">
        <f>SUMIF($K$2:$K$537,K535,$C$2:$C$537)/pivots!$A$13</f>
        <v>0.21473077469505394</v>
      </c>
      <c r="M535" t="s">
        <v>48</v>
      </c>
      <c r="N535">
        <f t="shared" si="43"/>
        <v>1.3577966755292164E-2</v>
      </c>
      <c r="O535">
        <v>4389.33</v>
      </c>
      <c r="P535">
        <v>0.123103479</v>
      </c>
      <c r="Q535">
        <f t="shared" si="44"/>
        <v>35655.612949817609</v>
      </c>
      <c r="Z535" t="s">
        <v>854</v>
      </c>
    </row>
    <row r="536" spans="1:26" x14ac:dyDescent="0.35">
      <c r="A536">
        <v>540</v>
      </c>
      <c r="B536" t="s">
        <v>855</v>
      </c>
      <c r="C536">
        <v>6.4</v>
      </c>
      <c r="D536">
        <f t="shared" si="40"/>
        <v>1.1617142545969397E-2</v>
      </c>
      <c r="E536" t="s">
        <v>890</v>
      </c>
      <c r="F536">
        <v>56</v>
      </c>
      <c r="G536" t="s">
        <v>869</v>
      </c>
      <c r="H536" t="s">
        <v>151</v>
      </c>
      <c r="I536">
        <f t="shared" si="41"/>
        <v>9.9754419435367694E-3</v>
      </c>
      <c r="J536">
        <f t="shared" si="42"/>
        <v>1.4925373134328358E-2</v>
      </c>
      <c r="K536" t="s">
        <v>859</v>
      </c>
      <c r="L536">
        <f>SUMIF($K$2:$K$537,K536,$C$2:$C$537)/pivots!$A$13</f>
        <v>0.21473077469505394</v>
      </c>
      <c r="M536" t="s">
        <v>12</v>
      </c>
      <c r="N536">
        <f t="shared" si="43"/>
        <v>0.24783341113433871</v>
      </c>
      <c r="O536">
        <v>550.91</v>
      </c>
      <c r="P536">
        <v>9.5171809999999996E-3</v>
      </c>
      <c r="Q536">
        <f t="shared" si="44"/>
        <v>57885.838253995586</v>
      </c>
      <c r="Z536" t="s">
        <v>288</v>
      </c>
    </row>
    <row r="537" spans="1:26" x14ac:dyDescent="0.35">
      <c r="A537">
        <v>540</v>
      </c>
      <c r="B537" t="s">
        <v>856</v>
      </c>
      <c r="C537">
        <v>6.4</v>
      </c>
      <c r="D537">
        <f t="shared" si="40"/>
        <v>2.109623972712014E-4</v>
      </c>
      <c r="E537" t="s">
        <v>890</v>
      </c>
      <c r="F537">
        <v>67</v>
      </c>
      <c r="G537" t="s">
        <v>870</v>
      </c>
      <c r="H537" t="s">
        <v>7</v>
      </c>
      <c r="I537">
        <f t="shared" si="41"/>
        <v>0.49662073024700115</v>
      </c>
      <c r="J537">
        <f t="shared" si="42"/>
        <v>0.39365671641791045</v>
      </c>
      <c r="K537" t="s">
        <v>858</v>
      </c>
      <c r="L537">
        <f>SUMIF($K$2:$K$537,K537,$C$2:$C$537)/pivots!$A$13</f>
        <v>0.52927685656877277</v>
      </c>
      <c r="M537" t="s">
        <v>23</v>
      </c>
      <c r="N537">
        <f t="shared" si="43"/>
        <v>0.16778632461285556</v>
      </c>
      <c r="O537">
        <v>30337.16</v>
      </c>
      <c r="P537">
        <v>0.34727580699999999</v>
      </c>
      <c r="Q537">
        <f t="shared" si="44"/>
        <v>87357.539421109177</v>
      </c>
      <c r="Z537" t="s">
        <v>295</v>
      </c>
    </row>
    <row r="541" spans="1:26" x14ac:dyDescent="0.35">
      <c r="D541" s="1"/>
    </row>
  </sheetData>
  <autoFilter ref="A1:Q537" xr:uid="{1A428FEC-4764-4EB8-A9D8-0E60B74DFAB6}"/>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N W c 2 2 7 b R h C G X 0 U Q 0 E u t 9 n w I b A e O m 6 R u D g i s N O j t R m I k I h Q p U F R 9 e L V e 9 J H 6 C p 0 l l 4 r s B u h i 2 y 2 w z o U g 6 D C / + G F m d g 7 M n 7 / / c f b 8 b l t N f i v a f d n U 5 1 O C 8 H R S 1 M t m V d b r 8 + m h + z L T 0 + c X Z y / g 6 V v b v W 3 q K 7 v c F B P 4 U L 1 / d r d f n U 8 3 X b d 7 N p / f 3 t 6 i W 4 a a d j 2 n G J P 5 r + / e L u C d W z s 9 v r n 8 5 z f P y n r f 2 X p Z T C / O r v f D J 4 + f 2 p b L t t k 3 X z q 0 s p 1 F v 5 X 7 g 6 3 K B 9 u B d L Q u G r a a O / 3 w y c n X 8 + n z Z X O o u / b + p l i 7 n / Z T U 6 9 / o P g N P M A 7 P t n q U E w 2 y / N p 1 x 6 c s d d F c 1 P s m + r g v m z / 5 P m k 6 s 6 n l C J O C d F U s u m k c t e K c E S k x M Y I A R c N 3 n J 1 a h G + 9 F X T b m 3 X F a v L 1 a o t 9 v s L J 2 L i J E w W l z d n 8 7 + 9 f u b f + K o s q h W o 2 H c t X P j J 3 b 5 8 V p e V F z u Z / 5 8 v P N U 8 S L o 4 m z + R O n 9 0 B e H 1 R 8 / h t 8 z 7 a w 6 P 1 9 8 H 9 G F T V u V u V 9 b F P g 4 Q E c h w x b F U y g O i x C G T 0 m A S C O h E R C Z 4 H i l O B 6 e p b L 2 K 4 y I o o k Q Y x h W 4 S e 8 4 B h H G O a X g S E F u 8 6 G 3 n g s Q L z Y Z i 1 e t D 5 A R Q Y x L J C n X 2 F D v I x D U h G Z K a h 3 I Y r C e C Y t R b D I W 1 / W q g Y B V 2 j j X m G F E X P o 4 y S g Y G y m 0 D g 1 Y R w G Z E D n R m w z K w h 5 W J e T 6 y 9 Z + j i V D I b d T S T V R f A h a n C P B N T E E g + c E R a 1 e x m Q Q k Q m d x 5 K T A b p u i 3 + V T r Q U x E i X P l w 6 m S l k l O H C K B l I x t v P B M p R b T I e V 3 D 0 c o f g i I Q y Y w Q p S R h T F D L I g I M g R r R S h I X y 6 O 1 n Q s N r T c b i 8 u C + O j K f c I W E V l h h P h 6 B I Y x x b L R m o S W K t 5 8 J j a P a Z D w W O 1 v W c b 7 B M W J Q e m B J v W c w J A R n U p L Q 7 N 4 b z w S F 1 5 o M x O s C i u n 6 P g 6 F g M a A I U Z D q B p Y E G C j s c Y q + O D r 7 W d C 4 6 g 2 G Y 8 r W 9 t V Z J y S F A n F j J b Y l 4 Q z A 4 U J 1 g R r A c 4 S d L w a 7 G e C Y x S b j M a n s u h q u 4 3 z D s K g T 8 K Y 4 T 5 Q A Q Z E h Z R Q o Y d G K m 8 / E x x H t c l 4 v G / a W x s b r A w y c K J i G P s j F Q Q r x b S R J r R I H 6 x n A m M U m 4 z F i 9 Y + l F W c a 8 x c o u j / 8 J j F B U P Q 4 Y a / 4 H p j E J A J j l F s M h y / 1 C W 0 x H 1 9 D g 8 v t 2 V r u 9 i u L x T q g I J y Z a D a c P U H 4 D H G Q K k e m k g G P X 2 h P h m 1 Z M L q + 9 L T k 3 s D U 4 l V E 5 l t H C D O N K O + s z K D w 4 D A Q n J 3 G A h K / f 5 n e x V 5 s T q K T k b p o y 1 v b W T J M j I h N D T x D 9 Y y Y T C K T X b t X x T V u j z E O g Z G 4 A R G 9 M 1 4 F 8 o 4 g l q R a m g H B z q G N 5 8 J j a P a Z D i u O 1 t F H s I 4 F O t U Q G D S P k w R C t N e l / Z D Y f T G M 0 H h t S Y D s b g t V k V k T B I G S c W N o s c x C b T i K V S K U M 0 H + s V g P h M W o 9 h k M F 6 u 7 3 d d 3 H G Y S i Q w h Q m i u / Q u R F G D t O K w F h H q F b 3 x T E h 4 r c l A v L O V v Y 8 e H j L o m F A u u P E d L V h H g c Y v h / W H 0 A n V a D 8 T H N / k J i P y c W P L + N E U b K A Q G H 1 g x c a B L o a + I 4 H m u 2 S h 1 c i o I B M m 3 + Q m Y / L G P t i v G 7 c W F h e z u E Y E E 2 r E O B S R E i k F z V 8 W G r O + K c i E y q n g Z F x + t r t Y J A y 6 v Y I T A U 1 g H 7 y Y G + J K I W l o D d h b z w S H 1 5 q M x F V T N d v o V Q d o o E D D h E h z n K d T Z D C s o D A e 6 i C j g E x 4 f J O b D s l D s d x A c + u m 2 B 0 + V + U y M n Q Z p D j M E O G A 5 f 1 E Q D c S x i S S h B 5 9 r 5 y Q 0 u Z C Z l S b D M z i t u w e i j Y + y c M K n Y Z 0 4 i a 7 A x O Y l T B Y 2 u I y F M m J h E y w P F K c D M 2 7 4 q 5 c N n G e Q q G p y B h s m Y 5 L p t C 4 h 7 4 i c H H / A s v E Q U A m T E a x y X B c 7 1 t b R I 5 N G E b Q g O c w R P R O w j j S A t a z Q z P K Y D w T F K P Y Z C h + L O q t b b / G u Y a A v X g q p S Z u t O 5 q d g 0 D E q K l c Q k / q N / u z W d C 4 6 g 2 G Y 5 F c + h c c r / 8 0 p b L y B W I G X U Y o C 7 E y m O h A m G t C K c G O o 5 B X H o d k 0 F F J n A e S 0 5 G C L b 0 6 k g w U J s I l 0 e I 8 b s p B D O k B G M 8 2 F 9 6 6 5 k A 8 V q T k b g 5 7 K M 7 X B I G I F r C 4 c q t w 7 v I Z R S c h w X D y o S 2 U w b z m b A Y x S a D 8 b 7 o N s P Z N / I e K 3 c v D 3 f d L O I X T A X c T w L 3 V + n g x H 4 i I R M q j x Q n Q 7 O A k b r d N W 3 k H j b s X E P z R I 6 z K g h Z 0 O C i m M v Q f s r R f i Z U T v Q m Y w I 3 q 8 R u Y s P d o g z m h z C l 8 k i U Q U w y a M 4 H L 3 H 1 1 j O h 4 b U m I 3 H c G V p 0 8 a t C z E B B y A R 0 V H z w m h n T t + c l c 7 k + 6 M j l V 0 8 G G Z n A e a I 5 G a T L d l 3 U X f T B a w Y 1 I p y I O W R 7 n + 5 n c A A w E u 4 s E c H t r q O G T N i c 6 E 3 H x d 1 S A n f K R x 6 I Z 1 C Y A A P M Y W X L d y G B F I f + F 8 y 5 Q k u V / k Y N p y E X L u M 1 O 5 v / J 1 z m 1 + 4 W + C f / j c L F X 1 u 0 P D e B 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0 e 9 e 2 e f - 8 3 0 d - 4 5 9 4 - 9 6 0 3 - 8 d c 8 5 4 1 a 7 3 d 0 " > < T r a n s i t i o n > M o v e T o < / T r a n s i t i o n > < E f f e c t > S t a t i o n < / E f f e c t > < T h e m e > B i n g R o a d < / T h e m e > < T h e m e W i t h L a b e l > t r u e < / T h e m e W i t h L a b e l > < F l a t M o d e E n a b l e d > t r u e < / F l a t M o d e E n a b l e d > < D u r a t i o n > 1 0 0 0 0 0 0 0 0 < / D u r a t i o n > < T r a n s i t i o n D u r a t i o n > 3 0 0 0 0 0 0 0 < / T r a n s i t i o n D u r a t i o n > < S p e e d > 0 . 5 < / S p e e d > < F r a m e > < C a m e r a > < L a t i t u d e > 5 6 . 1 7 8 1 6 7 1 9 7 8 8 4 8 1 8 < / L a t i t u d e > < L o n g i t u d e > - 3 1 . 5 8 9 5 2 9 8 3 4 8 1 3 3 8 7 < / L o n g i t u d e > < R o t a t i o n > 0 < / R o t a t i o n > < P i v o t A n g l e > 0 < / P i v o t A n g l e > < D i s t a n c e > 5 . 1 2 0 0 0 0 0 0 0 0 0 0 0 0 1 < / D i s t a n c e > < / C a m e r a > < I m a g e > i V B O R w 0 K G g o A A A A N S U h E U g A A A N Q A A A B 1 C A Y A A A A 2 n s 9 T A A A A A X N S R 0 I A r s 4 c 6 Q A A A A R n Q U 1 B A A C x j w v 8 Y Q U A A A A J c E h Z c w A A A 4 M A A A O D A V F B H 5 4 A A E M 1 S U R B V H h e 7 b 1 Z b F z p n t j 3 + 8 5 a O 4 s s 7 j t F k Z K 6 1 e q 9 7 7 3 d f f v 2 7 d Y E i W 3 M O A 4 Q B A m Q z c 7 M 2 D M G j C Q P c Z C H e U m 8 5 S V B X g w b j j P 2 G J m x P X G c s W e u R 7 3 v a r W k 1 i 4 u E v e d R d Z e Z 8 / D q Z 1 F i p R I i T 2 X P 6 G A Y q n q 1 K l z v v / 3 / b / / K v 7 f T 7 7 2 O O G E E w 4 F q f G F E 0 4 4 4 f E R / / r T b 0 5 W q B N O O C R O V q g T T j h E T g T q h B M O E f G v P 7 1 8 b F Q + W + n F l W K N L 5 9 w w r F G M + 9 V n k t C w L F 5 1 J 3 m C S f 8 M K g d w y c q 3 w k n H C K S v y 4 c l 8 c J J / w Q q Y 7 h Y 6 X y n c j U C T 9 E a s f w i c p 3 w g m H y I l A n X D C I S L + 6 I s r x 8 Z s b k n d O O L E b F 7 L e I f F Y K t T + X t q Q 2 Y m q d a 9 5 4 R n S 8 C Z q D y X G s 0 C z / J x A q i y x 0 + G D R Q J g q r H Q I 0 w 5 S 1 B W A N N 8 Z D E s Z k H f + m p H c M n K t 8 h o s o e i g Q X x 4 v 0 x B w u j h e 5 O F 5 k t N 1 q f G t T d M W j P + 6 g K x 5 v D h u c 7 7 Y Q Q N 4 U 5 E 1 B S P X o i T m 8 c 8 r w Z 8 I T j h 3 H z G w u G s / v B 4 M Q 8 P a I y d u n D K Y 3 F J 7 v t v B K i 0 j B k r g 4 X u R s p 0 V A F c i u z c Z G h k R E I p P K 4 b n + K i Q E t A V d F A m u z K u 0 B F 0 A Q p p H S K t f k X 5 2 2 u C F H r P u t R O e F d X x K + 0 Y z 8 / y 8 Q M l q H q 8 P m A i S x 6 K 5 D H a b g M l V w D w X J e / Q k U D H m c 7 D B x J o b 0 9 y m b W J d o S p j U s u N B r E l A 8 N M U X n D d H 9 h Y W A W x k 5 c a X 4 Y d 9 K X + Y 1 I z h Y 7 W H E o 0 n + g O g O + b w 1 o h R E Y S 9 a A m 4 3 F 7 1 D Q q v D Z j 8 b N R g I O 6 w X Z D o j L g M t d o s p h T c X Q 5 l O / D x V I B P p 3 U u T Q R Y z j Q X q F 0 + f s I R U T t + j 5 n K 9 8 O h M + L w k 9 I + B y D Q R K B M R z C 5 o V T + n l p X s B z B z 0 a L x I M u q u x h 2 I K z n f 6 K 1 h F x W c 9 K T f d H k + s K W 3 m J d 0 8 X e W f U Q B I e F 8 e L l f + X h L 9 / O y 6 0 l t T V X w 6 q Y / h 4 q X y i 8 U S P L + s 5 G c P e + 4 Q 1 2 W O s 3 W Z u S + a T a Z 2 Z L V + 4 V B l m k / 7 z 4 T a b / r g v U A B v j R i V 5 7 W M d d h 0 R P 1 B O p u U e W / M f 5 8 m + 4 L 8 3 p j B u 6 d 9 Y 8 i z R p Z g q 3 A 4 0 r 3 3 F T 4 m 1 I z f Y 6 X y / V A o D / p w y V B Q q 6 J N r l d X J I C N n E R v i 0 O 8 Y c Y e a v O F K B Y 4 + E z e E v S / 8 G F S 5 p 1 R o 2 6 l W t l F D a y l v L c 7 K h q F + q D f V 7 t C S 4 c j l 0 d K 7 R g + U f k O y K v 9 J k H V w / P A c i C Z r 1 f R o g G P j F F 9 o T 3 s Y t q C 9 a z M e 6 d 9 M / q T U h b O 7 q j L V I 1 K e W k i U L E s 7 s V + 3 n N Q y u c k S x 6 u 6 y G E R z z o 0 h u z 9 7 R G d k Z 3 r q j l C e r i e J G f n 3 7 y 6 3 X 0 V M f w 8 V L 5 f g C U V 4 C B u M 3 X s z r 3 1 l Q 2 c x L 3 1 h Q + m A j g u R D V 6 0 f s l z M 6 7 4 0 V D 3 W 2 L d q C o O q R K U p c n l P 5 e E p v f M t T 4 e U + E 1 n 4 / j E h w H E F q 1 k F S Q h e G z B Z z i j c W N I a P 1 Z h N 0 t l L e W h U V Z v j x 0 1 Y / g Q b / H R I V k F o p r L 9 m a m 8 b + e K q L k E w I 4 0 2 n T E X a I 6 i 4 I G E 0 4 v D 9 e p K e l O u M a t u D S h I 4 q e 0 g C 0 s X D m z U C i o f t w k t 9 J s 9 3 2 9 j u k x + 7 K + r S F X U Y i N t E 9 K o q 2 l / z m x o N J t c W N V 7 u t 7 i 3 q j L W b i E J e O d U E c f d 3 4 r Z z K I p h O / k B t j K S x W r p e k 8 + W 8 8 a n 4 Q e 6 j 1 L Z P V t R y 5 b P M N + 9 N g p M 1 G l T 2 G W q s G h B f 7 L C w H E i G X g l X / C 9 a y c m l Q C C x H c G k i Q C z Q Z P Q 8 A Y o E 0 5 s K Q f X x j x v S P I S A c 1 0 W Z z t N T i V s z n T a / H i o q q Y t p K q r S D M B u D K v 4 Q E T 6 7 5 L 4 K O p Q O N b D o T n w e s D J v d W V V p D L m c 6 9 x d p 8 q y o H c P H b A 8 l G s 8 V g E R n C 6 F 4 l L 6 h 9 s b / e m o 8 T C q Y j s D z I F W s L u x D r Q 6 G L e q M C 8 m 8 x H p W 4 t L E k w 2 s R 7 F d k D j d b v P h 5 O N 9 z 3 N d F m c 7 L U b a b D o j L p 9 M B 9 B L W 7 J 7 q / X G l f 3 S T O C a 8 S g T / 9 e z e s W 3 N x D f u c + C g x s 7 j o 7 q + D 3 Z Q + 3 B a w M G P x u t X x U / m A x g V h c p E H 4 E e J n 1 r M z E m s p y u v p a V H d 3 N Y c / C f G g v z I + 7 t 7 i Q V K h L e Q y E H d Q Z Y / X B k w + n v K d x g u p s o n / 8 Y 7 9 K O x H G D c d F x 5 u K j g 1 7 / v J s F E 3 T B 6 l T j 4 1 a s b w I + a J X z 5 q Z 7 3 v 5 n V s 1 6 t Y m v p a f E l K h P 2 7 X L Q F u u z x X J f N / L Y v Q I m w w 4 9 L 0 e I A b 5 8 y + N G Q b x k 8 C r 5 8 q D / 2 3 q J 8 j t c X f V U t H n Q r r o A y 1 m M e + 0 n x S o + P p g J 8 O B k g q P r n 9 v O x 4 2 3 1 k w T H 6 d + z Z 6 z d q k Q 9 e M D k h l o R s n N d N v G g w 0 e T A e 6 t q U y t + / u X r C k q a o k k w L T 9 G f j i e L F p B M V h 8 i R H z x q C l b R E 1 v R / 4 A c T g T 1 N 3 M 8 K 1 4 O f D J u 4 H t x b U x 9 7 R T 4 q 6 s b w L y 5 / f 2 z O r u h 1 Y H m R x p e f G r r i 8 d a I s W N P E t F d N A m K j q B g i s o g F g J C q k t f 3 K U 7 6 q D J H p M b S i U K Q p E 8 3 j 1 9 + K p e m a I t m N + S W c v K O 4 w i B + G N Q Y N Y w O P S R I D h N p t 4 0 O X 6 4 u 6 m 7 h P q i U o P K 8 9 P V L 5 S x E N Q d T F s U V H d g M p s n T U k k g W J v C l o j / g r 0 d u n D D w P X u y 1 W M t I a L K H 6 0 G u x q m r K x 4 f T A a 4 s a Q + 0 Y D f j Y D i M b / 9 Z M I U U D 1 i A Y + 1 k j 9 o N q l w a + X p Z g S 3 h t w d 5 v h m v 2 g g b h + K Y 3 w v m n 3 v Q T h W K t + T / 5 y D 8 + a I w U + G j c p 3 T 5 Z M v w A 3 l + t n 6 Y j u 0 R b y 9 0 + f P 9 D 5 y b B B S P M 3 8 w C u J + o G R s 6 U G I o 7 X O i 1 j m Q P l c x L v N J v o U i + n 6 t M + a k q P / p 6 F i 3 B l w 9 1 N n P + 3 O o B t l P / O w 6 D c m 6 X J G B l L Y t r O 2 x v F 6 D k a 2 q 0 D p b / r L 1 u Z z p t H B d e H z w 6 t f R x 7 l L t G P 6 l t v I F V Y + Q 6 r F d E H V W p z d r L H K a 4 h H R X d r D D l l D 0 B V 1 S 2 k X N t M b K s m 8 x P V F l Y d J G U X y y B j 1 i / 7 s t l x n q T p M l t I y V + Y 1 b F d U B q T n e n i e / 7 B s d 1 + m s I I t W K z x N X E A 8 / d e l J 2 z Y c 3 l 9 c q k A 9 2 d E S R F J h 4 P N n x i J + X V d 6 D k / 5 M l W E r J l W z o W g K K x / Z m m o D s o U i C s N 5 8 U C l S / Y 9 7 4 j 1 Z z R g W / + 7 b G 0 9 4 t M O j 4 H Z g e e H G l 4 + M 1 p B L R H P J W x I X e k x k y f f u v 9 h r c m d V x X b 9 8 J m Y 7 i K E / 3 + y B J 7 n 0 R V 1 6 0 z j e y F L H k 5 N J M P P T h d R D 0 H Z X s / K z G 5 J b B f 2 d x 5 P m 5 f 6 T N r D L l 7 J 4 L E X j d c I 4 K e j B h N r C u d 7 / F I A z T B s w W c P 9 h 9 2 F d V 9 1 b 6 3 x T 6 0 Y j c x e a b y / B B u 6 w + X r b z E / L a f Z 2 S 7 g q I t e P d 0 k Y 2 c z M 9 G D W T h 8 e 2 c x o e T A b y S y v f z 0 0 V c T / B 8 t 8 V Y u 0 1 / v F o 7 4 q W + 5 q p I 4 0 D 5 9 A k j C c o E V Z f X B h 4 / i q C 8 g j w K R Y K p B 5 u E N I F Z K F L M F z H z u + 9 l O i P + N W k P u 3 w y p T 9 S m I J q v T C 9 0 G N x c b y I L n u 8 s I c w c c C V N B r w e L n P 4 p 1 R g 9 a g n 0 / W z F X w J B y z P d S z w f X g 6 1 m N y 7 M a O V M i r L v c W f F X K E p 6 9 Z U 5 r W 7 z X 7 A E A 6 0 2 Z z u t y u t T D a k b u + E B t 5 a f f H a 0 X c H E m o r c o M L s l 0 f l c 5 W x X T h 9 K k H e 9 N C C A Q K h A F p o d y G 5 0 O s L + a W J A N Y + Y g y L t q i 4 J i 6 O F + l q E o G e L R l 7 7 q / V X + N 7 p Q z o / Z A p C t a y f h T L Z l 7 m g w m d j C E 4 3 2 P y x u D j W 2 P r R v G f X r n 5 e H f j C M g 7 7 U 9 N 5 e u O O Y y 0 2 X w 1 U 1 U X Y g G X j C H t Z 9 s B p Q 2 2 L H n Y j k C R v Q M 7 Q R v 3 A A d l I + e n j l x d O B w T d 1 j z y J V 8 U k / C x f E i n z / Q K e 5 T Y M v o i s d P T z U f 2 D e X V Y Z b H a I 1 I V 4 f T e m 8 0 m / x / a K 6 L + e 2 L P k R G I d N i z J b e f 5 L q / L J w i O s + c v + x f F i K R q 8 u T D p S j U C + k e D f k L f S 3 2 + o 7 E r 6 u 8 R H u d G H X T A 1 Z L M C 0 x b c O c Q T d y H I U x v D h v k T O m x f l u i Z E F t x g s 9 V p 0 w f T w V Y D h e 4 P q i i u P t T 7 + p t V y W C + c A u K 7 H z d s r C M / h y 2 9 m k c w C m 2 s p B B 4 3 b 6 9 W P 7 Q P x J 9 e u d V k C D 0 b 8 k 7 i q a 1 Q 7 4 8 V 6 8 K M b i 6 r r N Z k u 5 7 t t O h t c f h w M o D A 4 / 1 x g w 8 m A 7 x f C n 2 5 N B H g R 0 M G p i 0 w H U F P z O H B h s K p d p u P J n U c z z / 4 7 b t r 9 H W F c J B Q c G m J q q D 6 q 2 J b 2 O W V X f Z d e 3 F 3 1 a 9 N k S z t / Y 4 T P z 1 l 8 N W M b 3 l s R i L k s J m v N 6 I c d K W e 2 5 K R J I F W X K C z q 7 v y + o e T A V w P R t t t R k o Z 0 R 9 N B n C a j P B 4 0 E E S / j V 8 U l q U u c r z Y 9 V 9 Q z S / B 0 d C 7 X e l i o I X e i x G 2 h w G 4 z Z v D h v 0 x x 2 u z P u q 1 E 9 H / U H f H X W Y 3 l D 4 Y N I X i K j u s Z 6 V K i n f s 1 s y V x c 0 W m t m 2 u f P d R J v i 5 B o C 9 H S F q k I E 6 U q R o 9 D V 9 Q l G v D 2 b V R 4 W i R C L r r i 7 S p M F 3 p N X u 7 3 V 4 a g 6 j 2 2 b 2 6 w 1 a G / x a a 9 o 7 P u 9 f f G f G 2 j L E z + 6 l X 3 l g r j H T Z B 1 b 9 P T z r u a s f v k 4 v n M W P i / i o b K 1 t c v b Z A L l P g 9 p 0 V 7 I b Q 5 t r U g U s T A V p K e U q j 7 R b j n T Y h z W M j J 1 X U g k + n d T w P e l s c w p q L V 1 p 9 A N p C b k W 9 e a H X o j v q M N r u H + N R R P S D 7 1 m W U j J t I Z e R N p u c e b x u 3 7 m u a n H P Z n R G q v c h q L q E N I 9 3 h l K P n e Y i P S I F + q U + / / 4 1 C s z z 3 R a x g M e 5 L p t Y w O X 9 s S L y 3 o f a N / J / / h u / 9 T s 7 P a z P 5 j H a o R L W l X 1 V z N F k r 6 J W 1 Z J o j x C K B O n p i a H p K p 0 d E a Q G t 7 / r w U x S Y S k t Y 7 u C j Z x E P O i i 1 W g i I c 1 D U + D B p m 9 V S u Y l H i Z 9 n 8 j C t o z r C T r C D m 1 h j 7 w p o S t + d V d / 5 S h V P O q w m d 9 W 2 H m W P g V L w r Q F s Y C H s k 9 X U j T g Y T n g e L 4 z N 1 2 T m 1 W L K n u 4 T a 5 P a j P F U F e Q u 5 O b 2 K a F J j y y m Q K F g k 0 g + G T G D c s V d E b d y j W r p S f m 0 B l x 8 T y / 8 I r n C c K a S 0 d M c C r x m E s 1 Y F k W s r z 7 x U s V B Y Y t 8 e M h g z O d N u t Z m X M 1 + 6 e + U j Z y f 4 v N b K k q 1 U F I h C w 8 N 1 c Z w + K D q 7 f 3 m F O e L j k 7 g e m G G l / e w V s j R k V d e L C p N L 2 B B 6 E 9 7 D L c Z p P M S 5 x K 1 C Y 7 w Z 0 V l Z W M j O v 5 l + z 9 8 S L r G Y n v l z X e O 1 1 f J + L q g s Y r / a W I A N c 3 O s x t y y x s 7 3 5 + L / W a 3 F x W + X m p L N i j u L G k 0 h d 3 m F x X G W 6 z D 8 X 8 3 k h r 0 C G s w X D C L 4 E 2 d 4 C B 1 h 1 z 6 G 9 x u L 1 S H 7 / Y F n J 4 p a T u X Z o I H H j f 1 A z H c f Y U p j I F y 6 + / 8 S h c r 2 q 4 8 D w / 9 + 1 R B F W P g F i o / N 1 8 e j v G l C 1 y Z U 4 l / I D J 8 u N 0 u 0 1 H K Y C 1 k b F 2 i x d 6 d j p C t 4 u C l o D D c K u J V 9 J Z U q U Q o u e 6 L a K 6 f 7 z y L W k p 7 Z E + n A p w a S L A Z 9 M 6 D 5 M y Q c X l 0 o S v H k q S H 3 i 6 X Z B 5 c 7 i 5 s G i y H x s Y q S n q k s 0 b / M v / 5 1 / z 7 X f f 8 7 f + 9 t / l L / z q X 6 q c E y U f T y L k 8 u M h 4 9 C F q T 3 s E g + 6 j H c 4 j H c Y T N y 9 w X p W 3 q E y 7 c V K K R w q E X b q 7 l P t a t k Y + l P L b P L R A l J m P 8 J E Q z z g X t T F Q z b 5 z a r k 8 X K f i V S u v 1 c T G l V G / i 9 + 4 7 e P j c p n u U F s V y E k L G 7 c X s W x b B R Z M D O T p C 0 R p i P s 0 h 1 z 9 k y f j g d d u q M u H d o W F g F y p s T r A y b b R Y k X e i w i u s d w m 0 1 Y 9 7 j Q a 2 G 7 s J W X S R s S A V U Q K m k 9 2 a K v U t 1 e 0 d g q + P u W t 0 Y M L k 0 E C K g e y b y M J H w h e 2 f U I K j C 7 V W N 4 T a H i X W F g b h f B a g v 7 r C 4 7 a u x 5 f e X c T y B Y Q s y h s R Q q W 2 N p i r I i s p 3 3 1 3 l 1 3 7 1 z / N X f / P X E U 3 u 7 u P u O 5 o h h G 9 G 7 o w 6 b M 1 c Y X i w m + X l Z X o G x 5 C z 0 7 w y G k H C I 2 t K T d X s 4 T a b 7 Q Y 1 3 X I E L / V Z P N d l k S 0 6 b O b V y u o / v e H n N M U C f s z h 9 l a S Y N D X T O K l m o M F S 6 D u I i + O 4 z x y / 3 Q Y n E r Y 9 A T T n O k W n E r Y L K U U O q M u z 3 V Z j C R s T i V s i p a H b d e p f H f 2 J 7 5 P g Z G O K L d W Y k 2 d d A d V E T K Z D N F o F N M W z G 7 J j H X U q 3 J l 1 r I y n a U V 7 d J E g N a g y 3 Z B 4 q U + k 5 k t P y y J 0 u z V E 3 N Y T M m 8 P 1 Z k u y A R 0 T 0 + m d a 5 O F 6 s M 7 s L P D q j b m U 1 v L 1 S n x J f i y h 1 3 H i 5 p C r u x k p a p j v m M L 8 t c 3 / t c F e m t p B L V H c w N i f p 6 W h B l m W i 0 S i e 5 6 E o C p b j V 7 s F u L 2 s s J z x V c D x D p u J U n S I V C r 0 c n d V 5 W y n R S x Q X X k L + T x q I A Q e K D J 8 N 6 / y 6 o D F l w + 1 H U 0 R P M 8 X p o w h N Y 2 Y 4 A C q 3 m G Q 3 N y g L b F 3 L Z P v Z j Y q z 4 + V 2 Z z y b K / s d P A 9 7 o z s 2 v n K r N e M R L A a B T 2 a s I k G X Q Z a b V q C L q / 2 m 7 x 7 u s h Q m 8 1 Y h + + X u j j u + 6 9 a Q y 6 2 6 1 d D A i o 1 z g H e H z f I G a I y a z / f b V U 2 v 4 2 E V B d v H 0 k D M 1 s y l y Y C h y 5 M l A w Y A 9 E c 5 8 + e I p F I s L C w h C z L 2 J 7 K / P x 8 3 U r x f I 9 d S Z / o i D j E A i 4 d E Y f 3 x v w y 0 O + N F e l t c S r C Z J o m w V A I R f K F C c B y / e s S L n k Q i k U / j Q N g a k M h p H m 7 C h N A P p d t f O n Q s W 3 / v j 5 K m C h N i u X H M a t 6 5 P P W K Z P T 7 f a O o M X P H u h Y u 1 / n p u h 6 Y M e e q t Z U f X s 1 4 K s Q A k Y S N u P t N u M d N v O l j b g i w V i 7 z U D c o a W h b H J Q 9 V v X z G 7 J d U 7 h S x M B s q Z U y Q G i Z F I e a r P r 9 H R K 8 X S x R w R L F 2 1 B t i E t 5 D B 5 r t M g E K h O W B 0 d / i A K q B 4 d H R 0 Y t m A 9 W / 3 + 8 n W 4 u 6 q S M w Q v l m L 3 b M u q y y h y H A d N 0 7 B M X w C X 0 z I T a 0 q l L M C L v f 7 r g U A 1 j W O s w 3 5 k l E U 0 1 t L 4 0 q F z M J W y O o Y P 8 q k j Z z 0 r V 2 7 H c J v N T 4 a N S n m u i + N F o r q 7 q 1 6 9 G + X 9 h + t W B 3 d Y 8 1 j Y l r m 1 r L K W l V n J + B s n 0 6 4 W J R l p s P b t R s Y Q r G b k H V m u P 6 6 p 0 D O 1 o T C 1 o T D c 6 u z w 0 3 R G X E 5 3 7 D S U U B q a i 9 s S n + + S n j C a 8 A t L B l W v E s F x U D o i D n M z D / E 8 X 9 3 y P F B V p f J 8 a X k F R f K I B V w u T Q S Y S S p c m v A j R s 5 3 m / x 8 z C C X 9 Q u Q K q p a N z H K s o x t 2 6 i a f 3 1 7 Y g 7 j n X b T q H y j W D 3 / o 6 7 D s R d b y S S 5 b K Y y C R y U Y 5 V g a D o e H 0 w E u F m y X n 0 6 r Z M u S p S r O L z U 5 x s R H g f L r L e 0 9 c c d U k W J c 1 0 W 7 S W H 4 / S m i m P m 9 p w h a w V i v h Q Z 0 R u r P 6 n T 7 T Y R z W 9 V Q 0 k 4 Z 5 I K t 5 b V H c r d U r p 5 C n v W E H w w E e D u 2 u 6 + I d s q c i 4 6 y 4 8 G 8 u T z e T q 1 z c a 3 P J L n u y 2 G T 4 1 W / r 6 7 p n J 1 o 7 d 6 n T 0 / G 7 g c L T e 1 o V R K A 5 Q n t 3 A k W v 5 4 H c V C o c 5 C u R d 6 z Q r 5 K B 5 3 s O + H 1 r Y 2 w p E o e i C A b T e f 6 H Z Q M 4 b l / / I 3 f / t 3 m o z t Z / J I G y E c T y V n S i T z U k 0 k g G B x W 2 Y h J Z c 2 q 4 + W K t M 0 0 f X q z C 6 E 2 L G M D 7 Y 6 v l O 1 9 H J H x E V W V a S S l S q X 3 s J 1 H F R N Y z E l E w v 4 k Q 1 a y S 0 T 1 n 1 r 3 9 k u i 1 M J m w e b S i U d / e a y x n j J E C I J f y W Y 3 G i + / 9 k u S n X l j i l V Y c 0 + I h J C k l X G e 4 P + b 1 M 0 7 m 7 E d g j s X o y 0 2 b R o J v / b / / 5 / k C 8 U + f b b 7 9 g y g g S j C U Y T v u V O w S I c D v u Z s m m Z C z 2 + 2 b 6 8 5 w X P N z q U V q F a F F X F c W x c 1 6 O Q y w E g K 7 v 7 t H K 5 L F q T 4 z T i H r J R I p X a Q p E V s t l M n W B L k o z r O A h J w n X d H d b F j C H 4 7 E G A k J K p j u O P r t 8 7 y D 0 4 U r J W K 4 Z T 1 a e H W v 2 a 3 b X p 2 S / 2 m n T U h L D s R t n K V 0 s + l y U U 3 l l V a W 5 b p r + l 3 m + S K k q V v c J i S q I j 7 L f r T B c l Y g G X j 6 d 0 b N e v v d A R c S p 7 q I 6 w w 3 r O f 6 7 K H j 8 b N f h m V u O 1 A X P X E s U B 1 e X t B m v X x 9 M 6 d h N r Z y P x o I v t 8 E j h a 0 R X / L L S / S 1 2 R S 2 e S c p M b 6 p 1 6 u P C p k F f m 0 b e A m H l d l y / q m D V 4 z g 2 s r x T e B z b B i G e S C C y 2 T S q q p N 1 g n t G q B 8 G r u M g l c 7 V t q y S W l v l s w c 6 E W W 5 8 v e x U v k a m d 1 S K s I k S v u o / Q j T b j Q O h j K D c Y d M K Y T n s w c 6 e U v U G S A 6 I y 6 a 4 p E q + i W X H 2 z 6 I U u U r I O r G Z l E 2 F 9 h N v I y b S E H S f j 5 U X 5 U + u 7 C B F C 0 6 o V h Y V v e l z B R K s d 8 U G F K h F z e H v H b k Z Z Z z f j C 9 G J P g f W N J P e n Z r k 1 M c v H f / K H G E a R s C b Q g 8 0 z A b a S O 1 V N S W o u M L K i V I T J 8 z w 8 1 8 V 1 X V a X F 7 l 5 6 w 5 z C 0 v 8 o 3 / 8 T 5 i b q 0 Y f N G I U i + i 6 X n F p H C W G 5 X B 9 y R e i s j C V L Y C 3 V x R i p W Y R 5 Y f 4 + P v j s 0 J l z P o V q p b H 9 U M 1 U i w W 6 q x K Z W 4 s q a x n Z d 4 f L z K / J T N Q c r T W Y j p + 2 e O 9 T P i K B O + W K s 3 O J H 1 j B C W L Y L O 9 U i 3 l 3 3 h 1 Q X v i t A J N 8 T C b 7 A X j + e 9 Z W 5 l j Y 2 O T t d U V f u u 3 f p O A H q i E 2 X R F b c 5 3 2 0 x t K m x m J f T 0 d U b G z t M S c P n i o c 6 5 2 A J t i Y 7 K 8 Z q t U I u L 8 + C 6 9 P Q N 7 F C z 9 y K d T h F 7 C h Y 8 z / M q q 3 L t 8 z K p o u D b O Z 1 3 R 4 t 8 + k C v d I s s k z E E 3 8 x W t x P t w a X K c / H x 9 / e P k U D F d x W o l o D L h V 6 r a c p C 2 f H 4 1 Y z G G 4 N + s Z X V 1 T U 6 O t p 3 v a G u 6 1 b + b z U j 0 x 5 2 m k Y c T 6 w p j H f a F c f q c l r m 9 h 5 J f U L 4 u V Z l V j I S a x m / G O V + 6 I w 4 b B W k A 2 f / 7 k W t M I t S m k M Z 2 7 Z R F I W s I f h 2 X k e T P d 4 c M b A c w Z X b 8 7 x 5 o b 8 u D 8 y 3 / j k 1 K 5 C H 4 9 g o i l p 3 T c v P D a O I r u 8 + A Z U N F 8 H Q o 2 M 4 q T n f W h z H a b p H 3 g + 2 b a E o 1 f t Z G 8 M n g A t 9 J h 1 h v 7 D L 1 I Z v 8 n 9 Y K m R a p j 1 Y q / L 9 Q E g V J T 5 7 o N c V 5 V j Y l v l w M s B 2 w e 9 0 s b l Z 4 I + / 9 y v s 3 E 4 P s L C 8 w e z s H J a 1 0 1 p T v v i 5 X I a u a L 0 w X V / 0 m 6 g V L M F 4 q a F 0 d y n n q V z b 4 O r 1 J W Q c s E z W 1 9 J 8 c 2 U B I 1 9 E F v U C 3 x 5 y W c v 6 Y U r 7 K b y / l p U P V Z h o j D c T 1 b 8 3 t 3 N k L d 8 I 8 D D p d 5 8 v 2 o I P J w O s 5 y T 0 a A e e 5 / H j n v V K a T I h f H X O N A 1 c 1 y G b S V e E q 3 Z A l 6 1 7 u h 6 o O G 4 d 2 6 7 z U w E E g s E 6 Y X L d n Z p B G c / z k G t u l G E U K 1 E T Z T V s N z z P w z R N z B o L 4 W Z O Y i 0 X I J m X + H j K H 1 u 1 k + V o u 0 V b 0 H c X f P Z A Z z k t 7 x C m R o 7 X H k r 4 J 3 X 9 V j X t 2 C j W C 8 O H k w E + f 6 C z X R D 0 x x 0 C q s v 3 S x q u Z d I a D 2 I 5 H n Y + T y p t M J E b x A y d q h 6 4 C W p N w h + l P d F L f R Z t I Y e g 6 v H R V I C C J S o D Z K z D R p E 8 X n m p F w c Z V I 2 O z h g / e q 0 f P R S o C 3 S l F K 8 3 3 G r z 3 l i R M + 3 V i I D d 2 C t O 8 a A o E g z W N M S m J r T n m z m N m 5 u J y g R Q u 4 K 2 B F x 6 I h a F 9 S k y 6 R S e G k M I / x p c n Z d x H B t N 0 5 E k G c u y K o L k O M 2 F o a x i y 4 q C V 5 o R d x O A f C 7 f + B K U V P L N j J / + U U b X A 5 X 9 m K Z p r K 1 U V 4 p a P N d F C I G m a R U r 4 q W J A N c W N e 6 s q l x d 8 D O M P 5 w M V D p U q r L H c J u z 5 9 6 3 Q s 3 4 P V Z V j 8 r D / q X z X Z V z 1 Q M 7 1 a u i L Y g H / b 1 M t B R N I a k a B U c i G g s i h 0 J E o / 6 F m N t S W M r q z M 5 W 0 5 R r c R p 8 D W V L 3 4 c f f c o H H 3 5 C q z 3 N z e + v 8 Y d / 9 B F / 8 o t L U E r z L v c u a m S 7 4 F d B L V d i 1 R W P 0 y X z e V v Q Q p U h l z O 4 / v 0 i K 4 t J W g M u N 2 8 t 0 9 9 S G m i P b 3 O p I 6 h 6 9 M d t T r X v H L j X F j W y h o T j + v l V t Q y 1 2 m Q N C U m S G O y O E G u J o 0 v + H k K S J C 7 0 G G w l k 7 i u i 2 1 Z t L Y l K h q A L M v k D f / 7 a q 1 4 t U 7 1 7 e 0 t A C R J 1 L 1 e J t J k 3 w t w v t s g a e h 7 q n U d n d V x U 0 s m k 6 7 7 + 5 P p 5 o 7 y M i H V t 8 4 C v D 3 y 6 L 1 7 3 R j + 5 M Z E 8 5 H x D M i Y L R T t 5 n u o W i 6 O F 3 c Y B o S o d 7 r W 0 h p 0 e X X A Z G Z m l u H h I c B v z x k L + J H O 8 d a 2 u v c X L U G g F P K / k p F J h J w d E R r l z W z j e Q A M t t r o i j 8 4 a 8 n n c q w a L U z X N J q u R R I H q z P 3 K D o j L i P x H N + v R E E I P z J 6 / k M k N c D q 3 H 3 U S D s / f u V 5 8 t o g S 2 n / n B L 5 b x k c 6 G V p a Y W 2 t l b a E m 1 I Q q r M 7 G U V q / z 7 j W I B t R R e 5 L g u g U C A f D 4 H n o c Q 0 q 4 C Y h o G W s l P W N 5 n P S r o 9 e a y W g k 4 X p y f p W / A v 5 c H 4 f q i y k b J r b E b t Q a w b + e 0 u g Z 7 z e g I r V S e y / / V X / v r v 7 N D 7 X p G D 9 M J Y L s 7 V 6 Q y / X G b d F E 6 c E J h 0 R a k k 2 t E d J d Y L A a l S k a U N q X l G 1 u m H M S Z K Q o S Y d e v F g v k D K m y M p U t Q 6 c S N k O t N q Y D G U P i Q q / J Y K t D P O h i 2 J D M y w Q V B 8 / z s C y T z h Y V z / N X s k Y O U Z Y I 5 O 4 R 0 m V 0 1 S W i 2 l i Z Z V p 0 i 3 z k P C I y w C t n u v A S r 7 J u t p E x q q k l 3 V G X n q 4 E u q 7 R 0 d G B o i g I I S q / V w i B b V u V l I v N j T X Q Y o S D K p q m I U m + 8 B W L B W I t L a V 9 E y S T S U A w M z N D I p H A w + P O q k 5 n 1 K 0 Y G c q r T 7 F Y J G 1 q O / K Y E i G 3 k t D p e l 6 d t b a Z t a 5 M 2 S F 7 e 0 U l o n u P z A i v T T K 9 W 6 r 7 t 8 u h A Q h r 2 c o Y 3 v v I T 5 0 9 z h r 2 z H x 9 F F 1 d H S w 4 I 7 i e n 8 5 e J l D K w 2 l G W R 1 y P U g X J C K 6 y 1 K q G m 9 Y R p b 8 A i 6 U b v q N J Z W p D a W S C u 9 5 H j l L J o d v E t Y U j 9 c G m i c d P i k h 1 W U k Y f P G + X 6 2 3 R b u b r Y y 0 K 6 y L Q + x Y v r m b l 3 x i M X b e W v Y 4 P 2 x I m 8 N G / z 8 d J H 3 x 4 q c G u j g 1 3 / j r 7 G d z v E v / / B f 8 f k X X / P h h x + x v r 7 G + t o q o u S U D U e i C C G I t 7 X h W v 6 + p x y q I 4 Q g G m t h Y m K C b C 6 P J E k k E g l C o S B d X Z 1 8 9 9 1 V U q k M Q 5 E t T M M g k 0 5 j W R a m 4 V + T Q C B Q K X R T L F T 3 n b W L 1 2 K q O v E W i 4 W K M D m O w / b 2 t v + e U s q M J E n Y t s 3 z 3 R Z b B Y l 3 R + v V u A f T 6 8 S V q u p f 1 h J q M 3 Z 3 0 3 4 a E Z / e n N z n W 4 + e t N F C 0 d 6 p Q h 0 m t a n Y Z Q q F f C X B r R m e B 3 n L T w Y M i e y u Q n h p I s A 7 o w Y L 2 / K O V H r P 8 8 h m 0 n W R 0 s 3 U x S c l p j u c 6 R b E N J M v p j x e H / H r X Z T N w W 8 M G C z N 3 u P M m T O V z x S L x c r q A n D 3 7 l 3 O n T t X + f + p q S n a 2 x N E I h E k S S a X z R C N t f i W M 6 P Y 1 O y 9 v b X J Z n K b 0 d F q n O B + M E 0 D T f M 1 h l q 1 s J Z v Z y R e H / Y F r t Z U D 1 A o F A g G g 5 i m W R f G V B v x Q C m / 7 P a K j K 7 K b G 3 l a I 8 H U B R B q i g 4 3 2 2 x n p P q M g j 2 o j N c N a I d L y v f U 6 C Z q h U M h i p W v G Y I 4 U f C b x e k P W P R L v S a a L L H q Y R d p 1 Z 4 V G f t M p 8 9 0 J r 6 v Z 6 U t C F z d V 7 i g 8 k A R S / I w 1 J K + V J K J u i l y G 4 t 0 t f X V / e Z z e Q m x W K R X C 6 H a V m k U / 4 m f j u V Y m 5 u j t O n T w N g 2 w 6 2 Z R K N t b C 5 u c 7 G + m r F 7 D 0 3 N 0 8 m k y G T y T A 7 O 4 u q B Z o 6 1 h u Z n 5 + n W C y S z + V K 9 8 A f C K 7 r V o R p Z X W V m 4 u C 5 e U V t r P F i j D Z N R Z G S p b D Y D C I V 0 q M z G T 8 K H i n Q Z g o u Q n K + 8 p g J E T O l k g V / e 9 e y + 5 f m K B + D B / B L T 3 e l G s b N I r P b v p 3 m e E 2 m 8 F W h 9 U 0 l V i 9 R g d v b Z m s 1 p p c K F H q P v H d g s Y H E 3 4 d i j e H z R 0 + q 8 O i t o r t w r b C R 1 M B 5 l M S b 4 7 r L C + v 1 P 1 W x 3 H o 6 + 0 j l 8 u i q i q a q n J q 9 B Q A / / x f / C H / 1 + / + H v / q j z 9 l f W M L X d e Z m n 6 A b V s k E h 1 0 d H Z T L B b 5 + u v L D A 4 O E I 1 G i U a j D A 0 N E Q 6 H 6 e y s r 5 v X r L r u w M A A g U C A Y C h E O p 1 B 0 z T u 3 5 8 A I Z F J Z 7 h y 5 S q q o v B C n 0 d n Z w c K N q l U y h c a V W V 9 f Z 2 F h U U e P p z h u + + u Q u l e S p L E X M m y W 9 7 H 1 e J 5 H l 2 7 h L H t 1 w n f D P H Z r a m j u a u P Q a o Y O 3 K V r 0 w v 9 z k 9 3 A u l Q e V 5 b o 3 H v D p T 1 r K V 3 M B 2 P J a W F n n p p Z e Y X v d w R J j n m x R + m d v y V 7 Q X e i y / u b X i 1 b U a L V u S v p r V 6 7 o e H j b + q l l N C q T k P C 0 7 Y z c 2 1 l E U h W R y i / 7 + f u b n 5 x k Z G U E I w f b 2 F q 0 N F l C A 2 d l Z B g c H c B y X h c U F R o a H G 9 8 C w I c f f s I 3 3 3 6 L L E t c f P 8 i C w u L y L L A s l 3 + 4 q / + u b r 3 b m Q l J H O D 1 b V 1 z p 4 Z f + Q E V 0 t Z u 9 j r M 6 n t b V r i c V z X J W 3 4 u X B F + 3 D W k 6 7 I W u X 5 L 6 1 A v T l i E C p Z k S z L R J b l X Q M 6 y 9 S G q X x w x 2 G o U + f O X J b X h m V 6 2 5 p b J 5 e W V i k U c 4 y e O r W j L H B 3 1 C G q + 3 1 5 j 5 J f O W v 6 M 7 2 q M j 4 2 z t r a C i 0 t M b 7 8 + j K T E 5 P M L y w w M j z E X / 3 N 3 2 B z c 5 N E I g H A z M w M t u 0 w c m q 0 o p 5 e m 1 z j 5 T F / 5 V l b X a a j o 5 O F x S U 6 e w b R l P p O i g d h Y W E B T d P o 7 O w k n 8 8 T q t m T f X / j F s N D w y S 3 N n F c P / P x 9 O h I 3 e c B 1 t b W 6 O z s r J s w K K m P + X y e Y D B A s V j k q 8 V 2 g q p L o S E o + X G p F 6 j b x 0 y g r K c j U K / 0 G 2 h O G k 3 X s C 2 b U D j c 1 P T q e R 6 O 4 + C 6 D p n U N o m O L r L Z D J F I F M u y m N w M o Q q D l b T C S I c f v e G W P P N C C H L 5 P O u r q w w N j 7 C e h Y y h P D J 8 5 b A J a S 4 / G a q G 3 N y 5 c 5 f 2 9 g S d n Z 1 8 P 2 u g F 2 a I R i N k s 1 l u 3 7 k H Q n D 2 z B k M w 0 B v 6 W P Z 7 u P d U Y N P p v 0 0 l F j A I 5 / P + X l J i s x E s o W N n E w 8 6 P L a o I X j O C y u 5 x j s 9 l 0 U j W x m J R I 1 6 t b k Y o a x v u p + 6 1 H + q E a y 2 S y 6 r q O q K l 4 p g l 1 I U u V e e p 7 H 1 N Q 0 Y 2 O n + X J G q x Q m r W 3 n 8 y Q + w K 5 o V a C O Z U 2 J p 4 E i + 1 5 5 T d M J h f 2 0 B C E E u Y Y C I E I I F E V B 0 3 Q S H b 4 n P l x 6 v 6 q q Z H I F x r o k p u 5 d p z 3 s 4 r g e N + / N + u b b r S T h U I g F d x T T g f v r + l M X J o C e h o I n 8 X g L 2 8 J X d z f N G G b s + Z K h Q v A r v / I + 7 7 3 7 D u f O j j E 8 1 M + y 7 R s w v p 1 X 8 R D c W d V I b W / h u S 6 R a I x A M M x G T q Y t 7 A s T p S i J w e 4 Y C w v N U z B q h c k 0 r T p h o i b K I p 1 O N 4 2 m K O M 4 D o 7 j E I l E U E u p F U I I X M + f 0 M r 3 c n N z k 7 G x 0 z z c V M i X U l 2 e 7 7 I I K G 6 l H e j j C p N P d Q x L j U P 6 W T + e F u W Q p U Z q s 3 w b S W 7 6 5 a K E 8 G + K 4 4 I r + 6 r J c 1 0 G R c M A z + P F 5 0 Z Q F I X t r S S X J g I U H Y 3 P H g T 2 3 e D s M K g t / p l Q t 7 h 1 6 x a 5 X J Y P J g P c z Z 1 i L a t y 4 8 4 U s 1 / + Q 9 J F m X / 7 v U 0 k E m Z 5 e Y V o N I Y Q E q b S j i x c d A U M W 0 K V / I z l K + s 9 S L L C 9 e v X 8 d y S 4 z Y n s Z b x r 4 s Q g t t 3 J 1 A 1 n U L R Y G 5 h i c 2 t F A A 3 b t z g 3 r 3 7 P H j w g O 9 v 3 G K r F I r U j F g s x u T E J P f u 3 W d u b q 6 y V 3 J d l 0 K h w P L y S t O V L J P J 4 L o u 4 X C E 1 d V V r q 5 3 8 9 2 8 y n Q p I C C i + w U 9 2 8 J e 0 5 J 1 B 6 V u D H 9 + Z 7 r 5 y H o G p A p R C k 9 J 5 f v x s E F E 8 9 j e 2 i T e 6 u 8 Z G s N q 9 q L s / 3 B d h 1 w u S y A Q R l W r q 4 9 R L D K 5 o b K S b 5 6 U d 9 Q 0 5 o 8 V L c H n D 6 u T h S 5 7 G I 6 g L e T y c p / J p w 8 C d E R s E m K Z f C 7 P d 9 f v 8 p P 3 / j z b e c F I w g 8 U d j w / / M e 0 B c O B e V z H J l c o k m j v 4 r u V B I o M F z o z 3 L 3 5 H W + 9 9 R O u X r v O K y + / B M D q e p J M K o m u 6 3 R 3 d y M r C h v r G 3 R 2 V n O r G i m H h d V m / 1 q W V V m N a v E 8 j 3 R q m 1 h L H M / z 2 F h b w 7 R d r O A A 0 5 s 7 3 3 + Y d M f W K 8 / l / / q 3 / s a x q R x r 2 D q 2 + 3 R U I s / z a 0 i Y p l l X R 0 A I Q S a T 5 p / + 3 u 9 z 9 + 5 9 H B c e z s z S 3 d 3 N x x 9 / w p d f f M W f / O L f 8 c G H H / P 2 W 2 8 i y w q y r K C q C s V C g U w m j W 2 7 3 N y I k y z u v t o d N b o x h + s K P v r 4 E y R J 5 k a y m / E O q 9 K b 6 c 0 R k 7 k t h Y I l m N 1 S c F x I r T 3 E K 6 y x 7 g 0 T 6 3 + R 5 7 s t O q M u j m 3 w 9 / / + P y S f y 9 D b 4 n F u M E w 0 G m V 5 e Q 3 X c d B 0 l b V t C 5 G e R B M F b t 6 8 T S q V R g i J p a V l u r q 6 0 V S Z T C b L 0 v I q i i L T E o t V V O d m e J 5 X c b Z L k l Q J H x J C Y B S L K K X 9 U n n i c 2 y b N a O F i f k 0 N + 4 + Z G h w k N s r f h V e c s t M 3 v 6 O e J d v y I j q L r 0 t 9 q E 1 + 4 7 o h c o Y F p / f e X D M V q i n N w g b Z / G y F a 9 Z E l u Z X D Z D O O J X V R V C V D K A D c P A d R y C o R D L S Z P b G 8 0 3 5 E f J v / 3 d / x k Z i 3 f / g / + Y z k C K / r 5 + e r o 7 c D 0 / 7 a U R W f I b y 2 3 n p U q Y z n C b z V Z e I l W U 6 q 6 P 6 / q 5 U L U r 9 z f f f M u P f v Q 6 6 a z B 5 S X f a f 1 6 1 1 o p W z p C S 4 v / m m E Y C C F Q V Y 2 l p S V 6 e r q x L G t X 9 b p 2 F S o W C g R K z t q K k c F 1 Q Q g c x 6 n c J 8 u y + G I 2 g u c J H A / O t W d p 0 Y p 8 v V S q M S j y T F 2 7 R D G X o i c R I n z 2 P 6 r 5 x i e j O 1 a t H C u + u H t 8 B G o 7 / 3 Q F q j d m 8 1 x 3 1 e l X y T I t F n c t a 1 V 7 g z 3 P x b Z s Z E X B K R V 1 p J S 4 d m 3 x 0 d V 7 j p r X B g y u L v i J c 4 m w y 3 i H V a l 5 Z x o F v l 5 s b e p s p V I i z I / 6 W M 3 I a L K H m d u k K 5 g h 0 d a G 6 z o E A n 4 + k h A C z / M L i N b m g 1 2 / f o M L F 8 6 T y + U q p Z 0 n J i Y I B I O 0 x G L E 4 3 H f k l g j W J l 0 G k 3 X m w p b W S V 3 X Q f b d l B V F S E E + V y u Y l j 6 9 I H O 1 v x N O g a f Y / v + H 5 P O u 3 Q k 4 n g 9 P 6 M j 4 n K h x 0 S I w w 3 7 6 m m p C p T 8 l 3 / 7 + K h 8 R U t 7 a i o f + N H h w 2 1 2 J Z K 4 P A O a p o G q + g K R z d a X t i o X 6 n B d 1 0 + 0 0 3 X f E i j L 5 P M 5 V E 2 r a 4 T 9 L H m u 2 2 Y k Y S P S k 5 w b j K H J v n l Y K q 0 0 c 9 s q r g s P p 9 f Z T O b A t c l m i r i O R S C g s 7 y U o i D C m I 4 g Y 4 D Y v M b Z 8 d N 4 H o T D o U r Q q S 9 U V M q r l U m n U y Q S i Y p w C C F Y X l 5 F 1 z W 6 u / 1 W n u v r 6 3 U h S r q u 4 3 l e n b H h f / l b f w f b 8 d h O Z 9 j c 3 C K R a E N V 1 R o 1 U E J I g o L h M b O l o U W 7 s F y J W N d p 1 M Q 5 e v v 6 O d t p E Q + 6 3 F p R u b e m 7 Y i U e R K i g a r K V x K o 4 8 F u A q U L m 4 J h Y + Q K O E J C O c S 0 1 o d J h b k t i Z j Y I B A I + M J R S l k A K B b y O 1 a r X D a D p m s 4 t q 9 y C F 8 X Q l a 1 f f U U e i S e x 5 7 5 A o 8 g O / l v e G 0 s w s O H s 9 i O y 8 T E B K d O 1 T t C P c + j Q 0 9 j i x B a J E J b W 5 h g K E B H q 4 a k + r 1 q w x H / t 3 g l Y V i 5 / x k C 6 O / v Z W t 7 G 1 m S m Z 3 1 0 z E A h C T z 5 V e X u X d v k m g 0 x j / 9 v X / G 9 P Q 0 i 4 v L L K 2 s Y N s e 0 U i Y Y D B I I O A n C y 4 v r 1 Q + X 6 b R c v f T n 7 5 N f 1 8 v / X 0 9 d H T 4 7 5 U k i Y W 5 W V r i r X i e i y T L C B z m U 2 q l w 6 T l S E j C 4 1 T C 4 e q i z l J a o W h L h y p M V A T K R 3 x 5 9 + F h H / + x 2 S p E K J g 7 Z 3 f F N l h N G q x u 5 L h w v n v X H q 5 P w s X x I l / N 6 P R J U + R y O Y a H h y g W D V p b 4 4 1 v h Z K g y Y q K J A k k y V d 7 D k O N y O d N J D x S 6 S J 9 P S 0 U i h a q f j A r 1 X N d f m M D g B s 3 b n H h w v n G t z A / v 0 B v b 4 + v Q n l w e c 7 P 4 i 3 v m z K Z L A v 5 O J Y j 6 I i 4 z K 9 s M 5 q w 0 D S V c D j M y s o K P T 0 9 C C H I 5 X J N D Q w L C 4 v 0 9 / t + r F u 3 b 3 N 6 d L R S Q 7 2 s v s 3 M z j I 8 d P B E w d o 9 V e 2 + N p X J c 2 u j b c / q v 4 d N b 0 u 1 j J r 4 8 t 4 x E q h 8 c 4 F 6 G o Q 1 D 8 O G d 0 9 X 8 5 R c 1 2 V + f g E h Y H B w E I D F l M x M U u H V f r N i h p Y F / H x s Z x b x 4 5 L Z z q J r C r l s k U g 0 g B o 8 2 H F / N l p k b c U v b d X X 1 1 s Z f G U / j h A C 0 / S F Y z e a u Q 4 m J i Y Z H x + r / D 0 9 / Q D D N J h z n 2 e o X e J c V 3 0 Q 6 u z s H O s b G 0 x M T P H i i x f o 6 e l h f W 0 N S Y K x M f 8 4 Z Q P E g w c P d 6 y i a 2 v r J J N J z p 6 t p p q U s S 0 L S Z Y x i n 7 6 i C R J B I J B s o b E 1 7 N P d / / a G 6 8 T q J l j J l B P 9 2 L U 8 v 5 Y k Q 8 m m 7 e r N A y T W + u R X Y s r v j N q M L O p s J L 1 + + b u w L a g p l y V K r m V t i 6 H g S T 8 x M H X + 3 O 4 j o 1 e 2 t t R i k a Q Z Z n l l R V s y 2 J o a A i o C s z f + b v / K 7 N z 8 / z K r / w K / + G v / Q U o p U K U Q 3 k k S e L r G Y U 3 S m 1 s G r E c w S f T e t 3 K W G Z 2 d r b 0 f V A 0 D F K p N F 0 N v q f N z S T L y 8 v 0 9 / f x z e V v e f d n 7 3 D / / g Q X L r z A 5 m a S x a U l z p 0 Z R 9 U 0 0 q k U s Z L 1 s J b k 5 g a y L H N l v a c u G V D s U R r h s O i N J y v P T w S q g V f 7 D W 4 u a 7 x T K t J R x n E c f n H L R g u 2 Y G R y z C / n O H s 6 j q d o F U v Z e K f J x B 7 F / Y + a i + N F H j x 8 S D Q S p b 0 9 Q T K Z 3 L E / K d O Y g N d I M 9 f B p T 1 6 4 3 7 5 0 K + 4 C + A 6 J q 8 M Q l z 3 g 4 5 d T y B L / o p v W T a 6 v v v 3 r q 6 u M T E x w d t v v 1 U R 6 s n J K c b G / J y s c g I h T V b R l f T O L i h P g 1 q B O l Y N 1 5 r M 6 0 + d q w s 6 j i e 4 u l B / 0 2 V Z R g v 6 M + N m 2 u T l F z q Y X 8 6 R z V Q F 7 1 k K U 7 k L o 0 C i o 6 M d I Q S J R I L V 1 W o 2 a S 2 a p p H N Z k u p K z v n 1 F Q p y b B M + R 3 X d 3 E H v D l i c C q e 4 e J 4 k f f O u N x Y 0 v j 4 Q Y Q P J o N 8 V O p F v L 6 5 j a g L R x e 4 D U F 0 X V 2 d v P z G O 9 y / f 5 9 r V 6 8 D E K w x C t X 2 s a o V p r z h W / B + P H Q 0 p Q X 2 o m 4 M f 3 V / d u f V f E Z s 5 c L k 9 7 F C x Q I u 6 U d U o j k M 4 s Z t o g F B I Z / H M A 0 y L W / V / b 8 o D b T 2 s E s y L z E U 2 W Z r Y 5 G p 6 V n a n / t z y J K H c w Q G l G a 8 P Z j C d Z 2 6 t I f y b G 7 b N q Z p 1 v 3 f 0 v I y P d 3 d C C G 4 d u 1 7 X n r p A k u L S / S V j A j X r 1 0 n H A k j y z K 5 X K E 0 Y C S W 1 Z f p d W 8 w N z f P w E A / q e 0 U 7 e 0 J g s E Q D 2 c e M j I 0 S C A Q p G i a 3 M 8 N l 6 6 S T 3 f U 4 X y P h e P 5 + 0 7 T N M k X i s R b q k 7 w x Z R M M i 8 R t F Y Y 7 I 5 i m h a 5 f J 6 F + T l s 2 + G N N 1 5 n Y W E R I z D M Y K v N 5 M b u 7 V a f F n 2 t 1 X j E H 6 R A l R H C q 5 h I j 4 L G P U F t T e v W k M O r / V Z T Q 8 T z P T Z T i z l W 5 + 8 T H 3 o D R Q L H 9 f C O a A 2 W h O C l P o N E 2 C 8 I g x C 4 j s v m 5 m a l G y H A z M w s / f 1 9 b G 4 m 6 e q q Z t P W O l c t y 2 J u b p 5 T p / w k w 0 Y u T Q R o C b i V t q C 1 u K 7 L 0 p K / F 2 p 2 X c q 8 P 1 5 s e i V W M n 7 i H 0 B Y c 3 l j 0 E R R J B Y W l r B M k + H h Q S 5 f / p Z i 4 m 1 M R 9 A W c s g W P J B k F B z y z k 6 X y 9 O g V q B + 0 D U l j l K Y A O 6 s q l y u s R h F d Y + 3 R g z e G T V o d 6 b 5 8 v L 3 d e + n V C T x z o o C W p T W t n Z k y S M m b V F c v 3 u o V W F r 0 R Q o m B 5 O K Q / L 8 z y E J D A M k 4 3 N L b 7 4 6 h v u 3 r 3 H 8 P A Q j u P Q 3 p 7 A 9 T w 2 N 3 3 d P 1 f q 3 U Q p J a W z s 6 N y n E Z 1 8 H R 4 k V T R L + Z Z V h e X l 5 d x H I f V t V X 6 + / v 4 c H J v S 2 2 5 n H U t V + a 1 i j A B 5 E y J 7 5 d U P N c l H A 4 y M N D H n T t 3 a W t t Q 3 i l C P e 8 z H b a 5 K M v 5 w l o / i r 1 x u D T V / l q x 7 D 8 3 / z 1 / / Z 3 G u u 3 P q t / B V P F c p 7 t 8 t 2 I 4 Q g e b C r M J B X 6 W m w e b g X o j t o s L a / g B n s R e h S 3 Z v W x S i q e 4 w r Q W / E 8 Q c E N o o T 9 m L p y / b v D x H Z h O L z J / M I i L b E o R t F f A b a 2 t u j r 6 2 F w o J + O j n Y c x w / X o W S U M C 1 f D T S M + h 6 7 6 X S a c D i M a Z p 4 n o d t 2 5 V i K K 2 x E A 8 2 F a Y 3 J C 5 / 8 P u s r q 6 j B 4 N 0 d r T z / V q C i X U / b 2 o v L E f U N c 3 7 e C p Q M W j U E g 1 4 3 F 3 V + I N / 9 P f I 5 Q t M T U 2 x s L R M f 4 t D Q f N V U 1 V X O d W t k z b 9 a r f j H X 6 3 S I A 7 9 z f o b 9 f 4 + r t l d N k l F h Q U D Z u 1 j T z R 6 N 5 C f x B a g k Z 1 F H 8 9 M X f Y 9 / e x S W Z D B 1 L 5 n i X n u w t k 1 x 4 Q j U a Q F Z m b W 3 2 V / V J y P Y W Q F W J B g S Q J b j / I 8 N J Y D A M V u V x F 8 5 B 5 r X O F Y D D E / P w 8 p 0 / 7 p b s 8 o J D 3 9 z / b 2 y l 6 e r r J Z D K E w + F S 6 k l Z L e z g 8 y + + R p F l 3 n j j 1 b p K Q r V k M h k 8 z y O f z z N n D v D G o I V b S u l Y b 1 L Y R J b 8 n D H b c V E a S j y V r Y W m I / j 0 E a W R X 0 y s 0 J G I s 7 a 2 T i g U Z G F x i X i 8 l d / 7 g z + i f 3 C I x L l q f Y r z 3 R Y T G 0 p z 1 8 U R 0 d / m 1 w E E j p l A 5 U L k j R + G Q A H o s s O p N o O I n O P W k o x p g 6 P 5 R U 2 E g D h L G G p P q d m A / 5 k n S b X e i 0 4 x i 5 d f o 6 U l R r 5 Q 5 N z Z M 2 w m k 3 R 2 d J A v F N A 1 j Q c P H 9 L X 2 0 s g U D + A p 6 a m q 0 L Y p O B J W Q h r T d 7 3 J q Z Z 4 P n K e x p T y n 1 1 0 a 9 h X v u 8 z K v 9 J q 0 h l 7 w p + H K f s Y 9 y Y Y H n T n V h b D 2 k p 2 + Q T 6 a r q 2 r c n i I U C l M 0 H A q 5 b e I R l b n l b d S e H 9 U d 4 y i o E 6 h v J u e P 4 P Y + H p v Z 4 A 9 K o M q 8 M V D g i y k P V S / l 7 w i / B 9 P 1 B Z m X + h 1 s F 9 J F i Z D q c X t F Y e u Q 8 n A a G Q h v I 3 I L d P f 0 s L S 4 S C L R S j K 5 z Z k z Y 3 z + + R f 8 + M c / 4 h / 8 w / + T V 1 9 9 h a m p B 4 y N n a a 7 y 3 e y D g z 0 Q y k k a W F x i f b 2 B L I k A R 6 a p r G + v s n L L 7 9 Y + S 7 H c X A 8 u R I Q u 1 2 Q u D J / s H t 3 c b z I J 9 P 6 I 9 v 3 2 I V N l K D v T w t L G b R A i K 1 S X l c t H R G H 9 a x M b 8 x h M y 8 1 z Z D e r R H d f t h t M h x I + N n I H D + B C p E 3 n r 5 j 7 j A I y B b 9 c c g V i j z f 7 / + G K 1 e / 5 / z z Z 8 n l D a L R C K Z h s L C 4 R E / / C N 8 u N K 8 + + 6 R c H C 8 y P z e P r M j 0 9 v b y B / / 8 D x k f H 0 M I G c c 2 e e U V P 4 O 2 T N m o k M 8 X G B 4 e Q l E U H M d v 0 O y 4 L q F Q E D y Y m 5 u j v 7 + f W s O f 5 3 m s r q 7 R 1 t b K 5 7 O x p o N t L 1 o C L k H N w 3 G q t Q 6 b E d F d Q q q 3 7 3 p 5 5 7 o s + l q c O k t j W f 1 U p M P r c F K m V q C a K 8 s n H J i i o z K 1 q b K c r 6 Y i v P b K i y i y T C 6 z j a Z I h I I 6 1 6 9 d B z t H o n C F N h Y R 3 s 6 a f k / C p Y k A H T 2 D 5 E p 9 l l 6 8 c J 6 X X n w B O T 7 K Z u h V 3 3 L m e S w t L b O 4 u F R S x S R O n x 6 t R E b I s l R y t P s V h D z P Z W C g H 8 e p j 9 U T Q v h m e a m + E d 5 + S R U l V t P y I 7 t h Z A 2 J V r 1 A f 6 g 6 c B u p 7 c p 4 d 1 X l 6 5 q W n d Q U 2 d y P M J U 1 0 8 c p i S a + m T p G K 1 T m h 7 t C l X G L W 2 S m / x T L N P j m 8 h V y 2 R z j 4 6 f 5 7 / + 7 v 8 E X X 3 7 N C + e f 4 / K 3 V 0 k k 2 l h Z X W N 5 a Y m X 3 v l L J J 2 q v + g w a N a x v B Z N 8 f h p q f f R 7 d t 3 C E f C 9 P f 1 Y V l W x Q H s u i 6 Z T I a 1 t X V S q T T Z l t c Z U q b I 5 4 t 0 d H Y x O T n B 4 u I y i Y H n 8 N p e O J L 5 O R 5 0 Y e 1 r 1 r e K z D 2 8 R 7 B 9 j N a Q I D h y E U r W 6 l H t P p b l 8 E e 3 2 z g 3 3 E I w I G N J B 1 M / n 4 S B 9 h q V 7 / L U w j E S q C C 5 f Q q U e A p B j 4 / D 6 7 0 p W i L V 2 X F u b p Z c r s D 4 + B j z 8 / M M D w 9 z / 9 5 d E D I 9 P d 0 4 j k N r a + u e j t D D p r w X 6 H O u s 7 2 d I h K J c O 7 c m R 2 x e w C T 0 z O k U y k K h Q K z s z P 8 Z / / p f 1 J J v T B t w a c P 9 m d Q e B I C q s d b w w Z f P t S x H B f b 8 1 e 0 V r 1 A n 7 6 K b d v 0 9 / d z a S K A a 5 r I u o Y s P B T Z L 0 5 z 1 A y 2 V 8 O 0 D n 9 K e U o c N 2 E K y w V 6 Y w 4 t E Z 3 1 9 Q 3 S a f 8 i F 4 s m 5 8 6 d R Z Z l h o e H y W W z j J 8 5 y 5 k z 4 8 R i M S L h M M n N D U 6 3 H 6 7 q t x e u B + 3 u Q 9 L Z P O 2 d X b z w w v M s L i 7 h O A 5 G q Q d t 2 d r n u g K 3 9 X l m t 1 T 6 + v p Z W l 5 l Z m a O t P F 0 h I l S x S b H h Z + M G B V h A n h 1 S L C 0 v M L 8 w j J 3 7 9 4 n O X e N r d X 7 a L K H 7 Y p K + e k n q W h b R p H 2 N + D E 5 e l j t k I V q y t U o y n 2 O B M L S n S H c / T H Y X l 5 m d 7 e H p a W l r A s u 9 I 1 c T / k T c G 9 N Z W c 6 b f P O S o k A T / u S 7 K 6 u s b w 8 B C m 5 S A r K p Z l g u e g K B q q o j A 5 O Y H T c p b T C Z v N j V W 6 u r q w H O p M 1 k 8 D T f Z 4 Z 9 S g Y A l u L q m k S 8 m Q 5 Y j z S x M B E m G H 5 7 s t P p s O V J z n Q n i A 4 O U + v 7 7 G x f E i s 0 m Z q U 2 / 8 V 0 t o i Y I + C A M d l R X K H F 5 e v F x j n E k b G Y C d Q L 1 K I 6 b 2 i c v / Y I X z p + n v d 0 3 8 U 5 O T q F p G k N D f n J i L a l U q l I V C G B x W 6 Y r Y q A o C q n t J L G W 1 s p A 4 Q l u 9 l 6 4 j k 1 7 4 Q q t r X H u 3 p v g t d d e I x o J 8 / / 9 m 3 + L p q o E g w F 6 + w Z 4 4 f l q g l + h U O T L + f i u 5 7 K b a f k w k C X 4 + e l q I q c i + W N A l g S G 5 e G V V h I h / G i M R k 6 3 2 w y 3 2 d y + e 5 + t Z J K x 0 2 P c W / X A y m M G B 2 k J 6 6 R L 3 R w P 8 h s G O / y 2 O Q D i 2 2 M k U B s H F K j j Q t k k 2 x l x u N D r q 2 6 N B e + b U Z 5 d q a m 4 V M Y v c J 9 F 1 w N 8 N h 3 A P a J N 9 o W 2 J V p b / K h u R V V Q F a X u P D 7 7 + g a K M P m T P / 5 j N D 3 A z 3 / + L s X w G V y 9 v l U N R y T 0 j S i S 3 1 B 6 a k O h a A v W s 3 4 K f x k B h H Q J 0 3 J w P I G m + D 2 g a r k 4 X u T y l e s k 2 t p Y 3 1 h n 2 e q l p X M Y 1 / N L K X s H 3 F I M n Q j U 0 V E J q S m l m N c K j W V Z O L Z f K e m b y 9 / R 3 t 5 B L p d F k m X O P 3 c G z 3 M r F V K N Y h G 1 l A D 4 4 d T e g v k k l C P H L c t C C I l c L l t Z O T 3 P 4 + r V a / T 3 9 1 c C Z s G v 8 X e Q G f y o E H g E V D 9 y 8 E y n z f d L G o r k r 1 S Y a W Q 9 1 r S 2 h C p 7 / G j I 5 P M H O i H N p T P i M J P c O e 6 C m o d p g b N H E L Y s Q X + i V q A e L B 2 D S + O z k Q 6 Q K + 6 0 N P 2 Q C M k G f / O v v M + v / d p f 5 L f / 2 q 8 z N z e P r v v t N v v 6 + i j k c w R D O w u a l C n X / S t z c 9 5 k t X C 0 R T M H u Y l h m r S 1 t a G p K q Z l 0 p 5 I o K p q Z b V a X F y m r 6 8 H y 7 K 4 O b l M U h l v P M y x o X E r 0 C x / T p P r 6 5 p H d K 9 p F P x + G O q s N p g Q V 4 6 R Q K 3 / G R A o g H d P F 5 u m a s z P z 5 e i D X b e u H I F 2 l q m N 4 6 + 9 c 1 Y u 9 + 1 H k S l g O T a 2 h p 9 f b 1 s b G y S S q U Y G z v N 6 k a K r n Z / 5 d r I S X W Z u w f d c z x t 3 h o x C K o e a 1 m J G 0 v + e Z / p t L i / t n N V q m W / K u x w j U A 1 u e 3 P j s Z h 1 v j 3 f j i K v r U H 5 Z u a H C r H q S Y o D g w M N B U m 0 z Q r w p T N p E m n / I S 1 u a 2 j F S a A o b Z y L y s / z d 9 x b G w X b t 2 + R y q d Q V Y U 3 6 R u 5 n j 4 c A Z K F a J q e W + s W G k L c 1 x o D b m 8 e 7 p I S 8 B v d A A w v 1 2 9 n j 1 R h 3 d O 7 Z 0 7 V f u L 9 j u u j n W C 4 a N u k d z k M 4 7 7 e C E j h 0 n B k r g 0 E a i E u f w P f / N / 4 p v L V / n 2 y n f c u n O P f N 4 P C 6 J U 5 L 5 c L G V x f p Z I N E a s p d X / v 0 d d g E N g a 2 u r L p F Q 0 3 W G B n q 5 8 M J z S I F W T o 0 M o y g K P b 2 9 j I w M 4 w F f l M q n J U J 2 X R r G c S G o e r z a b 6 J I 8 H q p Z x W l C P c 3 B 3 w T t y L 7 / q l A S d h q k S V Y X U z y 1 T c z 3 L q 1 T G 4 r 3 X R c B R S P 0 Y R V N 4 b F l Y f L O 4 / 4 j N h I 6 W Q P U e X T F Q / L E c 9 U H X m x f Z 2 O t m p 8 n + d 5 W J b F n T v 3 e O m l C 5 i G g a p p m K a B r l d 9 O 6 7 r H q k x o k x j F a P 5 + X l s 2 + U X v / h 3 n B o 9 j Z A E 1 6 5 d Y 2 R k h H f + v b / E z W X N D 5 D 1 / C D U c o m A p x n p s R f l S P 8 y t U Y h m o R k z W z 6 P q n d a A m 4 p B 5 R v 2 S 4 q 5 r x L L 4 7 R g K 1 f s g C d R x 4 t d 8 g q p m V 3 r z l w i n p d J p Y z D c 2 W J Z N P u c n 7 8 V L T a K z h t g R 4 H k U P P j s H / C r f + H f 5 / d / / w 9 4 7 b X X O P / 8 2 Y q V b 2 Z m t u T 0 t d B U t S I 0 q w + u 0 d P T z R t n W i h k t 5 l a M V n Z y B J q G 0 Q O 7 M + A E t Y l 5 u e 3 G O i J s J 4 y C U X q 9 4 8 H Z S B u M 9 5 p 7 1 B 0 y u 1 B y z Q r j 2 a 7 f t Z w L b X 7 w s G 4 z V y N u t j I S J 1 A z R w z g S r s f u I / R N 4 b K / L 9 9 e u c O j X i p 0 Q 4 L p I k c B y X Q q F I S 0 s M R Z G I R K K 4 r o t p G h i E + X b u a P x O z S i v U o Z h 1 F n 2 k s k t 1 t c 3 S C T a a G t r 5 b M H Q R z P w 0 P C 8 6 q f + 2 C i G p m w X 1 T h Y h Z N r t 7 e 4 E c v d m L L j / 9 7 3 x s r 7 l D H y j S u U J Z p V t w R t T z Y V H h Q 6 n D Y j I B S t Q o 2 a j w j 3 V W B + q X t s f u 0 k A S 0 t r b S 0 t J C W 1 s b r a 1 x t r f T x O N x e n u 7 a W m J E Y l E M Y w i 1 5 d 0 P p 9 r f a r C V E u h U K g I U y a T o b U 1 z u m x U d b W 1 n F d F 9 s 2 k P A q R V L K e 8 S D C h O A 5 U k I P c C r r / Q / k T D x m G k W j Z x K 2 G j y 7 r k d R d v f O j Q K k 0 9 1 D O + t H P 6 S o 5 d 6 K T 0 u u e k / Z W l 5 j a X l l c p r i q I w O u q X 6 H I c h / v 3 7 u I 4 D p o W I N k k C / V p s J b 1 h 0 E g E G R j w + 9 1 Z B g m X 3 7 1 D X f v T X L 5 y r f 8 j 7 / z 9 x h M K N i e j I s / k 3 9 c K m D 5 L N k r a N W v + H S Z 3 / 0 n / 4 y J q Q f c v H 2 X P / 7 F B 2 y l M k 0 j I d 4 Z 3 V k a 7 a C I q z M r T Q 7 9 b F h L a X / m V L 6 f 9 G 0 2 7 U z h e R 4 z M z O M j I x g 2 x Y g + P h B p P F t T w U h 4 J R y j / b 2 d q L R 6 j m U w 6 E c F z 5 q 2 G M c J 9 4 f K 9 Z l E t f S G N K 1 G 7 b t r 7 q P c w 9 O d V e t t q X U z G P y + D O m 9 g k B k 5 P T l b 9 r Z 6 7 7 9 y c Y G f G 7 T Q h Z f a w b e V h 4 H t B y u k 6 Y A F Z X V 7 E s 6 1 g L E 8 D c 9 u 4 r e 6 P f z w O s + n 4 G U N I c a o 0 V + / U 7 Q e l G l x 4 H + d g J B 8 T z Y H S 0 2 q K l 9 t a e O j X i 1 8 Y z T T 4 5 B g P 2 + r V r 3 L h 1 h + 3 t N E K S c R w P h M R n N 6 r q 6 n G l X I e v E c e F L 2 d 0 b i y p m I 6 g a A t E p d 3 p T q y a L d R u r V I f h d R o F n j W j z 9 L t A Y d b t 2 6 0 / g y / + z / / h e k 0 n m + / O o y H 3 5 2 u a k + / 7 S J D r z O h f P P E Y / H 8 F y H t C k z k R v E j V b 7 Q R 1 X W o P V C + i 4 s J L x H e s f T Q U o W B J r W Z n P p n U C i s f E e n P h A x 5 7 Y q s b w 9 f m 1 o 7 B 7 f R Z 2 1 L J H F G J r W f B O 6 M G 2 V S S v / 1 3 / h 5 6 I M C Z 8 X G m p q f 5 9 b / y l 7 G C f U y u 7 + 5 Q P O F g S M L D 3 S M q v I w o 1 V a n w a T u e P D R P t u 5 D s T t u j C m 0 d 6 q I / l E o I 6 I c j L c b r i e n w Z x w t P n Q o 9 F Z 7 S 6 k d r c W O d 2 q v 9 A 4 V O d E a d S 1 q x W o E 7 2 U E e E 6 1 b r M t S 9 7 k G q K E 6 E 6 R l y Y 1 n l 4 y m d O 6 s q G z m J a 8 m B A w k T w I V e q y 7 E q Y z k R x o f j 8 e f p U 2 U J H n M z M 4 2 v s y H k w G + n T v 6 k K I T 9 s Z 2 B U s p m e u L W p 1 j W B J g F g w K u S I b 6 x n 6 W w W e X V 9 A R 5 U 9 5 r f l i o p Y O 4 Z P V q g j Q h a w v l 5 t Z s w x C i A 9 w U c I P 3 x q I F 4 t 4 O l 6 o A V 1 g u E A 7 R 1 R F r Y 8 R E 1 v 5 J a A y 1 s j B h P r C g 8 n b + K 6 D k s L 8 y Q 3 N l h f X T k R q K N C k T w C e / S S P e H Z 4 3 k w u a 4 w + 4 i 8 s + 4 W i Y E 2 i a A m O N O a Y i k T p E v b Z P H W J W Y m b / H 9 d 9 9 y + c v P + P r T j x H X 5 9 d 3 K v r P i N U t h c w z C r 8 5 b A Q w w A 3 G x / 1 U 8 f t r S p 1 l 6 I Q f F u U y Z p s 5 i W s N f Y Z P 9 1 U T F Y / X H u r P y C Z K C L + O Q a b U 6 y p j i B N h + o E T C 7 g Y t t g h T D T s o f 5 / 5 x L h g 4 1 W i m k 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 G u i d = " 6 5 e d 9 a d 0 - 9 0 5 7 - 4 7 6 1 - 8 e 7 4 - 1 c 8 e 9 5 0 9 c 4 5 4 "   R e v = " 3 "   R e v G u i d = " 1 6 5 3 5 3 9 0 - d 8 f 9 - 4 e a c - 8 1 f 5 - d 1 4 e 5 7 3 e 1 7 6 4 " 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  N a m e = " L a y e r   2 "   G u i d = " 5 1 2 e 5 6 8 5 - 2 a 5 9 - 4 f a 6 - 8 4 0 9 - e d 6 5 5 2 a 5 0 1 3 6 "   R e v = " 1 "   R e v G u i d = " 9 4 f 7 d 0 4 d - 6 6 d f - 4 4 3 1 - a 8 8 d - 4 f 8 3 d 6 6 4 8 0 9 f " 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  N a m e = " L a y e r   3 "   G u i d = " 1 c 1 b 7 4 8 d - 8 b d f - 4 7 d 1 - 9 9 b f - 2 8 8 b e 4 9 c 3 7 d 1 "   R e v = " 1 "   R e v G u i d = " 5 a f d 7 e 8 c - 5 7 0 0 - 4 2 e 0 - a 1 3 9 - d 6 3 4 0 7 1 4 9 c 9 2 " 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9 6 C E 4 C E C - C E 4 3 - 4 1 B C - B E 8 3 - D 0 A D E E E 8 7 1 7 4 } "   T o u r I d = " a a c 9 b 4 0 9 - 8 f 8 b - 4 d a 8 - 9 3 3 5 - d 9 a 7 c 3 a d b 1 5 d "   X m l V e r = " 6 "   M i n X m l V e r = " 3 " > < D e s c r i p t i o n > S o m e   d e s c r i p t i o n   f o r   t h e   t o u r   g o e s   h e r e < / D e s c r i p t i o n > < I m a g e > i V B O R w 0 K G g o A A A A N S U h E U g A A A N Q A A A B 1 C A Y A A A A 2 n s 9 T A A A A A X N S R 0 I A r s 4 c 6 Q A A A A R n Q U 1 B A A C x j w v 8 Y Q U A A A A J c E h Z c w A A A 4 M A A A O D A V F B H 5 4 A A E M 1 S U R B V H h e 7 b 1 Z b F z p n t j 3 + 8 5 a O 4 s s 7 j t F k Z K 6 1 e q 9 7 7 3 d f f v 2 7 d Y E i W 3 M O A 4 Q B A m Q z c 7 M 2 D M G j C Q P c Z C H e U m 8 5 S V B X g w b j j P 2 G J m x P X G c s W e u R 7 3 v a r W k 1 i 4 u E v e d R d Z e Z 8 / D q Z 1 F i p R I i T 2 X P 6 G A Y q n q 1 K l z v v / 3 / b / / K v 7 f T 7 7 2 O O G E E w 4 F q f G F E 0 4 4 4 f E R / / r T b 0 5 W q B N O O C R O V q g T T j h E T g T q h B M O E f G v P 7 1 8 b F Q + W + n F l W K N L 5 9 w w r F G M + 9 V n k t C w L F 5 1 J 3 m C S f 8 M K g d w y c q 3 w k n H C K S v y 4 c l 8 c J J / w Q q Y 7 h Y 6 X y n c j U C T 9 E a s f w i c p 3 w g m H y I l A n X D C I S L + 6 I s r x 8 Z s b k n d O O L E b F 7 L e I f F Y K t T + X t q Q 2 Y m q d a 9 5 4 R n S 8 C Z q D y X G s 0 C z / J x A q i y x 0 + G D R Q J g q r H Q I 0 w 5 S 1 B W A N N 8 Z D E s Z k H f + m p H c M n K t 8 h o s o e i g Q X x 4 v 0 x B w u j h e 5 O F 5 k t N 1 q f G t T d M W j P + 6 g K x 5 v D h u c 7 7 Y Q Q N 4 U 5 E 1 B S P X o i T m 8 c 8 r w Z 8 I T j h 3 H z G w u G s / v B 4 M Q 8 P a I y d u n D K Y 3 F J 7 v t v B K i 0 j B k r g 4 X u R s p 0 V A F c i u z c Z G h k R E I p P K 4 b n + K i Q E t A V d F A m u z K u 0 B F 0 A Q p p H S K t f k X 5 2 2 u C F H r P u t R O e F d X x K + 0 Y z 8 / y 8 Q M l q H q 8 P m A i S x 6 K 5 D H a b g M l V w D w X J e / Q k U D H m c 7 D B x J o b 0 9 y m b W J d o S p j U s u N B r E l A 8 N M U X n D d H 9 h Y W A W x k 5 c a X 4 Y d 9 K X + Y 1 I z h Y 7 W H E o 0 n + g O g O + b w 1 o h R E Y S 9 a A m 4 3 F 7 1 D Q q v D Z j 8 b N R g I O 6 w X Z D o j L g M t d o s p h T c X Q 5 l O / D x V I B P p 3 U u T Q R Y z j Q X q F 0 + f s I R U T t + j 5 n K 9 8 O h M + L w k 9 I + B y D Q R K B M R z C 5 o V T + n l p X s B z B z 0 a L x I M u q u x h 2 I K z n f 6 K 1 h F x W c 9 K T f d H k + s K W 3 m J d 0 8 X e W f U Q B I e F 8 e L l f + X h L 9 / O y 6 0 l t T V X w 6 q Y / h 4 q X y i 8 U S P L + s 5 G c P e + 4 Q 1 2 W O s 3 W Z u S + a T a Z 2 Z L V + 4 V B l m k / 7 z 4 T a b / r g v U A B v j R i V 5 7 W M d d h 0 R P 1 B O p u U e W / M f 5 8 m + 4 L 8 3 p j B u 6 d 9 Y 8 i z R p Z g q 3 A 4 0 r 3 3 F T 4 m 1 I z f Y 6 X y / V A o D / p w y V B Q q 6 J N r l d X J I C N n E R v i 0 O 8 Y c Y e a v O F K B Y 4 + E z e E v S / 8 G F S 5 p 1 R o 2 6 l W t l F D a y l v L c 7 K h q F + q D f V 7 t C S 4 c j l 0 d K 7 R g + U f k O y K v 9 J k H V w / P A c i C Z r 1 f R o g G P j F F 9 o T 3 s Y t q C 9 a z M e 6 d 9 M / q T U h b O 7 q j L V I 1 K e W k i U L E s 7 s V + 3 n N Q y u c k S x 6 u 6 y G E R z z o 0 h u z 9 7 R G d k Z 3 r q j l C e r i e J G f n 3 7 y 6 3 X 0 V M f w 8 V L 5 f g C U V 4 C B u M 3 X s z r 3 1 l Q 2 c x L 3 1 h Q + m A j g u R D V 6 0 f s l z M 6 7 4 0 V D 3 W 2 L d q C o O q R K U p c n l P 5 e E p v f M t T 4 e U + E 1 n 4 / j E h w H E F q 1 k F S Q h e G z B Z z i j c W N I a P 1 Z h N 0 t l L e W h U V Z v j x 0 1 Y / g Q b / H R I V k F o p r L 9 m a m 8 b + e K q L k E w I 4 0 2 n T E X a I 6 i 4 I G E 0 4 v D 9 e p K e l O u M a t u D S h I 4 q e 0 g C 0 s X D m z U C i o f t w k t 9 J s 9 3 2 9 j u k x + 7 K + r S F X U Y i N t E 9 K o q 2 l / z m x o N J t c W N V 7 u t 7 i 3 q j L W b i E J e O d U E c f d 3 4 r Z z K I p h O / k B t j K S x W r p e k 8 + W 8 8 a n 4 Q e 6 j 1 L Z P V t R y 5 b P M N + 9 N g p M 1 G l T 2 G W q s G h B f 7 L C w H E i G X g l X / C 9 a y c m l Q C C x H c G k i Q C z Q Z P Q 8 A Y o E 0 5 s K Q f X x j x v S P I S A c 1 0 W Z z t N T i V s z n T a / H i o q q Y t p K q r S D M B u D K v 4 Q E T 6 7 5 L 4 K O p Q O N b D o T n w e s D J v d W V V p D L m c 6 9 x d p 8 q y o H c P H b A 8 l G s 8 V g E R n C 6 F 4 l L 6 h 9 s b / e m o 8 T C q Y j s D z I F W s L u x D r Q 6 G L e q M C 8 m 8 x H p W 4 t L E k w 2 s R 7 F d k D j d b v P h 5 O N 9 z 3 N d F m c 7 L U b a b D o j L p 9 M B 9 B L W 7 J 7 q / X G l f 3 S T O C a 8 S g T / 9 e z e s W 3 N x D f u c + C g x s 7 j o 7 q + D 3 Z Q + 3 B a w M G P x u t X x U / m A x g V h c p E H 4 E e J n 1 r M z E m s p y u v p a V H d 3 N Y c / C f G g v z I + 7 t 7 i Q V K h L e Q y E H d Q Z Y / X B k w + n v K d x g u p s o n / 8 Y 7 9 K O x H G D c d F x 5 u K j g 1 7 / v J s F E 3 T B 6 l T j 4 1 a s b w I + a J X z 5 q Z 7 3 v 5 n V s 1 6 t Y m v p a f E l K h P 2 7 X L Q F u u z x X J f N / L Y v Q I m w w 4 9 L 0 e I A b 5 8 y + N G Q b x k 8 C r 5 8 q D / 2 3 q J 8 j t c X f V U t H n Q r r o A y 1 m M e + 0 n x S o + P p g J 8 O B k g q P r n 9 v O x 4 2 3 1 k w T H 6 d + z Z 6 z d q k Q 9 e M D k h l o R s n N d N v G g w 0 e T A e 6 t q U y t + / u X r C k q a o k k w L T 9 G f j i e L F p B M V h 8 i R H z x q C l b R E 1 v R / 4 A c T g T 1 N 3 M 8 K 1 4 O f D J u 4 H t x b U x 9 7 R T 4 q 6 s b w L y 5 / f 2 z O r u h 1 Y H m R x p e f G r r i 8 d a I s W N P E t F d N A m K j q B g i s o g F g J C q k t f 3 K U 7 6 q D J H p M b S i U K Q p E 8 3 j 1 9 + K p e m a I t m N + S W c v K O 4 w i B + G N Q Y N Y w O P S R I D h N p t 4 0 O X 6 4 u 6 m 7 h P q i U o P K 8 9 P V L 5 S x E N Q d T F s U V H d g M p s n T U k k g W J v C l o j / g r 0 d u n D D w P X u y 1 W M t I a L K H 6 0 G u x q m r K x 4 f T A a 4 s a Q + 0 Y D f j Y D i M b / 9 Z M I U U D 1 i A Y + 1 k j 9 o N q l w a + X p Z g S 3 h t w d 5 v h m v 2 g g b h + K Y 3 w v m n 3 v Q T h W K t + T / 5 y D 8 + a I w U + G j c p 3 T 5 Z M v w A 3 l + t n 6 Y j u 0 R b y 9 0 + f P 9 D 5 y b B B S P M 3 8 w C u J + o G R s 6 U G I o 7 X O i 1 j m Q P l c x L v N J v o U i + n 6 t M + a k q P / p 6 F i 3 B l w 9 1 N n P + 3 O o B t l P / O w 6 D c m 6 X J G B l L Y t r O 2 x v F 6 D k a 2 q 0 D p b / r L 1 u Z z p t H B d e H z w 6 t f R x 7 l L t G P 6 l t v I F V Y + Q 6 r F d E H V W p z d r L H K a 4 h H R X d r D D l l D 0 B V 1 S 2 k X N t M b K s m 8 x P V F l Y d J G U X y y B j 1 i / 7 s t l x n q T p M l t I y V + Y 1 b F d U B q T n e n i e / 7 B s d 1 + m s I I t W K z x N X E A 8 / d e l J 2 z Y c 3 l 9 c q k A 9 2 d E S R F J h 4 P N n x i J + X V d 6 D k / 5 M l W E r J l W z o W g K K x / Z m m o D s o U i C s N 5 8 U C l S / Y 9 7 4 j 1 Z z R g W / + 7 b G 0 9 4 t M O j 4 H Z g e e H G l 4 + M 1 p B L R H P J W x I X e k x k y f f u v 9 h r c m d V x X b 9 8 J m Y 7 i K E / 3 + y B J 7 n 0 R V 1 6 0 z j e y F L H k 5 N J M P P T h d R D 0 H Z X s / K z G 5 J b B f 2 d x 5 P m 5 f 6 T N r D L l 7 J 4 L E X j d c I 4 K e j B h N r C u d 7 / F I A z T B s w W c P 9 h 9 2 F d V 9 1 b 6 3 x T 6 0 Y j c x e a b y / B B u 6 w + X r b z E / L a f Z 2 S 7 g q I t e P d 0 k Y 2 c z M 9 G D W T h 8 e 2 c x o e T A b y S y v f z 0 0 V c T / B 8 t 8 V Y u 0 1 / v F o 7 4 q W + 5 q p I 4 0 D 5 9 A k j C c o E V Z f X B h 4 / i q C 8 g j w K R Y K p B 5 u E N I F Z K F L M F z H z u + 9 l O i P + N W k P u 3 w y p T 9 S m I J q v T C 9 0 G N x c b y I L n u 8 s I c w c c C V N B r w e L n P 4 p 1 R g 9 a g n 0 / W z F X w J B y z P d S z w f X g 6 1 m N y 7 M a O V M i r L v c W f F X K E p 6 9 Z U 5 r W 7 z X 7 A E A 6 0 2 Z z u t y u t T D a k b u + E B t 5 a f f H a 0 X c H E m o r c o M L s l 0 f l c 5 W x X T h 9 K k H e 9 N C C A Q K h A F p o d y G 5 0 O s L + a W J A N Y + Y g y L t q i 4 J i 6 O F + l q E o G e L R l 7 7 q / V X + N 7 p Q z o / Z A p C t a y f h T L Z l 7 m g w m d j C E 4 3 2 P y x u D j W 2 P r R v G f X r n 5 e H f j C M g 7 7 U 9 N 5 e u O O Y y 0 2 X w 1 U 1 U X Y g G X j C H t Z 9 s B p Q 2 2 L H n Y j k C R v Q M 7 Q R v 3 A A d l I + e n j l x d O B w T d 1 j z y J V 8 U k / C x f E i n z / Q K e 5 T Y M v o i s d P T z U f 2 D e X V Y Z b H a I 1 I V 4 f T e m 8 0 m / x / a K 6 L + e 2 L P k R G I d N i z J b e f 5 L q / L J w i O s + c v + x f F i K R q 8 u T D p S j U C + k e D f k L f S 3 2 + o 7 E r 6 u 8 R H u d G H X T A 1 Z L M C 0 x b c O c Q T d y H I U x v D h v k T O m x f l u i Z E F t x g s 9 V p 0 w f T w V Y D h e 4 P q i i u P t T 7 + p t V y W C + c A u K 7 H z d s r C M / h y 2 9 m k c w C m 2 s p B B 4 3 b 6 9 W P 7 Q P x J 9 e u d V k C D 0 b 8 k 7 i q a 1 Q 7 4 8 V 6 8 K M b i 6 r r N Z k u 5 7 t t O h t c f h w M o D A 4 / 1 x g w 8 m A 7 x f C n 2 5 N B H g R 0 M G p i 0 w H U F P z O H B h s K p d p u P J n U c z z / 4 7 b t r 9 H W F c J B Q c G m J q q D 6 q 2 J b 2 O W V X f Z d e 3 F 3 1 a 9 N k S z t / Y 4 T P z 1 l 8 N W M b 3 l s R i L k s J m v N 6 I c d K W e 2 5 K R J I F W X K C z q 7 v y + o e T A V w P R t t t R k o Z 0 R 9 N B n C a j P B 4 0 E E S / j V 8 U l q U u c r z Y 9 V 9 Q z S / B 0 d C 7 X e l i o I X e i x G 2 h w G 4 z Z v D h v 0 x x 2 u z P u q 1 E 9 H / U H f H X W Y 3 l D 4 Y N I X i K j u s Z 6 V K i n f s 1 s y V x c 0 W m t m 2 u f P d R J v i 5 B o C 9 H S F q k I E 6 U q R o 9 D V 9 Q l G v D 2 b V R 4 W i R C L r r i 7 S p M F 3 p N X u 7 3 V 4 a g 6 j 2 2 b 2 6 w 1 a G / x a a 9 o 7 P u 9 f f G f G 2 j L E z + 6 l X 3 l g r j H T Z B 1 b 9 P T z r u a s f v k 4 v n M W P i / i o b K 1 t c v b Z A L l P g 9 p 0 V 7 I b Q 5 t r U g U s T A V p K e U q j 7 R b j n T Y h z W M j J 1 X U g k + n d T w P e l s c w p q L V 1 p 9 A N p C b k W 9 e a H X o j v q M N r u H + N R R P S D 7 1 m W U j J t I Z e R N p u c e b x u 3 7 m u a n H P Z n R G q v c h q L q E N I 9 3 h l K P n e Y i P S I F + q U + / / 4 1 C s z z 3 R a x g M e 5 L p t Y w O X 9 s S L y 3 o f a N / J / / h u / 9 T s 7 P a z P 5 j H a o R L W l X 1 V z N F k r 6 J W 1 Z J o j x C K B O n p i a H p K p 0 d E a Q G t 7 / r w U x S Y S k t Y 7 u C j Z x E P O i i 1 W g i I c 1 D U + D B p m 9 V S u Y l H i Z 9 n 8 j C t o z r C T r C D m 1 h j 7 w p o S t + d V d / 5 S h V P O q w m d 9 W 2 H m W P g V L w r Q F s Y C H s k 9 X U j T g Y T n g e L 4 z N 1 2 T m 1 W L K n u 4 T a 5 P a j P F U F e Q u 5 O b 2 K a F J j y y m Q K F g k 0 g + G T G D c s V d E b d y j W r p S f m 0 B l x 8 T y / 8 I r n C c K a S 0 d M c C r x m E s 1 Y F k W s r z 7 x U s V B Y Y t 8 e M h g z O d N u t Z m X M 1 + 6 e + U j Z y f 4 v N b K k q 1 U F I h C w 8 N 1 c Z w + K D q 7 f 3 m F O e L j k 7 g e m G G l / e w V s j R k V d e L C p N L 2 B B 6 E 9 7 D L c Z p P M S 5 x K 1 C Y 7 w Z 0 V l Z W M j O v 5 l + z 9 8 S L r G Y n v l z X e O 1 1 f J + L q g s Y r / a W I A N c 3 O s x t y y x s 7 3 5 + L / W a 3 F x W + X m p L N i j u L G k 0 h d 3 m F x X G W 6 z D 8 X 8 3 k h r 0 C G s w X D C L 4 E 2 d 4 C B 1 h 1 z 6 G 9 x u L 1 S H 7 / Y F n J 4 p a T u X Z o I H H j f 1 A z H c f Y U p j I F y 6 + / 8 S h c r 2 q 4 8 D w / 9 + 1 R B F W P g F i o / N 1 8 e j v G l C 1 y Z U 4 l / I D J 8 u N 0 u 0 1 H K Y C 1 k b F 2 i x d 6 d j p C t 4 u C l o D D c K u J V 9 J Z U q U Q o u e 6 L a K 6 f 7 z y L W k p 7 Z E + n A p w a S L A Z 9 M 6 D 5 M y Q c X l 0 o S v H k q S H 3 i 6 X Z B 5 c 7 i 5 s G i y H x s Y q S n q k s 0 b / M v / 5 1 / z 7 X f f 8 7 f + 9 t / l L / z q X 6 q c E y U f T y L k 8 u M h 4 9 C F q T 3 s E g + 6 j H c 4 j H c Y T N y 9 w X p W 3 q E y 7 c V K K R w q E X b q 7 l P t a t k Y + l P L b P L R A l J m P 8 J E Q z z g X t T F Q z b 5 z a r k 8 X K f i V S u v 1 c T G l V G / i 9 + 4 7 e P j c p n u U F s V y E k L G 7 c X s W x b B R Z M D O T p C 0 R p i P s 0 h 1 z 9 k y f j g d d u q M u H d o W F g F y p s T r A y b b R Y k X e i w i u s d w m 0 1 Y 9 7 j Q a 2 G 7 s J W X S R s S A V U Q K m k 9 2 a K v U t 1 e 0 d g q + P u W t 0 Y M L k 0 E C K g e y b y M J H w h e 2 f U I K j C 7 V W N 4 T a H i X W F g b h f B a g v 7 r C 4 7 a u x 5 f e X c T y B Y Q s y h s R Q q W 2 N p i r I i s p 3 3 1 3 l 1 3 7 1 z / N X f / P X E U 3 u 7 u P u O 5 o h h G 9 G 7 o w 6 b M 1 c Y X i w m + X l Z X o G x 5 C z 0 7 w y G k H C I 2 t K T d X s 4 T a b 7 Q Y 1 3 X I E L / V Z P N d l k S 0 6 b O b V y u o / v e H n N M U C f s z h 9 l a S Y N D X T O K l m o M F S 6 D u I i + O 4 z x y / 3 Q Y n E r Y 9 A T T n O k W n E r Y L K U U O q M u z 3 V Z j C R s T i V s i p a H b d e p f H f 2 J 7 5 P g Z G O K L d W Y k 2 d d A d V E T K Z D N F o F N M W z G 7 J j H X U q 3 J l 1 r I y n a U V 7 d J E g N a g y 3 Z B 4 q U + k 5 k t P y y J 0 u z V E 3 N Y T M m 8 P 1 Z k u y A R 0 T 0 + m d a 5 O F 6 s M 7 s L P D q j b m U 1 v L 1 S n x J f i y h 1 3 H i 5 p C r u x k p a p j v m M L 8 t c 3 / t c F e m t p B L V H c w N i f p 6 W h B l m W i 0 S i e 5 6 E o C p b j V 7 s F u L 2 s s J z x V c D x D p u J U n S I V C r 0 c n d V 5 W y n R S x Q X X k L + T x q I A Q e K D J 8 N 6 / y 6 o D F l w + 1 H U 0 R P M 8 X p o w h N Y 2 Y 4 A C q 3 m G Q 3 N y g L b F 3 L Z P v Z j Y q z 4 + V 2 Z z y b K / s d P A 9 7 o z s 2 v n K r N e M R L A a B T 2 a s I k G X Q Z a b V q C L q / 2 m 7 x 7 u s h Q m 8 1 Y h + + X u j j u + 6 9 a Q y 6 2 6 1 d D A i o 1 z g H e H z f I G a I y a z / f b V U 2 v 4 2 E V B d v H 0 k D M 1 s y l y Y C h y 5 M l A w Y A 9 E c 5 8 + e I p F I s L C w h C z L 2 J 7 K / P x 8 3 U r x f I 9 d S Z / o i D j E A i 4 d E Y f 3 x v w y 0 O + N F e l t c S r C Z J o m w V A I R f K F C c B y / e s S L n k Q i k U / j Q N g a k M h p H m 7 C h N A P p d t f O n Q s W 3 / v j 5 K m C h N i u X H M a t 6 5 P P W K Z P T 7 f a O o M X P H u h Y u 1 / n p u h 6 Y M e e q t Z U f X s 1 4 K s Q A k Y S N u P t N u M d N v O l j b g i w V i 7 z U D c o a W h b H J Q 9 V v X z G 7 J d U 7 h S x M B s q Z U y Q G i Z F I e a r P r 9 H R K 8 X S x R w R L F 2 1 B t i E t 5 D B 5 r t M g E K h O W B 0 d / i A K q B 4 d H R 0 Y t m A 9 W / 3 + 8 n W 4 u 6 q S M w Q v l m L 3 b M u q y y h y H A d N 0 7 B M X w C X 0 z I T a 0 q l L M C L v f 7 r g U A 1 j W O s w 3 5 k l E U 0 1 t L 4 0 q F z M J W y O o Y P 8 q k j Z z 0 r V 2 7 H c J v N T 4 a N S n m u i + N F o r q 7 q 1 6 9 G + X 9 h + t W B 3 d Y 8 1 j Y l r m 1 r L K W l V n J + B s n 0 6 4 W J R l p s P b t R s Y Q r G b k H V m u P 6 6 p 0 D O 1 o T C 1 o T D c 6 u z w 0 3 R G X E 5 3 7 D S U U B q a i 9 s S n + + S n j C a 8 A t L B l W v E s F x U D o i D n M z D / E 8 X 9 3 y P F B V p f J 8 a X k F R f K I B V w u T Q S Y S S p c m v A j R s 5 3 m / x 8 z C C X 9 Q u Q K q p a N z H K s o x t 2 6 i a f 3 1 7 Y g 7 j n X b T q H y j W D 3 / o 6 7 D s R d b y S S 5 b K Y y C R y U Y 5 V g a D o e H 0 w E u F m y X n 0 6 r Z M u S p S r O L z U 5 x s R H g f L r L e 0 9 c c d U k W J c 1 0 W 7 S W H 4 / S m i m P m 9 p w h a w V i v h Q Z 0 R u r P 6 n T 7 T Y R z W 9 V Q 0 k 4 Z 5 I K t 5 b V H c r d U r p 5 C n v W E H w w E e D u 2 u 6 + I d s q c i 4 6 y 4 8 G 8 u T z e T q 1 z c a 3 P J L n u y 2 G T 4 1 W / r 6 7 p n J 1 o 7 d 6 n T 0 / G 7 g c L T e 1 o V R K A 5 Q n t 3 A k W v 5 4 H c V C o c 5 C u R d 6 z Q r 5 K B 5 3 s O + H 1 r Y 2 w p E o e i C A b T e f 6 H Z Q M 4 b l / / I 3 f / t 3 m o z t Z / J I G y E c T y V n S i T z U k 0 k g G B x W 2 Y h J Z c 2 q 4 + W K t M 0 0 f X q z C 6 E 2 L G M D 7 Y 6 v l O 1 9 H J H x E V W V a S S l S q X 3 s J 1 H F R N Y z E l E w v 4 k Q 1 a y S 0 T 1 n 1 r 3 9 k u i 1 M J m w e b S i U d / e a y x n j J E C I J f y W Y 3 G i + / 9 k u S n X l j i l V Y c 0 + I h J C k l X G e 4 P + b 1 M 0 7 m 7 E d g j s X o y 0 2 b R o J v / b / / 5 / k C 8 U + f b b 7 9 g y g g S j C U Y T v u V O w S I c D v u Z s m m Z C z 2 + 2 b 6 8 5 w X P N z q U V q F a F F X F c W x c 1 6 O Q y w E g K 7 v 7 t H K 5 L F q T 4 z T i H r J R I p X a Q p E V s t l M n W B L k o z r O A h J w n X d H d b F j C H 4 7 E G A k J K p j u O P r t 8 7 y D 0 4 U r J W K 4 Z T 1 a e H W v 2 a 3 b X p 2 S / 2 m n T U h L D s R t n K V 0 s + l y U U 3 l l V a W 5 b p r + l 3 m + S K k q V v c J i S q I j 7 L f r T B c l Y g G X j 6 d 0 b N e v v d A R c S p 7 q I 6 w w 3 r O f 6 7 K H j 8 b N f h m V u O 1 A X P X E s U B 1 e X t B m v X x 9 M 6 d h N r Z y P x o I v t 8 E j h a 0 R X / L L S / S 1 2 R S 2 e S c p M b 6 p 1 6 u P C p k F f m 0 b e A m H l d l y / q m D V 4 z g 2 s r x T e B z b B i G e S C C y 2 T S q q p N 1 g n t G q B 8 G r u M g l c 7 V t q y S W l v l s w c 6 E W W 5 8 v e x U v k a m d 1 S K s I k S v u o / Q j T b j Q O h j K D c Y d M K Y T n s w c 6 e U v U G S A 6 I y 6 a 4 p E q + i W X H 2 z 6 I U u U r I O r G Z l E 2 F 9 h N v I y b S E H S f j 5 U X 5 U + u 7 C B F C 0 6 o V h Y V v e l z B R K s d 8 U G F K h F z e H v H b k Z Z Z z f j C 9 G J P g f W N J P e n Z r k 1 M c v H f / K H G E a R s C b Q g 8 0 z A b a S O 1 V N S W o u M L K i V I T J 8 z w 8 1 8 V 1 X V a X F 7 l 5 6 w 5 z C 0 v 8 o 3 / 8 T 5 i b q 0 Y f N G I U i + i 6 X n F p H C W G 5 X B 9 y R e i s j C V L Y C 3 V x R i p W Y R 5 Y f 4 + P v j s 0 J l z P o V q p b H 9 U M 1 U i w W 6 q x K Z W 4 s q a x n Z d 4 f L z K / J T N Q c r T W Y j p + 2 e O 9 T P i K B O + W K s 3 O J H 1 j B C W L Y L O 9 U i 3 l 3 3 h 1 Q X v i t A J N 8 T C b 7 A X j + e 9 Z W 5 l j Y 2 O T t d U V f u u 3 f p O A H q i E 2 X R F b c 5 3 2 0 x t K m x m J f T 0 d U b G z t M S c P n i o c 6 5 2 A J t i Y 7 K 8 Z q t U I u L 8 + C 6 9 P Q N 7 F C z 9 y K d T h F 7 C h Y 8 z / M q q 3 L t 8 z K p o u D b O Z 1 3 R 4 t 8 + k C v d I s s k z E E 3 8 x W t x P t w a X K c / H x 9 / e P k U D F d x W o l o D L h V 6 r a c p C 2 f H 4 1 Y z G G 4 N + s Z X V 1 T U 6 O t p 3 v a G u 6 1 b + b z U j 0 x 5 2 m k Y c T 6 w p j H f a F c f q c l r m 9 h 5 J f U L 4 u V Z l V j I S a x m / G O V + 6 I w 4 b B W k A 2 f / 7 k W t M I t S m k M Z 2 7 Z R F I W s I f h 2 X k e T P d 4 c M b A c w Z X b 8 7 x 5 o b 8 u D 8 y 3 / j k 1 K 5 C H 4 9 g o i l p 3 T c v P D a O I r u 8 + A Z U N F 8 H Q o 2 M 4 q T n f W h z H a b p H 3 g + 2 b a E o 1 f t Z G 8 M n g A t 9 J h 1 h v 7 D L 1 I Z v 8 n 9 Y K m R a p j 1 Y q / L 9 Q E g V J T 5 7 o N c V 5 V j Y l v l w M s B 2 w e 9 0 s b l Z 4 I + / 9 y v s 3 E 4 P s L C 8 w e z s H J a 1 0 1 p T v v i 5 X I a u a L 0 w X V / 0 m 6 g V L M F 4 q a F 0 d y n n q V z b 4 O r 1 J W Q c s E z W 1 9 J 8 c 2 U B I 1 9 E F v U C 3 x 5 y W c v 6 Y U r 7 K b y / l p U P V Z h o j D c T 1 b 8 3 t 3 N k L d 8 I 8 D D p d 5 8 v 2 o I P J w O s 5 y T 0 a A e e 5 / H j n v V K a T I h f H X O N A 1 c 1 y G b S V e E q 3 Z A l 6 1 7 u h 6 o O G 4 d 2 6 7 z U w E E g s E 6 Y X L d n Z p B G c / z k G t u l G E U K 1 E T Z T V s N z z P w z R N z B o L 4 W Z O Y i 0 X I J m X + H j K H 1 u 1 k + V o u 0 V b 0 H c X f P Z A Z z k t 7 x C m R o 7 X H k r 4 J 3 X 9 V j X t 2 C j W C 8 O H k w E + f 6 C z X R D 0 x x 0 C q s v 3 S x q u Z d I a D 2 I 5 H n Y + T y p t M J E b x A y d q h 6 4 C W p N w h + l P d F L f R Z t I Y e g 6 v H R V I C C J S o D Z K z D R p E 8 X n m p F w c Z V I 2 O z h g / e q 0 f P R S o C 3 S l F K 8 3 3 G r z 3 l i R M + 3 V i I D d 2 C t O 8 a A o E g z W N M S m J r T n m z m N m 5 u J y g R Q u 4 K 2 B F x 6 I h a F 9 S k y 6 R S e G k M I / x p c n Z d x H B t N 0 5 E k G c u y K o L k O M 2 F o a x i y 4 q C V 5 o R d x O A f C 7 f + B K U V P L N j J / + U U b X A 5 X 9 m K Z p r K 1 U V 4 p a P N d F C I G m a R U r 4 q W J A N c W N e 6 s q l x d 8 D O M P 5 w M V D p U q r L H c J u z 5 9 6 3 Q s 3 4 P V Z V j 8 r D / q X z X Z V z 1 Q M 7 1 a u i L Y g H / b 1 M t B R N I a k a B U c i G g s i h 0 J E o / 6 F m N t S W M r q z M 5 W 0 5 R r c R p 8 D W V L 3 4 c f f c o H H 3 5 C q z 3 N z e + v 8 Y d / 9 B F / 8 o t L U E r z L v c u a m S 7 4 F d B L V d i 1 R W P 0 y X z e V v Q Q p U h l z O 4 / v 0 i K 4 t J W g M u N 2 8 t 0 9 9 S G m i P b 3 O p I 6 h 6 9 M d t T r X v H L j X F j W y h o T j + v l V t Q y 1 2 m Q N C U m S G O y O E G u J o 0 v + H k K S J C 7 0 G G w l k 7 i u i 2 1 Z t L Y l K h q A L M v k D f / 7 a q 1 4 t U 7 1 7 e 0 t A C R J 1 L 1 e J t J k 3 w t w v t s g a e h 7 q n U d n d V x U 0 s m k 6 7 7 + 5 P p 5 o 7 y M i H V t 8 4 C v D 3 y 6 L 1 7 3 R j + 5 M Z E 8 5 H x D M i Y L R T t 5 n u o W i 6 O F 3 c Y B o S o d 7 r W 0 h p 0 e X X A Z G Z m l u H h I c B v z x k L + J H O 8 d a 2 u v c X L U G g F P K / k p F J h J w d E R r l z W z j e Q A M t t r o i j 8 4 a 8 n n c q w a L U z X N J q u R R I H q z P 3 K D o j L i P x H N + v R E E I P z J 6 / k M k N c D q 3 H 3 U S D s / f u V 5 8 t o g S 2 n / n B L 5 b x k c 6 G V p a Y W 2 t l b a E m 1 I Q q r M 7 G U V q / z 7 j W I B t R R e 5 L g u g U C A f D 4 H n o c Q 0 q 4 C Y h o G W s l P W N 5 n P S r o 9 e a y W g k 4 X p y f p W / A v 5 c H 4 f q i y k b J r b E b t Q a w b + e 0 u g Z 7 z e g I r V S e y / / V X / v r v 7 N D 7 X p G D 9 M J Y L s 7 V 6 Q y / X G b d F E 6 c E J h 0 R a k k 2 t E d J d Y L A a l S k a U N q X l G 1 u m H M S Z K Q o S Y d e v F g v k D K m y M p U t Q 6 c S N k O t N q Y D G U P i Q q / J Y K t D P O h i 2 J D M y w Q V B 8 / z s C y T z h Y V z / N X s k Y O U Z Y I 5 O 4 R 0 m V 0 1 S W i 2 l i Z Z V p 0 i 3 z k P C I y w C t n u v A S r 7 J u t p E x q q k l 3 V G X n q 4 E u q 7 R 0 d G B o i g I I S q / V w i B b V u V l I v N j T X Q Y o S D K p q m I U m + 8 B W L B W I t L a V 9 E y S T S U A w M z N D I p H A w + P O q k 5 n 1 K 0 Y G c q r T 7 F Y J G 1 q O / K Y E i G 3 k t D p e l 6 d t b a Z t a 5 M 2 S F 7 e 0 U l o n u P z A i v T T K 9 W 6 r 7 t 8 u h A Q h r 2 c o Y 3 v v I T 5 0 9 z h r 2 z H x 9 F F 1 d H S w 4 I 7 i e n 8 5 e J l D K w 2 l G W R 1 y P U g X J C K 6 y 1 K q G m 9 Y R p b 8 A i 6 U b v q N J Z W p D a W S C u 9 5 H j l L J o d v E t Y U j 9 c G m i c d P i k h 1 W U k Y f P G + X 6 2 3 R b u b r Y y 0 K 6 y L Q + x Y v r m b l 3 x i M X b e W v Y 4 P 2 x I m 8 N G / z 8 d J H 3 x 4 q c G u j g 1 3 / j r 7 G d z v E v / / B f 8 f k X X / P h h x + x v r 7 G + t o q o u S U D U e i C C G I t 7 X h W v 6 + p x y q I 4 Q g G m t h Y m K C b C 6 P J E k k E g l C o S B d X Z 1 8 9 9 1 V U q k M Q 5 E t T M M g k 0 5 j W R a m 4 V + T Q C B Q K X R T L F T 3 n b W L 1 2 K q O v E W i 4 W K M D m O w / b 2 t v + e U s q M J E n Y t s 3 z 3 R Z b B Y l 3 R + v V u A f T 6 8 S V q u p f 1 h J q M 3 Z 3 0 3 4 a E Z / e n N z n W 4 + e t N F C 0 d 6 p Q h 0 m t a n Y Z Q q F f C X B r R m e B 3 n L T w Y M i e y u Q n h p I s A 7 o w Y L 2 / K O V H r P 8 8 h m 0 n W R 0 s 3 U x S c l p j u c 6 R b E N J M v p j x e H / H r X Z T N w W 8 M G C z N 3 u P M m T O V z x S L x c r q A n D 3 7 l 3 O n T t X + f + p q S n a 2 x N E I h E k S S a X z R C N t f i W M 6 P Y 1 O y 9 v b X J Z n K b 0 d F q n O B + M E 0 D T f M 1 h l q 1 s J Z v Z y R e H / Y F r t Z U D 1 A o F A g G g 5 i m W R f G V B v x Q C m / 7 P a K j K 7 K b G 3 l a I 8 H U B R B q i g 4 3 2 2 x n p P q M g j 2 o j N c N a I d L y v f U 6 C Z q h U M h i p W v G Y I 4 U f C b x e k P W P R L v S a a L L H q Y R d p 1 Z 4 V G f t M p 8 9 0 J r 6 v Z 6 U t C F z d V 7 i g 8 k A R S / I w 1 J K + V J K J u i l y G 4 t 0 t f X V / e Z z e Q m x W K R X C 6 H a V m k U / 4 m f j u V Y m 5 u j t O n T w N g 2 w 6 2 Z R K N t b C 5 u c 7 G + m r F 7 D 0 3 N 0 8 m k y G T y T A 7 O 4 u q B Z o 6 1 h u Z n 5 + n W C y S z + V K 9 8 A f C K 7 r V o R p Z X W V m 4 u C 5 e U V t r P F i j D Z N R Z G S p b D Y D C I V 0 q M z G T 8 K H i n Q Z g o u Q n K + 8 p g J E T O l k g V / e 9 e y + 5 f m K B + D B / B L T 3 e l G s b N I r P b v p 3 m e E 2 m 8 F W h 9 U 0 l V i 9 R g d v b Z m s 1 p p c K F H q P v H d g s Y H E 3 4 d i j e H z R 0 + q 8 O i t o r t w r b C R 1 M B 5 l M S b 4 7 r L C + v 1 P 1 W x 3 H o 6 + 0 j l 8 u i q i q a q n J q 9 B Q A / / x f / C H / 1 + / + H v / q j z 9 l f W M L X d e Z m n 6 A b V s k E h 1 0 d H Z T L B b 5 + u v L D A 4 O E I 1 G i U a j D A 0 N E Q 6 H 6 e y s r 5 v X r L r u w M A A g U C A Y C h E O p 1 B 0 z T u 3 5 8 A I Z F J Z 7 h y 5 S q q o v B C n 0 d n Z w c K N q l U y h c a V W V 9 f Z 2 F h U U e P p z h u + + u Q u l e S p L E X M m y W 9 7 H 1 e J 5 H l 2 7 h L H t 1 w n f D P H Z r a m j u a u P Q a o Y O 3 K V r 0 w v 9 z k 9 3 A u l Q e V 5 b o 3 H v D p T 1 r K V 3 M B 2 P J a W F n n p p Z e Y X v d w R J j n m x R + m d v y V 7 Q X e i y / u b X i 1 b U a L V u S v p r V 6 7 o e H j b + q l l N C q T k P C 0 7 Y z c 2 1 l E U h W R y i / 7 + f u b n 5 x k Z G U E I w f b 2 F q 0 N F l C A 2 d l Z B g c H c B y X h c U F R o a H G 9 8 C w I c f f s I 3 3 3 6 L L E t c f P 8 i C w u L y L L A s l 3 + 4 q / + u b r 3 b m Q l J H O D 1 b V 1 z p 4 Z f + Q E V 0 t Z u 9 j r M 6 n t b V r i c V z X J W 3 4 u X B F + 3 D W k 6 7 I W u X 5 L 6 1 A v T l i E C p Z k S z L R J b l X Q M 6 y 9 S G q X x w x 2 G o U + f O X J b X h m V 6 2 5 p b J 5 e W V i k U c 4 y e O r W j L H B 3 1 C G q + 3 1 5 j 5 J f O W v 6 M 7 2 q M j 4 2 z t r a C i 0 t M b 7 8 + j K T E 5 P M L y w w M j z E X / 3 N 3 2 B z c 5 N E I g H A z M w M t u 0 w c m q 0 o p 5 e m 1 z j 5 T F / 5 V l b X a a j o 5 O F x S U 6 e w b R l P p O i g d h Y W E B T d P o 7 O w k n 8 8 T q t m T f X / j F s N D w y S 3 N n F c P / P x 9 O h I 3 e c B 1 t b W 6 O z s r J s w K K m P + X y e Y D B A s V j k q 8 V 2 g q p L o S E o + X G p F 6 j b x 0 y g r K c j U K / 0 G 2 h O G k 3 X s C 2 b U D j c 1 P T q e R 6 O 4 + C 6 D p n U N o m O L r L Z D J F I F M u y m N w M o Q q D l b T C S I c f v e G W P P N C C H L 5 P O u r q w w N j 7 C e h Y y h P D J 8 5 b A J a S 4 / G a q G 3 N y 5 c 5 f 2 9 g S d n Z 1 8 P 2 u g F 2 a I R i N k s 1 l u 3 7 k H Q n D 2 z B k M w 0 B v 6 W P Z 7 u P d U Y N P p v 0 0 l F j A I 5 / P + X l J i s x E s o W N n E w 8 6 P L a o I X j O C y u 5 x j s 9 l 0 U j W x m J R I 1 6 t b k Y o a x v u p + 6 1 H + q E a y 2 S y 6 r q O q K l 4 p g l 1 I U u V e e p 7 H 1 N Q 0 Y 2 O n + X J G q x Q m r W 3 n 8 y Q + w K 5 o V a C O Z U 2 J p 4 E i + 1 5 5 T d M J h f 2 0 B C E E u Y Y C I E I I F E V B 0 3 Q S H b 4 n P l x 6 v 6 q q Z H I F x r o k p u 5 d p z 3 s 4 r g e N + / N + u b b r S T h U I g F d x T T g f v r + l M X J o C e h o I n 8 X g L 2 8 J X d z f N G G b s + Z K h Q v A r v / I + 7 7 3 7 D u f O j j E 8 1 M + y 7 R s w v p 1 X 8 R D c W d V I b W / h u S 6 R a I x A M M x G T q Y t 7 A s T p S i J w e 4 Y C w v N U z B q h c k 0 r T p h o i b K I p 1 O N 4 2 m K O M 4 D o 7 j E I l E U E u p F U I I X M + f 0 M r 3 c n N z k 7 G x 0 z z c V M i X U l 2 e 7 7 I I K G 6 l H e j j C p N P d Q x L j U P 6 W T + e F u W Q p U Z q s 3 w b S W 7 6 5 a K E 8 G + K 4 4 I r + 6 r J c 1 0 G R c M A z + P F 5 0 Z Q F I X t r S S X J g I U H Y 3 P H g T 2 3 e D s M K g t / p l Q t 7 h 1 6 x a 5 X J Y P J g P c z Z 1 i L a t y 4 8 4 U s 1 / + Q 9 J F m X / 7 v U 0 k E m Z 5 e Y V o N I Y Q E q b S j i x c d A U M W 0 K V / I z l K + s 9 S L L C 9 e v X 8 d y S 4 z Y n s Z b x r 4 s Q g t t 3 J 1 A 1 n U L R Y G 5 h i c 2 t F A A 3 b t z g 3 r 3 7 P H j w g O 9 v 3 G K r F I r U j F g s x u T E J P f u 3 W d u b q 6 y V 3 J d l 0 K h w P L y S t O V L J P J 4 L o u 4 X C E 1 d V V r q 5 3 8 9 2 8 y n Q p I C C i + w U 9 2 8 J e 0 5 J 1 B 6 V u D H 9 + Z 7 r 5 y H o G p A p R C k 9 J 5 f v x s E F E 8 9 j e 2 i T e 6 u 8 Z G s N q 9 q L s / 3 B d h 1 w u S y A Q R l W r q 4 9 R L D K 5 o b K S b 5 6 U d 9 Q 0 5 o 8 V L c H n D 6 u T h S 5 7 G I 6 g L e T y c p / J p w 8 C d E R s E m K Z f C 7 P d 9 f v 8 p P 3 / j z b e c F I w g 8 U d j w / / M e 0 B c O B e V z H J l c o k m j v 4 r u V B I o M F z o z 3 L 3 5 H W + 9 9 R O u X r v O K y + / B M D q e p J M K o m u 6 3 R 3 d y M r C h v r G 3 R 2 V n O r G i m H h d V m / 1 q W V V m N a v E 8 j 3 R q m 1 h L H M / z 2 F h b w 7 R d r O A A 0 5 s 7 3 3 + Y d M f W K 8 / l / / q 3 / s a x q R x r 2 D q 2 + 3 R U I s / z a 0 i Y p l l X R 0 A I Q S a T 5 p / + 3 u 9 z 9 + 5 9 H B c e z s z S 3 d 3 N x x 9 / w p d f f M W f / O L f 8 c G H H / P 2 W 2 8 i y w q y r K C q C s V C g U w m j W 2 7 3 N y I k y z u v t o d N b o x h + s K P v r 4 E y R J 5 k a y m / E O q 9 K b 6 c 0 R k 7 k t h Y I l m N 1 S c F x I r T 3 E K 6 y x 7 g 0 T 6 3 + R 5 7 s t O q M u j m 3 w 9 / / + P y S f y 9 D b 4 n F u M E w 0 G m V 5 e Q 3 X c d B 0 l b V t C 5 G e R B M F b t 6 8 T S q V R g i J p a V l u r q 6 0 V S Z T C b L 0 v I q i i L T E o t V V O d m e J 5 X c b Z L k l Q J H x J C Y B S L K K X 9 U n n i c 2 y b N a O F i f k 0 N + 4 + Z G h w k N s r f h V e c s t M 3 v 6 O e J d v y I j q L r 0 t 9 q E 1 + 4 7 o h c o Y F p / f e X D M V q i n N w g b Z / G y F a 9 Z E l u Z X D Z D O O J X V R V C V D K A D c P A d R y C o R D L S Z P b G 8 0 3 5 E f J v / 3 d / x k Z i 3 f / g / + Y z k C K / r 5 + e r o 7 c D 0 / 7 a U R W f I b y 2 3 n p U q Y z n C b z V Z e I l W U 6 q 6 P 6 / q 5 U L U r 9 z f f f M u P f v Q 6 6 a z B 5 S X f a f 1 6 1 1 o p W z p C S 4 v / m m E Y C C F Q V Y 2 l p S V 6 e r q x L G t X 9 b p 2 F S o W C g R K z t q K k c F 1 Q Q g c x 6 n c J 8 u y + G I 2 g u c J H A / O t W d p 0 Y p 8 v V S q M S j y T F 2 7 R D G X o i c R I n z 2 P 6 r 5 x i e j O 1 a t H C u + u H t 8 B G o 7 / 3 Q F q j d m 8 1 x 3 1 e l X y T I t F n c t a 1 V 7 g z 3 P x b Z s Z E X B K R V 1 p J S 4 d m 3 x 0 d V 7 j p r X B g y u L v i J c 4 m w y 3 i H V a l 5 Z x o F v l 5 s b e p s p V I i z I / 6 W M 3 I a L K H m d u k K 5 g h 0 d a G 6 z o E A n 4 + k h A C z / M L i N b m g 1 2 / f o M L F 8 6 T y + U q p Z 0 n J i Y I B I O 0 x G L E 4 3 H f k l g j W J l 0 G k 3 X m w p b W S V 3 X Q f b d l B V F S E E + V y u Y l j 6 9 I H O 1 v x N O g a f Y / v + H 5 P O u 3 Q k 4 n g 9 P 6 M j 4 n K h x 0 S I w w 3 7 6 m m p C p T 8 l 3 / 7 + K h 8 R U t 7 a i o f + N H h w 2 1 2 J Z K 4 P A O a p o G q + g K R z d a X t i o X 6 n B d 1 0 + 0 0 3 X f E i j L 5 P M 5 V E 2 r a 4 T 9 L H m u 2 2 Y k Y S P S k 5 w b j K H J v n l Y K q 0 0 c 9 s q r g s P p 9 f Z T O b A t c l m i r i O R S C g s 7 y U o i D C m I 4 g Y 4 D Y v M b Z 8 d N 4 H o T D o U r Q q S 9 U V M q r l U m n U y Q S i Y p w C C F Y X l 5 F 1 z W 6 u / 1 W n u v r 6 3 U h S r q u 4 3 l e n b H h f / l b f w f b 8 d h O Z 9 j c 3 C K R a E N V 1 R o 1 U E J I g o L h M b O l o U W 7 s F y J W N d p 1 M Q 5 e v v 6 O d t p E Q + 6 3 F p R u b e m 7 Y i U e R K i g a r K V x K o 4 8 F u A q U L m 4 J h Y + Q K O E J C O c S 0 1 o d J h b k t i Z j Y I B A I + M J R S l k A K B b y O 1 a r X D a D p m s 4 t q 9 y C F 8 X Q l a 1 f f U U e i S e x 5 7 5 A o 8 g O / l v e G 0 s w s O H s 9 i O y 8 T E B K d O 1 T t C P c + j Q 0 9 j i x B a J E J b W 5 h g K E B H q 4 a k + r 1 q w x H / t 3 g l Y V i 5 / x k C 6 O / v Z W t 7 G 1 m S m Z 3 1 0 z E A h C T z 5 V e X u X d v k m g 0 x j / 9 v X / G 9 P Q 0 i 4 v L L K 2 s Y N s e 0 U i Y Y D B I I O A n C y 4 v r 1 Q + X 6 b R c v f T n 7 5 N f 1 8 v / X 0 9 d H T 4 7 5 U k i Y W 5 W V r i r X i e i y T L C B z m U 2 q l w 6 T l S E j C 4 1 T C 4 e q i z l J a o W h L h y p M V A T K R 3 x 5 9 + F h H / + x 2 S p E K J g 7 Z 3 f F N l h N G q x u 5 L h w v n v X H q 5 P w s X x I l / N 6 P R J U + R y O Y a H h y g W D V p b 4 4 1 v h Z K g y Y q K J A k k y V d 7 D k O N y O d N J D x S 6 S J 9 P S 0 U i h a q f j A r 1 X N d f m M D g B s 3 b n H h w v n G t z A / v 0 B v b 4 + v Q n l w e c 7 P 4 i 3 v m z K Z L A v 5 O J Y j 6 I i 4 z K 9 s M 5 q w 0 D S V c D j M y s o K P T 0 9 C C H I 5 X J N D Q w L C 4 v 0 9 / t + r F u 3 b 3 N 6 d L R S Q 7 2 s v s 3 M z j I 8 d P B E w d o 9 V e 2 + N p X J c 2 u j b c / q v 4 d N b 0 u 1 j J r 4 8 t 4 x E q h 8 c 4 F 6 G o Q 1 D 8 O G d 0 9 X 8 5 R c 1 2 V + f g E h Y H B w E I D F l M x M U u H V f r N i h p Y F / H x s Z x b x 4 5 L Z z q J r C r l s k U g 0 g B o 8 2 H F / N l p k b c U v b d X X 1 1 s Z f G U / j h A C 0 / S F Y z e a u Q 4 m J i Y Z H x + r / D 0 9 / Q D D N J h z n 2 e o X e J c V 3 0 Q 6 u z s H O s b G 0 x M T P H i i x f o 6 e l h f W 0 N S Y K x M f 8 4 Z Q P E g w c P d 6 y i a 2 v r J J N J z p 6 t p p q U s S 0 L S Z Y x i n 7 6 i C R J B I J B s o b E 1 7 N P d / / a G 6 8 T q J l j J l B P 9 2 L U 8 v 5 Y k Q 8 m m 7 e r N A y T W + u R X Y s r v j N q M L O p s J L 1 + + b u w L a g p l y V K r m V t i 6 H g S T 8 x M H X + 3 O 4 j o 1 e 2 t t R i k a Q Z Z n l l R V s y 2 J o a A i o C s z f + b v / K 7 N z 8 / z K r / w K / + G v / Q U o p U K U Q 3 k k S e L r G Y U 3 S m 1 s G r E c w S f T e t 3 K W G Z 2 d r b 0 f V A 0 D F K p N F 0 N v q f N z S T L y 8 v 0 9 / f x z e V v e f d n 7 3 D / / g Q X L r z A 5 m a S x a U l z p 0 Z R 9 U 0 0 q k U s Z L 1 s J b k 5 g a y L H N l v a c u G V D s U R r h s O i N J y v P T w S q g V f 7 D W 4 u a 7 x T K t J R x n E c f n H L R g u 2 Y G R y z C / n O H s 6 j q d o F U v Z e K f J x B 7 F / Y + a i + N F H j x 8 S D Q S p b 0 9 Q T K Z 3 L E / K d O Y g N d I M 9 f B p T 1 6 4 3 7 5 0 K + 4 C + A 6 J q 8 M Q l z 3 g 4 5 d T y B L / o p v W T a 6 v v v 3 r q 6 u M T E x w d t v v 1 U R 6 s n J K c b G / J y s c g I h T V b R l f T O L i h P g 1 q B O l Y N 1 5 r M 6 0 + d q w s 6 j i e 4 u l B / 0 2 V Z R g v 6 M + N m 2 u T l F z q Y X 8 6 R z V Q F 7 1 k K U 7 k L o 0 C i o 6 M d I Q S J R I L V 1 W o 2 a S 2 a p p H N Z k u p K z v n 1 F Q p y b B M + R 3 X d 3 E H v D l i c C q e 4 e J 4 k f f O u N x Y 0 v j 4 Q Y Q P J o N 8 V O p F v L 6 5 j a g L R x e 4 D U F 0 X V 2 d v P z G O 9 y / f 5 9 r V 6 8 D E K w x C t X 2 s a o V p r z h W / B + P H Q 0 p Q X 2 o m 4 M f 3 V / d u f V f E Z s 5 c L k 9 7 F C x Q I u 6 U d U o j k M 4 s Z t o g F B I Z / H M A 0 y L W / V / b 8 o D b T 2 s E s y L z E U 2 W Z r Y 5 G p 6 V n a n / t z y J K H c w Q G l G a 8 P Z j C d Z 2 6 t I f y b G 7 b N q Z p 1 v 3 f 0 v I y P d 3 d C C G 4 d u 1 7 X n r p A k u L S / S V j A j X r 1 0 n H A k j y z K 5 X K E 0 Y C S W 1 Z f p d W 8 w N z f P w E A / q e 0 U 7 e 0 J g s E Q D 2 c e M j I 0 S C A Q p G i a 3 M 8 N l 6 6 S T 3 f U 4 X y P h e P 5 + 0 7 T N M k X i s R b q k 7 w x Z R M M i 8 R t F Y Y 7 I 5 i m h a 5 f J 6 F + T l s 2 + G N N 1 5 n Y W E R I z D M Y K v N 5 M b u 7 V a f F n 2 t 1 X j E H 6 R A l R H C q 5 h I j 4 L G P U F t T e v W k M O r / V Z T Q 8 T z P T Z T i z l W 5 + 8 T H 3 o D R Q L H 9 f C O a A 2 W h O C l P o N E 2 C 8 I g x C 4 j s v m 5 m a l G y H A z M w s / f 1 9 b G 4 m 6 e q q Z t P W O l c t y 2 J u b p 5 T p / w k w 0 Y u T Q R o C b i V t q C 1 u K 7 L 0 p K / F 2 p 2 X c q 8 P 1 5 s e i V W M n 7 i H 0 B Y c 3 l j 0 E R R J B Y W l r B M k + H h Q S 5 f / p Z i 4 m 1 M R 9 A W c s g W P J B k F B z y z k 6 X y 9 O g V q B + 0 D U l j l K Y A O 6 s q l y u s R h F d Y + 3 R g z e G T V o d 6 b 5 8 v L 3 d e + n V C T x z o o C W p T W t n Z k y S M m b V F c v 3 u o V W F r 0 R Q o m B 5 O K Q / L 8 z y E J D A M k 4 3 N L b 7 4 6 h v u 3 r 3 H 8 P A Q j u P Q 3 p 7 A 9 T w 2 N 3 3 d P 1 f q 3 U Q p J a W z s 6 N y n E Z 1 8 H R 4 k V T R L + Z Z V h e X l 5 d x H I f V t V X 6 + / v 4 c H J v S 2 2 5 n H U t V + a 1 i j A B 5 E y J 7 5 d U P N c l H A 4 y M N D H n T t 3 a W t t Q 3 i l C P e 8 z H b a 5 K M v 5 w l o / i r 1 x u D T V / l q x 7 D 8 3 / z 1 / / Z 3 G u u 3 P q t / B V P F c p 7 t 8 t 2 I 4 Q g e b C r M J B X 6 W m w e b g X o j t o s L a / g B n s R e h S 3 Z v W x S i q e 4 w r Q W / E 8 Q c E N o o T 9 m L p y / b v D x H Z h O L z J / M I i L b E o R t F f A b a 2 t u j r 6 2 F w o J + O j n Y c x w / X o W S U M C 1 f D T S M + h 6 7 6 X S a c D i M a Z p 4 n o d t 2 5 V i K K 2 x E A 8 2 F a Y 3 J C 5 / 8 P u s r q 6 j B 4 N 0 d r T z / V q C i X U / b 2 o v L E f U N c 3 7 e C p Q M W j U E g 1 4 3 F 3 V + I N / 9 P f I 5 Q t M T U 2 x s L R M f 4 t D Q f N V U 1 V X O d W t k z b 9 a r f j H X 6 3 S I A 7 9 z f o b 9 f 4 + r t l d N k l F h Q U D Z u 1 j T z R 6 N 5 C f x B a g k Z 1 F H 8 9 M X f Y 9 / e x S W Z D B 1 L 5 n i X n u w t k 1 x 4 Q j U a Q F Z m b W 3 2 V / V J y P Y W Q F W J B g S Q J b j / I 8 N J Y D A M V u V x F 8 5 B 5 r X O F Y D D E / P w 8 p 0 / 7 p b s 8 o J D 3 9 z / b 2 y l 6 e r r J Z D K E w + F S 6 k l Z L e z g 8 y + + R p F l 3 n j j 1 b p K Q r V k M h k 8 z y O f z z N n D v D G o I V b S u l Y b 1 L Y R J b 8 n D H b c V E a S j y V r Y W m I / j 0 E a W R X 0 y s 0 J G I s 7 a 2 T i g U Z G F x i X i 8 l d / 7 g z + i f 3 C I x L l q f Y r z 3 R Y T G 0 p z 1 8 U R 0 d / m 1 w E E j p l A 5 U L k j R + G Q A H o s s O p N o O I n O P W k o x p g 6 P 5 R U 2 E g D h L G G p P q d m A / 5 k n S b X e i 0 4 x i 5 d f o 6 U l R r 5 Q 5 N z Z M 2 w m k 3 R 2 d J A v F N A 1 j Q c P H 9 L X 2 0 s g U D + A p 6 a m q 0 L Y p O B J W Q h r T d 7 3 J q Z Z 4 P n K e x p T y n 1 1 0 a 9 h X v u 8 z K v 9 J q 0 h l 7 w p + H K f s Y 9 y Y Y H n T n V h b D 2 k p 2 + Q T 6 a r q 2 r c n i I U C l M 0 H A q 5 b e I R l b n l b d S e H 9 U d 4 y i o E 6 h v J u e P 4 P Y + H p v Z 4 A 9 K o M q 8 M V D g i y k P V S / l 7 w i / B 9 P 1 B Z m X + h 1 s F 9 J F i Z D q c X t F Y e u Q 8 n A a G Q h v I 3 I L d P f 0 s L S 4 S C L R S j K 5 z Z k z Y 3 z + + R f 8 + M c / 4 h / 8 w / + T V 1 9 9 h a m p B 4 y N n a a 7 y 3 e y D g z 0 Q y k k a W F x i f b 2 B L I k A R 6 a p r G + v s n L L 7 9 Y + S 7 H c X A 8 u R I Q u 1 2 Q u D J / s H t 3 c b z I J 9 P 6 I 9 v 3 2 I V N l K D v T w t L G b R A i K 1 S X l c t H R G H 9 a x M b 8 x h M y 8 1 z Z D e r R H d f t h t M h x I + N n I H D + B C p E 3 n r 5 j 7 j A I y B b 9 c c g V i j z f 7 / + G K 1 e / 5 / z z Z 8 n l D a L R C K Z h s L C 4 R E / / C N 8 u N K 8 + + 6 R c H C 8 y P z e P r M j 0 9 v b y B / / 8 D x k f H 0 M I G c c 2 e e U V P 4 O 2 T N m o k M 8 X G B 4 e Q l E U H M d v 0 O y 4 L q F Q E D y Y m 5 u j v 7 + f W s O f 5 3 m s r q 7 R 1 t b K 5 7 O x p o N t L 1 o C L k H N w 3 G q t Q 6 b E d F d Q q q 3 7 3 p 5 5 7 o s + l q c O k t j W f 1 U p M P r c F K m V q C a K 8 s n H J i i o z K 1 q b K c r 6 Y i v P b K i y i y T C 6 z j a Z I h I I 6 1 6 9 d B z t H o n C F N h Y R 3 s 6 a f k / C p Y k A H T 2 D 5 E p 9 l l 6 8 c J 6 X X n w B O T 7 K Z u h V 3 3 L m e S w t L b O 4 u F R S x S R O n x 6 t R E b I s l R y t P s V h D z P Z W C g H 8 e p j 9 U T Q v h m e a m + E d 5 + S R U l V t P y I 7 t h Z A 2 J V r 1 A f 6 g 6 c B u p 7 c p 4 d 1 X l 6 5 q W n d Q U 2 d y P M J U 1 0 8 c p i S a + m T p G K 1 T m h 7 t C l X G L W 2 S m / x T L N P j m 8 h V y 2 R z j 4 6 f 5 7 / + 7 v 8 E X X 3 7 N C + e f 4 / K 3 V 0 k k 2 l h Z X W N 5 a Y m X 3 v l L J J 2 q v + g w a N a x v B Z N 8 f h p q f f R 7 d t 3 C E f C 9 P f 1 Y V l W x Q H s u i 6 Z T I a 1 t X V S q T T Z l t c Z U q b I 5 4 t 0 d H Y x O T n B 4 u I y i Y H n 8 N p e O J L 5 O R 5 0 Y e 1 r 1 r e K z D 2 8 R 7 B 9 j N a Q I D h y E U r W 6 l H t P p b l 8 E e 3 2 z g 3 3 E I w I G N J B 1 M / n 4 S B 9 h q V 7 / L U w j E S q C C 5 f Q q U e A p B j 4 / D 6 7 0 p W i L V 2 X F u b p Z c r s D 4 + B j z 8 / M M D w 9 z / 9 5 d E D I 9 P d 0 4 j k N r a + u e j t D D p r w X 6 H O u s 7 2 d I h K J c O 7 c m R 2 x e w C T 0 z O k U y k K h Q K z s z P 8 Z / / p f 1 J J v T B t w a c P 9 m d Q e B I C q s d b w w Z f P t S x H B f b 8 1 e 0 V r 1 A n 7 6 K b d v 0 9 / d z a S K A a 5 r I u o Y s P B T Z L 0 5 z 1 A y 2 V 8 O 0 D n 9 K e U o c N 2 E K y w V 6 Y w 4 t E Z 3 1 9 Q 3 S a f 8 i F 4 s m 5 8 6 d R Z Z l h o e H y W W z j J 8 5 y 5 k z 4 8 R i M S L h M M n N D U 6 3 H 6 7 q t x e u B + 3 u Q 9 L Z P O 2 d X b z w w v M s L i 7 h O A 5 G q Q d t 2 d r n u g K 3 9 X l m t 1 T 6 + v p Z W l 5 l Z m a O t P F 0 h I l S x S b H h Z + M G B V h A n h 1 S L C 0 v M L 8 w j J 3 7 9 4 n O X e N r d X 7 a L K H 7 Y p K + e k n q W h b R p H 2 N + D E 5 e l j t k I V q y t U o y n 2 O B M L S n S H c / T H Y X l 5 m d 7 e H p a W l r A s u 9 I 1 c T / k T c G 9 N Z W c 6 b f P O S o k A T / u S 7 K 6 u s b w 8 B C m 5 S A r K p Z l g u e g K B q q o j A 5 O Y H T c p b T C Z v N j V W 6 u r q w H O p M 1 k 8 D T f Z 4 Z 9 S g Y A l u L q m k S 8 m Q 5 Y j z S x M B E m G H 5 7 s t P p s O V J z n Q n i A 4 O U + v 7 7 G x f E i s 0 m Z q U 2 / 8 V 0 t o i Y I + C A M d l R X K H F 5 e v F x j n E k b G Y C d Q L 1 K I 6 b 2 i c v / Y I X z p + n v d 0 3 8 U 5 O T q F p G k N D f n J i L a l U q l I V C G B x W 6 Y r Y q A o C q n t J L G W 1 s p A 4 Q l u 9 l 6 4 j k 1 7 4 Q q t r X H u 3 p v g t d d e I x o J 8 / / 9 m 3 + L p q o E g w F 6 + w Z 4 4 f l q g l + h U O T L + f i u 5 7 K b a f k w k C X 4 + e l q I q c i + W N A l g S G 5 e G V V h I h / G i M R k 6 3 2 w y 3 2 d y + e 5 + t Z J K x 0 2 P c W / X A y m M G B 2 k J 6 6 R L 3 R w P 8 h s G O / y 2 O Q D i 2 2 M k U B s H F K j j Q t k k 2 x l x u N D r q 2 6 N B e + b U Z 5 d q a m 4 V M Y v c J 9 F 1 w N 8 N h 3 A P a J N 9 o W 2 J V p b / K h u R V V Q F a X u P D 7 7 + g a K M P m T P / 5 j N D 3 A z 3 / + L s X w G V y 9 v l U N R y T 0 j S i S 3 1 B 6 a k O h a A v W s 3 4 K f x k B h H Q J 0 3 J w P I G m + D 2 g a r k 4 X u T y l e s k 2 t p Y 3 1 h n 2 e q l p X M Y 1 / N L K X s H 3 F I M n Q j U 0 V E J q S m l m N c K j W V Z O L Z f K e m b y 9 / R 3 t 5 B L p d F k m X O P 3 c G z 3 M r F V K N Y h G 1 l A D 4 4 d T e g v k k l C P H L c t C C I l c L l t Z O T 3 P 4 + r V a / T 3 9 1 c C Z s G v 8 X e Q G f y o E H g E V D 9 y 8 E y n z f d L G o r k r 1 S Y a W Q 9 1 r S 2 h C p 7 / G j I 5 P M H O i H N p T P i M J P c O e 6 C m o d p g b N H E L Y s Q X + i V q A e L B 2 D S + O z k Q 6 Q K + 6 0 N P 2 Q C M k G f / O v v M + v / d p f 5 L f / 2 q 8 z N z e P r v v t N v v 6 + i j k c w R D O w u a l C n X / S t z c 9 5 k t X C 0 R T M H u Y l h m r S 1 t a G p K q Z l 0 p 5 I o K p q Z b V a X F y m r 6 8 H y 7 K 4 O b l M U h l v P M y x o X E r 0 C x / T p P r 6 5 p H d K 9 p F P x + G O q s N p g Q V 4 6 R Q K 3 / G R A o g H d P F 5 u m a s z P z 5 e i D X b e u H I F 2 l q m N 4 6 + 9 c 1 Y u 9 + 1 H k S l g O T a 2 h p 9 f b 1 s b G y S S q U Y G z v N 6 k a K r n Z / 5 d r I S X W Z u w f d c z x t 3 h o x C K o e a 1 m J G 0 v + e Z / p t L i / t n N V q m W / K u x w j U A 1 u e 3 P j s Z h 1 v j 3 f j i K v r U H 5 Z u a H C r H q S Y o D g w M N B U m 0 z Q r w p T N p E m n / I S 1 u a 2 j F S a A o b Z y L y s / z d 9 x b G w X b t 2 + R y q d Q V Y U 3 6 R u 5 n j 4 c A Z K F a J q e W + s W G k L c 1 x o D b m 8 e 7 p I S 8 B v d A A w v 1 2 9 n j 1 R h 3 d O 7 Z 0 7 V f u L 9 j u u j n W C 4 a N u k d z k M 4 7 7 e C E j h 0 n B k r g 0 E a i E u f w P f / N / 4 p v L V / n 2 y n f c u n O P f N 4 P C 6 J U 5 L 5 c L G V x f p Z I N E a s p d X / v 0 d d g E N g a 2 u r L p F Q 0 3 W G B n q 5 8 M J z S I F W T o 0 M o y g K P b 2 9 j I w M 4 w F f l M q n J U J 2 X R r G c S G o e r z a b 6 J I 8 H q p Z x W l C P c 3 B 3 w T t y L 7 / q l A S d h q k S V Y X U z y 1 T c z 3 L q 1 T G 4 r 3 X R c B R S P 0 Y R V N 4 b F l Y f L O 4 / 4 j N h I 6 W Q P U e X T F Q / L E c 9 U H X m x f Z 2 O t m p 8 n + d 5 W J b F n T v 3 e O m l C 5 i G g a p p m K a B r l d 9 O 6 7 r H q k x o k x j F a P 5 + X l s 2 + U X v / h 3 n B o 9 j Z A E 1 6 5 d Y 2 R k h H f + v b / E z W X N D 5 D 1 / C D U c o m A p x n p s R f l S P 8 y t U Y h m o R k z W z 6 P q n d a A m 4 p B 5 R v 2 S 4 q 5 r x L L 4 7 R g K 1 f s g C d R x 4 t d 8 g q p m V 3 r z l w i n p d J p Y z D c 2 W J Z N P u c n 7 8 V L T a K z h t g R 4 H k U P P j s H / C r f + H f 5 / d / / w 9 4 7 b X X O P / 8 2 Y q V b 2 Z m t u T 0 t d B U t S I 0 q w + u 0 d P T z R t n W i h k t 5 l a M V n Z y B J q G 0 Q O 7 M + A E t Y l 5 u e 3 G O i J s J 4 y C U X q 9 4 8 H Z S B u M 9 5 p 7 1 B 0 y u 1 B y z Q r j 2 a 7 f t Z w L b X 7 w s G 4 z V y N u t j I S J 1 A z R w z g S r s f u I / R N 4 b K / L 9 9 e u c O j X i p 0 Q 4 L p I k c B y X Q q F I S 0 s M R Z G I R K K 4 r o t p G h i E + X b u a P x O z S i v U o Z h 1 F n 2 k s k t 1 t c 3 S C T a a G t r 5 b M H Q R z P w 0 P C 8 6 q f + 2 C i G p m w X 1 T h Y h Z N r t 7 e 4 E c v d m L L j / 9 7 3 x s r 7 l D H y j S u U J Z p V t w R t T z Y V H h Q 6 n D Y j I B S t Q o 2 a j w j 3 V W B + q X t s f u 0 k A S 0 t r b S 0 t J C W 1 s b r a 1 x t r f T x O N x e n u 7 a W m J E Y l E M Y w i 1 5 d 0 P p 9 r f a r C V E u h U K g I U y a T o b U 1 z u m x U d b W 1 n F d F 9 s 2 k P A q R V L K e 8 S D C h O A 5 U k I P c C r r / Q / k T D x m G k W j Z x K 2 G j y 7 r k d R d v f O j Q K k 0 9 1 D O + t H P 6 S o 5 d 6 K T 0 u u e k / Z W l 5 j a X l l c p r i q I w O u q X 6 H I c h / v 3 7 u I 4 D p o W I N k k C / V p s J b 1 h 0 E g E G R j w + 9 1 Z B g m X 3 7 1 D X f v T X L 5 y r f 8 j 7 / z 9 x h M K N i e j I s / k 3 9 c K m D 5 L N k r a N W v + H S Z 3 / 0 n / 4 y J q Q f c v H 2 X P / 7 F B 2 y l M k 0 j I d 4 Z 3 V k a 7 a C I q z M r T Q 7 9 b F h L a X / m V L 6 f 9 G 0 2 7 U z h e R 4 z M z O M j I x g 2 x Y g + P h B p P F t T w U h 4 J R y j / b 2 d q L R 6 j m U w 6 E c F z 5 q 2 G M c J 9 4 f K 9 Z l E t f S G N K 1 G 7 b t r 7 q P c w 9 O d V e t t q X U z G P y + D O m 9 g k B k 5 P T l b 9 r Z 6 7 7 9 y c Y G f G 7 T Q h Z f a w b e V h 4 H t B y u k 6 Y A F Z X V 7 E s 6 1 g L E 8 D c 9 u 4 r e 6 P f z w O s + n 4 G U N I c a o 0 V + / U 7 Q e l G l x 4 H + d g J B 8 T z Y H S 0 2 q K l 9 t a e O j X i 1 8 Y z T T 4 5 B g P 2 + r V r 3 L h 1 h + 3 t N E K S c R w P h M R n N 6 r q 6 n G l X I e v E c e F L 2 d 0 b i y p m I 6 g a A t E p d 3 p T q y a L d R u r V I f h d R o F n j W j z 9 L t A Y d b t 2 6 0 / g y / + z / / h e k 0 n m + / O o y H 3 5 2 u a k + / 7 S J D r z O h f P P E Y / H 8 F y H t C k z k R v E j V b 7 Q R 1 X W o P V C + i 4 s J L x H e s f T Q U o W B J r W Z n P p n U C i s f E e n P h A x 5 7 Y q s b w 9 f m 1 o 7 B 7 f R Z 2 1 L J H F G J r W f B O 6 M G 2 V S S v / 1 3 / h 5 6 I M C Z 8 X G m p q f 5 9 b / y l 7 G C f U y u 7 + 5 Q P O F g S M L D 3 S M q v I w o 1 V a n w a T u e P D R P t u 5 D s T t u j C m 0 d 6 q I / l E o I 6 I c j L c b r i e n w Z x w t P n Q o 9 F Z 7 S 6 k d r c W O d 2 q v 9 A 4 V O d E a d S 1 q x W o E 7 2 U E e E 6 1 b r M t S 9 7 k G q K E 6 E 6 R l y Y 1 n l 4 y m d O 6 s q G z m J a 8 m B A w k T w I V e q y 7 E q Y z k R x o f j 8 e f p U 2 U J H n M z M 4 2 v s y H k w G + n T v 6 k K I T 9 s Z 2 B U s p m e u L W p 1 j W B J g F g w K u S I b 6 x n 6 W w W e X V 9 A R 5 U 9 5 r f l i o p Y O 4 Z P V q g j Q h a w v l 5 t Z s w x C i A 9 w U c I P 3 x q I F 4 t 4 O l 6 o A V 1 g u E A 7 R 1 R F r Y 8 R E 1 v 5 J a A y 1 s j B h P r C g 8 n b + K 6 D k s L 8 y Q 3 N l h f X T k R q K N C k T w C e / S S P e H Z 4 3 k w u a 4 w + 4 i 8 s + 4 W i Y E 2 i a A m O N O a Y i k T p E v b Z P H W J W Y m b / H 9 d 9 9 y + c v P + P r T j x H X 5 9 d 3 K v r P i N U t h c w z C r 8 5 b A Q w w A 3 G x / 1 U 8 f t r S p 1 l 6 I Q f F u U y Z p s 5 i W s N f Y Z P 9 1 U T F Y / X H u r P y C Z K C L + O Q a b U 6 y p j i B N h + o E T C 7 g Y t t g h T D T s o f 5 / 5 x L h g 4 1 W i m k A A A A A S U V O R K 5 C Y I I = < / I m a g e > < / T o u r > < / T o u r s > < C o l o r s / > < / V i s u a l i z a t i o n > 
</file>

<file path=customXml/itemProps1.xml><?xml version="1.0" encoding="utf-8"?>
<ds:datastoreItem xmlns:ds="http://schemas.openxmlformats.org/officeDocument/2006/customXml" ds:itemID="{2310333D-2F92-4AE7-A515-E57AD2ED046F}">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96CE4CEC-CE43-41BC-BE83-D0ADEEE87174}">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B88AA531-20C7-424C-BCF2-4B9FC04B0FC4}">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pivots</vt:lpstr>
      <vt:lpstr>data</vt:lpstr>
      <vt:lpstr>CONTINENTS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dc:creator>
  <cp:lastModifiedBy>chakr</cp:lastModifiedBy>
  <dcterms:created xsi:type="dcterms:W3CDTF">2025-04-03T12:04:30Z</dcterms:created>
  <dcterms:modified xsi:type="dcterms:W3CDTF">2025-09-13T12:57:20Z</dcterms:modified>
</cp:coreProperties>
</file>