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\docs_for_labs\physics\lab303\"/>
    </mc:Choice>
  </mc:AlternateContent>
  <xr:revisionPtr revIDLastSave="0" documentId="13_ncr:1_{D90BDE6A-ECF3-456A-A795-C824ABE71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3" l="1"/>
  <c r="O35" i="3"/>
  <c r="G8" i="3"/>
  <c r="F8" i="3"/>
  <c r="F3" i="3"/>
  <c r="P32" i="3"/>
  <c r="R32" i="3" s="1"/>
  <c r="P33" i="3"/>
  <c r="R3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P3" i="3"/>
  <c r="Q15" i="3"/>
  <c r="P2" i="3"/>
  <c r="M3" i="3"/>
  <c r="M33" i="3" s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2" i="3"/>
  <c r="J3" i="3"/>
  <c r="J33" i="3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2" i="3"/>
  <c r="P35" i="3" l="1"/>
  <c r="R3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A3482-1749-4157-BF55-DCE2EED5DE7D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<sst xmlns="http://schemas.openxmlformats.org/spreadsheetml/2006/main" count="23" uniqueCount="18">
  <si>
    <t>Iсол</t>
  </si>
  <si>
    <t>Ia</t>
  </si>
  <si>
    <t>dx</t>
  </si>
  <si>
    <t>dy1</t>
  </si>
  <si>
    <t>dy2</t>
  </si>
  <si>
    <t xml:space="preserve"> </t>
  </si>
  <si>
    <t>(x-240)</t>
  </si>
  <si>
    <t>=</t>
  </si>
  <si>
    <t>y-0,2218</t>
  </si>
  <si>
    <t>y_cр1</t>
  </si>
  <si>
    <t>y_cр2</t>
  </si>
  <si>
    <t>y-0,2927</t>
  </si>
  <si>
    <t>Ia/Iсол</t>
  </si>
  <si>
    <t>B</t>
  </si>
  <si>
    <t>B^2</t>
  </si>
  <si>
    <t>U</t>
  </si>
  <si>
    <t>dU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</si>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</sst>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I_a</a:t>
            </a:r>
            <a:r>
              <a:rPr lang="ru-RU" baseline="0"/>
              <a:t> от </a:t>
            </a:r>
            <a:r>
              <a:rPr lang="en-US" baseline="0"/>
              <a:t>I</a:t>
            </a:r>
            <a:r>
              <a:rPr lang="ru-RU" baseline="0"/>
              <a:t>_сол</a:t>
            </a:r>
          </a:p>
        </c:rich>
      </c:tx>
      <c:layout>
        <c:manualLayout>
          <c:xMode val="edge"/>
          <c:yMode val="edge"/>
          <c:x val="0.25259629052837895"/>
          <c:y val="3.7037126084430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592535452476944"/>
          <c:y val="0.12922815945716712"/>
          <c:w val="0.86242954381164461"/>
          <c:h val="0.70019194165614795"/>
        </c:manualLayout>
      </c:layout>
      <c:scatterChart>
        <c:scatterStyle val="smoothMarker"/>
        <c:varyColors val="0"/>
        <c:ser>
          <c:idx val="0"/>
          <c:order val="0"/>
          <c:tx>
            <c:v>Анодное напряжение 11 В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Лист2!$A$2:$A$33</c:f>
              <c:numCache>
                <c:formatCode>0</c:formatCode>
                <c:ptCount val="3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</c:numCache>
            </c:numRef>
          </c:xVal>
          <c:yVal>
            <c:numRef>
              <c:f>Лист2!$B$2:$B$33</c:f>
              <c:numCache>
                <c:formatCode>General</c:formatCode>
                <c:ptCount val="32"/>
                <c:pt idx="0">
                  <c:v>0.28010000000000002</c:v>
                </c:pt>
                <c:pt idx="1">
                  <c:v>0.27979999999999999</c:v>
                </c:pt>
                <c:pt idx="2">
                  <c:v>0.27989999999999998</c:v>
                </c:pt>
                <c:pt idx="3">
                  <c:v>0.28000000000000003</c:v>
                </c:pt>
                <c:pt idx="4">
                  <c:v>0.28050000000000003</c:v>
                </c:pt>
                <c:pt idx="5">
                  <c:v>0.28089999999999998</c:v>
                </c:pt>
                <c:pt idx="6">
                  <c:v>0.28139999999999998</c:v>
                </c:pt>
                <c:pt idx="7">
                  <c:v>0.28179999999999999</c:v>
                </c:pt>
                <c:pt idx="8">
                  <c:v>0.28149999999999997</c:v>
                </c:pt>
                <c:pt idx="9">
                  <c:v>0.28000000000000003</c:v>
                </c:pt>
                <c:pt idx="10">
                  <c:v>0.27610000000000001</c:v>
                </c:pt>
                <c:pt idx="11">
                  <c:v>0.26319999999999999</c:v>
                </c:pt>
                <c:pt idx="12">
                  <c:v>0.2218</c:v>
                </c:pt>
                <c:pt idx="13">
                  <c:v>0.16170000000000001</c:v>
                </c:pt>
                <c:pt idx="14">
                  <c:v>0.13950000000000001</c:v>
                </c:pt>
                <c:pt idx="15">
                  <c:v>0.12</c:v>
                </c:pt>
                <c:pt idx="16">
                  <c:v>0.1096</c:v>
                </c:pt>
                <c:pt idx="17">
                  <c:v>9.7299999999999998E-2</c:v>
                </c:pt>
                <c:pt idx="18">
                  <c:v>8.7300000000000003E-2</c:v>
                </c:pt>
                <c:pt idx="19">
                  <c:v>7.6700000000000004E-2</c:v>
                </c:pt>
                <c:pt idx="20">
                  <c:v>6.8900000000000003E-2</c:v>
                </c:pt>
                <c:pt idx="21">
                  <c:v>6.2600000000000003E-2</c:v>
                </c:pt>
                <c:pt idx="22">
                  <c:v>5.7799999999999997E-2</c:v>
                </c:pt>
                <c:pt idx="23">
                  <c:v>5.2200000000000003E-2</c:v>
                </c:pt>
                <c:pt idx="24">
                  <c:v>4.8800000000000003E-2</c:v>
                </c:pt>
                <c:pt idx="25">
                  <c:v>4.5499999999999999E-2</c:v>
                </c:pt>
                <c:pt idx="26">
                  <c:v>4.2999999999999997E-2</c:v>
                </c:pt>
                <c:pt idx="27">
                  <c:v>4.0399999999999998E-2</c:v>
                </c:pt>
                <c:pt idx="28">
                  <c:v>3.7999999999999999E-2</c:v>
                </c:pt>
                <c:pt idx="29">
                  <c:v>3.6200000000000003E-2</c:v>
                </c:pt>
                <c:pt idx="30">
                  <c:v>3.4599999999999999E-2</c:v>
                </c:pt>
                <c:pt idx="31">
                  <c:v>3.3500000000000002E-2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A-4C31-991B-79486714567A}"/>
            </c:ext>
          </c:extLst>
        </c:ser>
        <c:ser>
          <c:idx val="1"/>
          <c:order val="1"/>
          <c:tx>
            <c:v>Анодное напряжение 13 В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Лист2!$A$2:$A$33</c:f>
              <c:numCache>
                <c:formatCode>0</c:formatCode>
                <c:ptCount val="32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</c:numCache>
            </c:numRef>
          </c:xVal>
          <c:yVal>
            <c:numRef>
              <c:f>Лист2!$C$2:$C$33</c:f>
              <c:numCache>
                <c:formatCode>0.0000</c:formatCode>
                <c:ptCount val="32"/>
                <c:pt idx="0">
                  <c:v>0.34339999999999998</c:v>
                </c:pt>
                <c:pt idx="1">
                  <c:v>0.34360000000000002</c:v>
                </c:pt>
                <c:pt idx="2">
                  <c:v>0.34379999999999999</c:v>
                </c:pt>
                <c:pt idx="3">
                  <c:v>0.34320000000000001</c:v>
                </c:pt>
                <c:pt idx="4">
                  <c:v>0.34350000000000003</c:v>
                </c:pt>
                <c:pt idx="5">
                  <c:v>0.34370000000000001</c:v>
                </c:pt>
                <c:pt idx="6">
                  <c:v>0.34449999999999997</c:v>
                </c:pt>
                <c:pt idx="7">
                  <c:v>0.34560000000000002</c:v>
                </c:pt>
                <c:pt idx="8">
                  <c:v>0.3458</c:v>
                </c:pt>
                <c:pt idx="9">
                  <c:v>0.34439999999999998</c:v>
                </c:pt>
                <c:pt idx="10">
                  <c:v>0.33810000000000001</c:v>
                </c:pt>
                <c:pt idx="11">
                  <c:v>0.32040000000000002</c:v>
                </c:pt>
                <c:pt idx="12">
                  <c:v>0.29270000000000002</c:v>
                </c:pt>
                <c:pt idx="13">
                  <c:v>0.21260000000000001</c:v>
                </c:pt>
                <c:pt idx="14">
                  <c:v>0.1825</c:v>
                </c:pt>
                <c:pt idx="15">
                  <c:v>0.15679999999999999</c:v>
                </c:pt>
                <c:pt idx="16">
                  <c:v>0.14449999999999999</c:v>
                </c:pt>
                <c:pt idx="17">
                  <c:v>0.13400000000000001</c:v>
                </c:pt>
                <c:pt idx="18">
                  <c:v>0.1207</c:v>
                </c:pt>
                <c:pt idx="19">
                  <c:v>0.1047</c:v>
                </c:pt>
                <c:pt idx="20">
                  <c:v>9.7600000000000006E-2</c:v>
                </c:pt>
                <c:pt idx="21">
                  <c:v>8.6300000000000002E-2</c:v>
                </c:pt>
                <c:pt idx="22">
                  <c:v>0.08</c:v>
                </c:pt>
                <c:pt idx="23">
                  <c:v>7.4099999999999999E-2</c:v>
                </c:pt>
                <c:pt idx="24">
                  <c:v>6.7799999999999999E-2</c:v>
                </c:pt>
                <c:pt idx="25">
                  <c:v>6.2899999999999998E-2</c:v>
                </c:pt>
                <c:pt idx="26">
                  <c:v>5.8000000000000003E-2</c:v>
                </c:pt>
                <c:pt idx="27">
                  <c:v>5.4800000000000001E-2</c:v>
                </c:pt>
                <c:pt idx="28">
                  <c:v>5.1700000000000003E-2</c:v>
                </c:pt>
                <c:pt idx="29">
                  <c:v>4.9299999999999997E-2</c:v>
                </c:pt>
                <c:pt idx="30">
                  <c:v>4.7300000000000002E-2</c:v>
                </c:pt>
                <c:pt idx="31">
                  <c:v>4.5499999999999999E-2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2A-4C31-991B-79486714567A}"/>
            </c:ext>
          </c:extLst>
        </c:ser>
        <c:ser>
          <c:idx val="2"/>
          <c:order val="2"/>
          <c:tx>
            <c:v>I_кр1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Лист2!$F$4</c:f>
              <c:numCache>
                <c:formatCode>General</c:formatCode>
                <c:ptCount val="1"/>
                <c:pt idx="0">
                  <c:v>220.43299999999999</c:v>
                </c:pt>
              </c:numCache>
            </c:numRef>
          </c:xVal>
          <c:yVal>
            <c:numRef>
              <c:f>Лист2!$G$3</c:f>
              <c:numCache>
                <c:formatCode>General</c:formatCode>
                <c:ptCount val="1"/>
                <c:pt idx="0">
                  <c:v>0.26319999999999999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A8-44DA-ADA3-81625BE83A8D}"/>
            </c:ext>
          </c:extLst>
        </c:ser>
        <c:ser>
          <c:idx val="3"/>
          <c:order val="3"/>
          <c:tx>
            <c:v>I_кр2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Лист2!$F$8</c:f>
              <c:numCache>
                <c:formatCode>General</c:formatCode>
                <c:ptCount val="1"/>
                <c:pt idx="0">
                  <c:v>227.14100000000002</c:v>
                </c:pt>
              </c:numCache>
            </c:numRef>
          </c:xVal>
          <c:yVal>
            <c:numRef>
              <c:f>Лист2!$G$8</c:f>
              <c:numCache>
                <c:formatCode>0.0000</c:formatCode>
                <c:ptCount val="1"/>
                <c:pt idx="0">
                  <c:v>0.31574649999999999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A8-44DA-ADA3-81625BE83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8255"/>
        <c:axId val="1105396511"/>
      </c:scatterChart>
      <c:valAx>
        <c:axId val="4452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I_</a:t>
                </a:r>
                <a:r>
                  <a:rPr lang="ru-RU"/>
                  <a:t>сол</a:t>
                </a:r>
                <a:r>
                  <a:rPr lang="en-US"/>
                  <a:t>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5396511"/>
        <c:crosses val="autoZero"/>
        <c:crossBetween val="midCat"/>
      </c:valAx>
      <c:valAx>
        <c:axId val="11053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I_a,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5000000000000001E-2"/>
              <c:y val="0.347723461650627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2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910156399206056"/>
          <c:y val="0.16724492872858041"/>
          <c:w val="0.23240123571330099"/>
          <c:h val="0.34130110027564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920842463499413E-2"/>
          <c:y val="2.2626259746916757E-2"/>
          <c:w val="0.90790178750591954"/>
          <c:h val="0.85107594355193605"/>
        </c:manualLayout>
      </c:layout>
      <c:scatterChart>
        <c:scatterStyle val="smoothMarker"/>
        <c:varyColors val="0"/>
        <c:ser>
          <c:idx val="0"/>
          <c:order val="0"/>
          <c:tx>
            <c:v>U = 11 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Лист2!$A$3:$A$33</c:f>
              <c:numCache>
                <c:formatCode>0</c:formatCode>
                <c:ptCount val="31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</c:numCache>
            </c:numRef>
          </c:xVal>
          <c:yVal>
            <c:numRef>
              <c:f>Лист2!$D$3:$D$33</c:f>
              <c:numCache>
                <c:formatCode>General</c:formatCode>
                <c:ptCount val="31"/>
                <c:pt idx="0">
                  <c:v>1.3989999999999999E-2</c:v>
                </c:pt>
                <c:pt idx="1">
                  <c:v>6.9974999999999994E-3</c:v>
                </c:pt>
                <c:pt idx="2">
                  <c:v>4.6666666666666671E-3</c:v>
                </c:pt>
                <c:pt idx="3">
                  <c:v>3.5062500000000003E-3</c:v>
                </c:pt>
                <c:pt idx="4">
                  <c:v>2.8089999999999999E-3</c:v>
                </c:pt>
                <c:pt idx="5">
                  <c:v>2.3449999999999999E-3</c:v>
                </c:pt>
                <c:pt idx="6">
                  <c:v>2.0128571428571426E-3</c:v>
                </c:pt>
                <c:pt idx="7">
                  <c:v>1.7593749999999999E-3</c:v>
                </c:pt>
                <c:pt idx="8">
                  <c:v>1.5555555555555557E-3</c:v>
                </c:pt>
                <c:pt idx="9">
                  <c:v>1.3805E-3</c:v>
                </c:pt>
                <c:pt idx="10">
                  <c:v>1.1963636363636362E-3</c:v>
                </c:pt>
                <c:pt idx="11">
                  <c:v>9.2416666666666667E-4</c:v>
                </c:pt>
                <c:pt idx="12">
                  <c:v>6.2192307692307699E-4</c:v>
                </c:pt>
                <c:pt idx="13">
                  <c:v>4.9821428571428575E-4</c:v>
                </c:pt>
                <c:pt idx="14">
                  <c:v>3.9999999999999996E-4</c:v>
                </c:pt>
                <c:pt idx="15">
                  <c:v>3.4250000000000003E-4</c:v>
                </c:pt>
                <c:pt idx="16">
                  <c:v>2.8617647058823528E-4</c:v>
                </c:pt>
                <c:pt idx="17">
                  <c:v>2.4250000000000001E-4</c:v>
                </c:pt>
                <c:pt idx="18">
                  <c:v>2.018421052631579E-4</c:v>
                </c:pt>
                <c:pt idx="19">
                  <c:v>1.7225000000000001E-4</c:v>
                </c:pt>
                <c:pt idx="20">
                  <c:v>1.4904761904761904E-4</c:v>
                </c:pt>
                <c:pt idx="21">
                  <c:v>1.3136363636363636E-4</c:v>
                </c:pt>
                <c:pt idx="22">
                  <c:v>1.1347826086956522E-4</c:v>
                </c:pt>
                <c:pt idx="23">
                  <c:v>1.0166666666666667E-4</c:v>
                </c:pt>
                <c:pt idx="24">
                  <c:v>9.1000000000000003E-5</c:v>
                </c:pt>
                <c:pt idx="25">
                  <c:v>8.2692307692307682E-5</c:v>
                </c:pt>
                <c:pt idx="26">
                  <c:v>7.4814814814814815E-5</c:v>
                </c:pt>
                <c:pt idx="27">
                  <c:v>6.7857142857142861E-5</c:v>
                </c:pt>
                <c:pt idx="28">
                  <c:v>6.2413793103448286E-5</c:v>
                </c:pt>
                <c:pt idx="29">
                  <c:v>5.7666666666666668E-5</c:v>
                </c:pt>
                <c:pt idx="30">
                  <c:v>5.4032258064516134E-5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E8-4CFE-9A21-40DA1BF9D567}"/>
            </c:ext>
          </c:extLst>
        </c:ser>
        <c:ser>
          <c:idx val="1"/>
          <c:order val="1"/>
          <c:tx>
            <c:v>U = 13 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Лист2!$A$3:$A$33</c:f>
              <c:numCache>
                <c:formatCode>0</c:formatCode>
                <c:ptCount val="31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</c:numCache>
            </c:numRef>
          </c:xVal>
          <c:yVal>
            <c:numRef>
              <c:f>Лист2!$E$3:$E$33</c:f>
              <c:numCache>
                <c:formatCode>General</c:formatCode>
                <c:ptCount val="31"/>
                <c:pt idx="0">
                  <c:v>1.7180000000000001E-2</c:v>
                </c:pt>
                <c:pt idx="1">
                  <c:v>8.5950000000000002E-3</c:v>
                </c:pt>
                <c:pt idx="2">
                  <c:v>5.7200000000000003E-3</c:v>
                </c:pt>
                <c:pt idx="3">
                  <c:v>4.2937500000000007E-3</c:v>
                </c:pt>
                <c:pt idx="4">
                  <c:v>3.437E-3</c:v>
                </c:pt>
                <c:pt idx="5">
                  <c:v>2.8708333333333333E-3</c:v>
                </c:pt>
                <c:pt idx="6">
                  <c:v>2.4685714285714289E-3</c:v>
                </c:pt>
                <c:pt idx="7">
                  <c:v>2.16125E-3</c:v>
                </c:pt>
                <c:pt idx="8">
                  <c:v>1.9133333333333333E-3</c:v>
                </c:pt>
                <c:pt idx="9">
                  <c:v>1.6905000000000002E-3</c:v>
                </c:pt>
                <c:pt idx="10">
                  <c:v>1.4563636363636365E-3</c:v>
                </c:pt>
                <c:pt idx="11">
                  <c:v>1.2195833333333334E-3</c:v>
                </c:pt>
                <c:pt idx="12">
                  <c:v>8.1769230769230769E-4</c:v>
                </c:pt>
                <c:pt idx="13">
                  <c:v>6.5178571428571423E-4</c:v>
                </c:pt>
                <c:pt idx="14">
                  <c:v>5.2266666666666661E-4</c:v>
                </c:pt>
                <c:pt idx="15">
                  <c:v>4.5156249999999998E-4</c:v>
                </c:pt>
                <c:pt idx="16">
                  <c:v>3.9411764705882355E-4</c:v>
                </c:pt>
                <c:pt idx="17">
                  <c:v>3.3527777777777777E-4</c:v>
                </c:pt>
                <c:pt idx="18">
                  <c:v>2.7552631578947368E-4</c:v>
                </c:pt>
                <c:pt idx="19">
                  <c:v>2.4400000000000002E-4</c:v>
                </c:pt>
                <c:pt idx="20">
                  <c:v>2.0547619047619049E-4</c:v>
                </c:pt>
                <c:pt idx="21">
                  <c:v>1.8181818181818183E-4</c:v>
                </c:pt>
                <c:pt idx="22">
                  <c:v>1.6108695652173913E-4</c:v>
                </c:pt>
                <c:pt idx="23">
                  <c:v>1.4124999999999999E-4</c:v>
                </c:pt>
                <c:pt idx="24">
                  <c:v>1.2579999999999999E-4</c:v>
                </c:pt>
                <c:pt idx="25">
                  <c:v>1.1153846153846154E-4</c:v>
                </c:pt>
                <c:pt idx="26">
                  <c:v>1.0148148148148149E-4</c:v>
                </c:pt>
                <c:pt idx="27">
                  <c:v>9.2321428571428575E-5</c:v>
                </c:pt>
                <c:pt idx="28">
                  <c:v>8.4999999999999993E-5</c:v>
                </c:pt>
                <c:pt idx="29">
                  <c:v>7.883333333333333E-5</c:v>
                </c:pt>
                <c:pt idx="30">
                  <c:v>7.3387096774193552E-5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E8-4CFE-9A21-40DA1BF9D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528863"/>
        <c:axId val="51147807"/>
      </c:scatterChart>
      <c:valAx>
        <c:axId val="18105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47807"/>
        <c:crosses val="autoZero"/>
        <c:crossBetween val="midCat"/>
      </c:valAx>
      <c:valAx>
        <c:axId val="511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052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5359673160121039"/>
          <c:y val="5.6565394853683948E-2"/>
          <c:w val="0.19717851782288681"/>
          <c:h val="0.31959630069561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Лист2!$R$31</c:f>
              <c:strCache>
                <c:ptCount val="1"/>
                <c:pt idx="0">
                  <c:v>B*10^-5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Лист2!$Q$32:$Q$33</c:f>
              <c:numCache>
                <c:formatCode>General</c:formatCode>
                <c:ptCount val="2"/>
                <c:pt idx="0">
                  <c:v>11</c:v>
                </c:pt>
                <c:pt idx="1">
                  <c:v>13</c:v>
                </c:pt>
              </c:numCache>
            </c:numRef>
          </c:xVal>
          <c:yVal>
            <c:numRef>
              <c:f>Лист2!$R$32:$R$33</c:f>
              <c:numCache>
                <c:formatCode>General</c:formatCode>
                <c:ptCount val="2"/>
                <c:pt idx="0">
                  <c:v>6.4786401000000007</c:v>
                </c:pt>
                <c:pt idx="1">
                  <c:v>6.8790435999999993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F5-4DBC-8985-B55FA9DFE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013743"/>
        <c:axId val="1216014223"/>
      </c:scatterChart>
      <c:valAx>
        <c:axId val="121601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6014223"/>
        <c:crosses val="autoZero"/>
        <c:crossBetween val="midCat"/>
      </c:valAx>
      <c:valAx>
        <c:axId val="12160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601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251011</xdr:colOff>
      <xdr:row>1</xdr:row>
      <xdr:rowOff>76200</xdr:rowOff>
    </xdr:from>
    <xdr:to>
      <xdr:col>25</xdr:col>
      <xdr:colOff>531718</xdr:colOff>
      <xdr:row>20</xdr:row>
      <xdr:rowOff>17369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ADBC01-1A00-AFD0-CC41-4A88CF2F2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31376</xdr:colOff>
      <xdr:row>1</xdr:row>
      <xdr:rowOff>10925</xdr:rowOff>
    </xdr:from>
    <xdr:to>
      <xdr:col>40</xdr:col>
      <xdr:colOff>350744</xdr:colOff>
      <xdr:row>20</xdr:row>
      <xdr:rowOff>139512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8C04105-A993-E0F6-D31A-2665A0819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276225</xdr:colOff>
      <xdr:row>23</xdr:row>
      <xdr:rowOff>23812</xdr:rowOff>
    </xdr:from>
    <xdr:to>
      <xdr:col>25</xdr:col>
      <xdr:colOff>581025</xdr:colOff>
      <xdr:row>36</xdr:row>
      <xdr:rowOff>166687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3E924A-5949-40F6-D705-057AA8E85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D727-DED0-4439-9626-39350150CB64}">
  <dimension ref="A1:R36"/>
  <sheetViews>
    <sheetView tabSelected="1" zoomScaleNormal="100" workbookViewId="0">
      <selection activeCell="O37" sqref="O37"/>
    </sheetView>
  </sheetViews>
  <sheetFormatPr defaultRowHeight="15" x14ac:dyDescent="0.25"/>
  <cols>
    <col min="15" max="15" width="13.140625" bestFit="1" customWidth="1"/>
    <col min="16" max="16" width="12" bestFit="1" customWidth="1"/>
  </cols>
  <sheetData>
    <row r="1" spans="1:17" ht="15.75" thickBot="1" x14ac:dyDescent="0.3">
      <c r="A1" t="s">
        <v>0</v>
      </c>
      <c r="B1" t="s">
        <v>1</v>
      </c>
      <c r="C1" t="s">
        <v>1</v>
      </c>
      <c r="D1" t="s">
        <v>12</v>
      </c>
      <c r="E1" t="s">
        <v>12</v>
      </c>
      <c r="I1" t="s">
        <v>2</v>
      </c>
      <c r="J1" t="s">
        <v>3</v>
      </c>
      <c r="L1" t="s">
        <v>2</v>
      </c>
      <c r="M1" t="s">
        <v>4</v>
      </c>
    </row>
    <row r="2" spans="1:17" ht="15.75" thickBot="1" x14ac:dyDescent="0.3">
      <c r="A2" s="2">
        <v>0</v>
      </c>
      <c r="B2" s="4">
        <v>0.28010000000000002</v>
      </c>
      <c r="C2" s="6">
        <v>0.34339999999999998</v>
      </c>
      <c r="D2" t="e">
        <f>B2/A2</f>
        <v>#DIV/0!</v>
      </c>
      <c r="E2" t="e">
        <f>C2/A2</f>
        <v>#DIV/0!</v>
      </c>
      <c r="I2" s="8">
        <f t="shared" ref="I2:I32" si="0">A3-A2</f>
        <v>20</v>
      </c>
      <c r="J2">
        <f t="shared" ref="J2:J32" si="1">ABS(B2-B3)</f>
        <v>3.0000000000002247E-4</v>
      </c>
      <c r="L2" s="8">
        <f t="shared" ref="L2:L32" si="2">A3-A2</f>
        <v>20</v>
      </c>
      <c r="M2" s="1">
        <f t="shared" ref="M2:M32" si="3">ABS(C3-C2)</f>
        <v>2.0000000000003348E-4</v>
      </c>
      <c r="O2" t="s">
        <v>9</v>
      </c>
      <c r="P2" s="1">
        <f>AVERAGE(B2:B13)</f>
        <v>0.27876666666666666</v>
      </c>
    </row>
    <row r="3" spans="1:17" ht="15.75" thickBot="1" x14ac:dyDescent="0.3">
      <c r="A3" s="3">
        <v>20</v>
      </c>
      <c r="B3" s="5">
        <v>0.27979999999999999</v>
      </c>
      <c r="C3" s="7">
        <v>0.34360000000000002</v>
      </c>
      <c r="D3">
        <f t="shared" ref="D3:D33" si="4">B3/A3</f>
        <v>1.3989999999999999E-2</v>
      </c>
      <c r="E3">
        <f t="shared" ref="E3:E33" si="5">C3/A3</f>
        <v>1.7180000000000001E-2</v>
      </c>
      <c r="F3">
        <f>F4*1000</f>
        <v>220433</v>
      </c>
      <c r="G3" s="5">
        <v>0.26319999999999999</v>
      </c>
      <c r="I3" s="8">
        <f t="shared" si="0"/>
        <v>20</v>
      </c>
      <c r="J3">
        <f t="shared" si="1"/>
        <v>9.9999999999988987E-5</v>
      </c>
      <c r="L3" s="8">
        <f t="shared" si="2"/>
        <v>20</v>
      </c>
      <c r="M3" s="1">
        <f t="shared" si="3"/>
        <v>1.9999999999997797E-4</v>
      </c>
      <c r="O3" t="s">
        <v>10</v>
      </c>
      <c r="P3" s="1">
        <f>AVERAGE(C2:C11)</f>
        <v>0.34415000000000007</v>
      </c>
      <c r="Q3" t="s">
        <v>5</v>
      </c>
    </row>
    <row r="4" spans="1:17" ht="16.5" thickBot="1" x14ac:dyDescent="0.3">
      <c r="A4" s="3">
        <v>40</v>
      </c>
      <c r="B4" s="5">
        <v>0.27989999999999998</v>
      </c>
      <c r="C4" s="7">
        <v>0.34379999999999999</v>
      </c>
      <c r="D4">
        <f t="shared" si="4"/>
        <v>6.9974999999999994E-3</v>
      </c>
      <c r="E4">
        <f t="shared" si="5"/>
        <v>8.5950000000000002E-3</v>
      </c>
      <c r="F4" s="13">
        <v>220.43299999999999</v>
      </c>
      <c r="I4" s="8">
        <f t="shared" si="0"/>
        <v>20</v>
      </c>
      <c r="J4">
        <f t="shared" si="1"/>
        <v>1.000000000000445E-4</v>
      </c>
      <c r="L4" s="8">
        <f t="shared" si="2"/>
        <v>20</v>
      </c>
      <c r="M4" s="1">
        <f t="shared" si="3"/>
        <v>5.9999999999998943E-4</v>
      </c>
    </row>
    <row r="5" spans="1:17" ht="15.75" thickBot="1" x14ac:dyDescent="0.3">
      <c r="A5" s="3">
        <v>60</v>
      </c>
      <c r="B5" s="5">
        <v>0.28000000000000003</v>
      </c>
      <c r="C5" s="7">
        <v>0.34320000000000001</v>
      </c>
      <c r="D5">
        <f t="shared" si="4"/>
        <v>4.6666666666666671E-3</v>
      </c>
      <c r="E5">
        <f t="shared" si="5"/>
        <v>5.7200000000000003E-3</v>
      </c>
      <c r="I5" s="8">
        <f t="shared" si="0"/>
        <v>20</v>
      </c>
      <c r="J5">
        <f t="shared" si="1"/>
        <v>5.0000000000000044E-4</v>
      </c>
      <c r="L5" s="8">
        <f t="shared" si="2"/>
        <v>20</v>
      </c>
      <c r="M5" s="1">
        <f t="shared" si="3"/>
        <v>3.0000000000002247E-4</v>
      </c>
    </row>
    <row r="6" spans="1:17" ht="15.75" thickBot="1" x14ac:dyDescent="0.3">
      <c r="A6" s="3">
        <v>80</v>
      </c>
      <c r="B6" s="5">
        <v>0.28050000000000003</v>
      </c>
      <c r="C6" s="7">
        <v>0.34350000000000003</v>
      </c>
      <c r="D6">
        <f t="shared" si="4"/>
        <v>3.5062500000000003E-3</v>
      </c>
      <c r="E6">
        <f t="shared" si="5"/>
        <v>4.2937500000000007E-3</v>
      </c>
      <c r="I6" s="8">
        <f t="shared" si="0"/>
        <v>20</v>
      </c>
      <c r="J6">
        <f t="shared" si="1"/>
        <v>3.9999999999995595E-4</v>
      </c>
      <c r="L6" s="8">
        <f t="shared" si="2"/>
        <v>20</v>
      </c>
      <c r="M6" s="1">
        <f t="shared" si="3"/>
        <v>1.9999999999997797E-4</v>
      </c>
    </row>
    <row r="7" spans="1:17" ht="16.5" thickBot="1" x14ac:dyDescent="0.3">
      <c r="A7" s="3">
        <v>100</v>
      </c>
      <c r="B7" s="5">
        <v>0.28089999999999998</v>
      </c>
      <c r="C7" s="7">
        <v>0.34370000000000001</v>
      </c>
      <c r="D7">
        <f t="shared" si="4"/>
        <v>2.8089999999999999E-3</v>
      </c>
      <c r="E7">
        <f t="shared" si="5"/>
        <v>3.437E-3</v>
      </c>
      <c r="F7" s="13">
        <v>0.22714100000000001</v>
      </c>
      <c r="I7" s="8">
        <f t="shared" si="0"/>
        <v>20</v>
      </c>
      <c r="J7">
        <f t="shared" si="1"/>
        <v>5.0000000000000044E-4</v>
      </c>
      <c r="L7" s="8">
        <f t="shared" si="2"/>
        <v>20</v>
      </c>
      <c r="M7" s="1">
        <f t="shared" si="3"/>
        <v>7.999999999999674E-4</v>
      </c>
    </row>
    <row r="8" spans="1:17" ht="15.75" thickBot="1" x14ac:dyDescent="0.3">
      <c r="A8" s="3">
        <v>120</v>
      </c>
      <c r="B8" s="5">
        <v>0.28139999999999998</v>
      </c>
      <c r="C8" s="7">
        <v>0.34449999999999997</v>
      </c>
      <c r="D8">
        <f t="shared" si="4"/>
        <v>2.3449999999999999E-3</v>
      </c>
      <c r="E8">
        <f t="shared" si="5"/>
        <v>2.8708333333333333E-3</v>
      </c>
      <c r="F8">
        <f>F7*1000</f>
        <v>227.14100000000002</v>
      </c>
      <c r="G8" s="1">
        <f>AVERAGE(C13:C14)*1.03</f>
        <v>0.31574649999999999</v>
      </c>
      <c r="I8" s="8">
        <f t="shared" si="0"/>
        <v>20</v>
      </c>
      <c r="J8">
        <f t="shared" si="1"/>
        <v>4.0000000000001146E-4</v>
      </c>
      <c r="L8" s="8">
        <f t="shared" si="2"/>
        <v>20</v>
      </c>
      <c r="M8" s="1">
        <f t="shared" si="3"/>
        <v>1.1000000000000454E-3</v>
      </c>
    </row>
    <row r="9" spans="1:17" ht="15.75" thickBot="1" x14ac:dyDescent="0.3">
      <c r="A9" s="3">
        <v>140</v>
      </c>
      <c r="B9" s="5">
        <v>0.28179999999999999</v>
      </c>
      <c r="C9" s="7">
        <v>0.34560000000000002</v>
      </c>
      <c r="D9">
        <f t="shared" si="4"/>
        <v>2.0128571428571426E-3</v>
      </c>
      <c r="E9">
        <f t="shared" si="5"/>
        <v>2.4685714285714289E-3</v>
      </c>
      <c r="I9" s="8">
        <f t="shared" si="0"/>
        <v>20</v>
      </c>
      <c r="J9">
        <f t="shared" si="1"/>
        <v>3.0000000000002247E-4</v>
      </c>
      <c r="L9" s="8">
        <f t="shared" si="2"/>
        <v>20</v>
      </c>
      <c r="M9" s="1">
        <f t="shared" si="3"/>
        <v>1.9999999999997797E-4</v>
      </c>
    </row>
    <row r="10" spans="1:17" ht="15.75" thickBot="1" x14ac:dyDescent="0.3">
      <c r="A10" s="3">
        <v>160</v>
      </c>
      <c r="B10" s="5">
        <v>0.28149999999999997</v>
      </c>
      <c r="C10" s="7">
        <v>0.3458</v>
      </c>
      <c r="D10">
        <f t="shared" si="4"/>
        <v>1.7593749999999999E-3</v>
      </c>
      <c r="E10">
        <f t="shared" si="5"/>
        <v>2.16125E-3</v>
      </c>
      <c r="I10" s="8">
        <f t="shared" si="0"/>
        <v>20</v>
      </c>
      <c r="J10">
        <f t="shared" si="1"/>
        <v>1.4999999999999458E-3</v>
      </c>
      <c r="L10" s="8">
        <f t="shared" si="2"/>
        <v>20</v>
      </c>
      <c r="M10" s="1">
        <f t="shared" si="3"/>
        <v>1.4000000000000123E-3</v>
      </c>
    </row>
    <row r="11" spans="1:17" ht="15.75" thickBot="1" x14ac:dyDescent="0.3">
      <c r="A11" s="3">
        <v>180</v>
      </c>
      <c r="B11" s="5">
        <v>0.28000000000000003</v>
      </c>
      <c r="C11" s="7">
        <v>0.34439999999999998</v>
      </c>
      <c r="D11">
        <f t="shared" si="4"/>
        <v>1.5555555555555557E-3</v>
      </c>
      <c r="E11">
        <f t="shared" si="5"/>
        <v>1.9133333333333333E-3</v>
      </c>
      <c r="I11" s="8">
        <f t="shared" si="0"/>
        <v>20</v>
      </c>
      <c r="J11">
        <f t="shared" si="1"/>
        <v>3.9000000000000146E-3</v>
      </c>
      <c r="L11" s="8">
        <f t="shared" si="2"/>
        <v>20</v>
      </c>
      <c r="M11" s="1">
        <f t="shared" si="3"/>
        <v>6.2999999999999723E-3</v>
      </c>
    </row>
    <row r="12" spans="1:17" ht="15.75" thickBot="1" x14ac:dyDescent="0.3">
      <c r="A12" s="3">
        <v>200</v>
      </c>
      <c r="B12" s="5">
        <v>0.27610000000000001</v>
      </c>
      <c r="C12" s="7">
        <v>0.33810000000000001</v>
      </c>
      <c r="D12">
        <f t="shared" si="4"/>
        <v>1.3805E-3</v>
      </c>
      <c r="E12">
        <f t="shared" si="5"/>
        <v>1.6905000000000002E-3</v>
      </c>
      <c r="I12" s="8">
        <f t="shared" si="0"/>
        <v>20</v>
      </c>
      <c r="J12">
        <f t="shared" si="1"/>
        <v>1.2900000000000023E-2</v>
      </c>
      <c r="L12" s="8">
        <f t="shared" si="2"/>
        <v>20</v>
      </c>
      <c r="M12" s="1">
        <f t="shared" si="3"/>
        <v>1.7699999999999994E-2</v>
      </c>
    </row>
    <row r="13" spans="1:17" ht="15.75" thickBot="1" x14ac:dyDescent="0.3">
      <c r="A13" s="3">
        <v>220</v>
      </c>
      <c r="B13" s="5">
        <v>0.26319999999999999</v>
      </c>
      <c r="C13" s="7">
        <v>0.32040000000000002</v>
      </c>
      <c r="D13">
        <f t="shared" si="4"/>
        <v>1.1963636363636362E-3</v>
      </c>
      <c r="E13">
        <f t="shared" si="5"/>
        <v>1.4563636363636365E-3</v>
      </c>
      <c r="I13" s="8">
        <f t="shared" si="0"/>
        <v>20</v>
      </c>
      <c r="J13">
        <f t="shared" si="1"/>
        <v>4.1399999999999992E-2</v>
      </c>
      <c r="L13" s="8">
        <f t="shared" si="2"/>
        <v>20</v>
      </c>
      <c r="M13" s="1">
        <f t="shared" si="3"/>
        <v>2.7700000000000002E-2</v>
      </c>
    </row>
    <row r="14" spans="1:17" ht="15.75" thickBot="1" x14ac:dyDescent="0.3">
      <c r="A14" s="3">
        <v>240</v>
      </c>
      <c r="B14" s="5">
        <v>0.2218</v>
      </c>
      <c r="C14" s="7">
        <v>0.29270000000000002</v>
      </c>
      <c r="D14">
        <f t="shared" si="4"/>
        <v>9.2416666666666667E-4</v>
      </c>
      <c r="E14">
        <f t="shared" si="5"/>
        <v>1.2195833333333334E-3</v>
      </c>
      <c r="I14" s="9">
        <f t="shared" si="0"/>
        <v>20</v>
      </c>
      <c r="J14" s="10">
        <f t="shared" si="1"/>
        <v>6.0099999999999987E-2</v>
      </c>
      <c r="L14" s="9">
        <f t="shared" si="2"/>
        <v>20</v>
      </c>
      <c r="M14" s="11">
        <f t="shared" si="3"/>
        <v>8.0100000000000005E-2</v>
      </c>
      <c r="O14" s="12" t="s">
        <v>6</v>
      </c>
      <c r="P14" s="12"/>
      <c r="Q14" s="12" t="s">
        <v>8</v>
      </c>
    </row>
    <row r="15" spans="1:17" ht="15.75" thickBot="1" x14ac:dyDescent="0.3">
      <c r="A15" s="3">
        <v>260</v>
      </c>
      <c r="B15" s="5">
        <v>0.16170000000000001</v>
      </c>
      <c r="C15" s="7">
        <v>0.21260000000000001</v>
      </c>
      <c r="D15">
        <f t="shared" si="4"/>
        <v>6.2192307692307699E-4</v>
      </c>
      <c r="E15">
        <f t="shared" si="5"/>
        <v>8.1769230769230769E-4</v>
      </c>
      <c r="I15" s="9">
        <f t="shared" si="0"/>
        <v>20</v>
      </c>
      <c r="J15" s="10">
        <f t="shared" si="1"/>
        <v>2.2199999999999998E-2</v>
      </c>
      <c r="L15" s="9">
        <f t="shared" si="2"/>
        <v>20</v>
      </c>
      <c r="M15" s="11">
        <f t="shared" si="3"/>
        <v>3.0100000000000016E-2</v>
      </c>
      <c r="O15" s="12">
        <v>20</v>
      </c>
      <c r="P15" s="12" t="s">
        <v>7</v>
      </c>
      <c r="Q15" s="12">
        <f>-J14</f>
        <v>-6.0099999999999987E-2</v>
      </c>
    </row>
    <row r="16" spans="1:17" ht="15.75" thickBot="1" x14ac:dyDescent="0.3">
      <c r="A16" s="3">
        <v>280</v>
      </c>
      <c r="B16" s="5">
        <v>0.13950000000000001</v>
      </c>
      <c r="C16" s="7">
        <v>0.1825</v>
      </c>
      <c r="D16">
        <f t="shared" si="4"/>
        <v>4.9821428571428575E-4</v>
      </c>
      <c r="E16">
        <f t="shared" si="5"/>
        <v>6.5178571428571423E-4</v>
      </c>
      <c r="I16" s="8">
        <f t="shared" si="0"/>
        <v>20</v>
      </c>
      <c r="J16">
        <f t="shared" si="1"/>
        <v>1.9500000000000017E-2</v>
      </c>
      <c r="L16" s="8">
        <f t="shared" si="2"/>
        <v>20</v>
      </c>
      <c r="M16" s="1">
        <f t="shared" si="3"/>
        <v>2.5700000000000001E-2</v>
      </c>
    </row>
    <row r="17" spans="1:18" ht="15.75" thickBot="1" x14ac:dyDescent="0.3">
      <c r="A17" s="3">
        <v>300</v>
      </c>
      <c r="B17" s="5">
        <v>0.12</v>
      </c>
      <c r="C17" s="7">
        <v>0.15679999999999999</v>
      </c>
      <c r="D17">
        <f t="shared" si="4"/>
        <v>3.9999999999999996E-4</v>
      </c>
      <c r="E17">
        <f t="shared" si="5"/>
        <v>5.2266666666666661E-4</v>
      </c>
      <c r="I17" s="8">
        <f t="shared" si="0"/>
        <v>20</v>
      </c>
      <c r="J17">
        <f t="shared" si="1"/>
        <v>1.0399999999999993E-2</v>
      </c>
      <c r="L17" s="8">
        <f t="shared" si="2"/>
        <v>20</v>
      </c>
      <c r="M17" s="1">
        <f t="shared" si="3"/>
        <v>1.2300000000000005E-2</v>
      </c>
    </row>
    <row r="18" spans="1:18" ht="15.75" thickBot="1" x14ac:dyDescent="0.3">
      <c r="A18" s="3">
        <v>320</v>
      </c>
      <c r="B18" s="5">
        <v>0.1096</v>
      </c>
      <c r="C18" s="7">
        <v>0.14449999999999999</v>
      </c>
      <c r="D18">
        <f t="shared" si="4"/>
        <v>3.4250000000000003E-4</v>
      </c>
      <c r="E18">
        <f t="shared" si="5"/>
        <v>4.5156249999999998E-4</v>
      </c>
      <c r="I18" s="8">
        <f t="shared" si="0"/>
        <v>20</v>
      </c>
      <c r="J18">
        <f t="shared" si="1"/>
        <v>1.2300000000000005E-2</v>
      </c>
      <c r="L18" s="8">
        <f t="shared" si="2"/>
        <v>20</v>
      </c>
      <c r="M18" s="1">
        <f t="shared" si="3"/>
        <v>1.0499999999999982E-2</v>
      </c>
      <c r="O18" s="12" t="s">
        <v>6</v>
      </c>
      <c r="P18" s="12"/>
      <c r="Q18" s="12" t="s">
        <v>11</v>
      </c>
    </row>
    <row r="19" spans="1:18" ht="15.75" thickBot="1" x14ac:dyDescent="0.3">
      <c r="A19" s="3">
        <v>340</v>
      </c>
      <c r="B19" s="5">
        <v>9.7299999999999998E-2</v>
      </c>
      <c r="C19" s="7">
        <v>0.13400000000000001</v>
      </c>
      <c r="D19">
        <f t="shared" si="4"/>
        <v>2.8617647058823528E-4</v>
      </c>
      <c r="E19">
        <f t="shared" si="5"/>
        <v>3.9411764705882355E-4</v>
      </c>
      <c r="I19" s="8">
        <f t="shared" si="0"/>
        <v>20</v>
      </c>
      <c r="J19">
        <f t="shared" si="1"/>
        <v>9.999999999999995E-3</v>
      </c>
      <c r="L19" s="8">
        <f t="shared" si="2"/>
        <v>20</v>
      </c>
      <c r="M19" s="1">
        <f t="shared" si="3"/>
        <v>1.3300000000000006E-2</v>
      </c>
      <c r="O19" s="12">
        <v>20</v>
      </c>
      <c r="P19" s="12" t="s">
        <v>7</v>
      </c>
      <c r="Q19" s="12">
        <v>8.0100000000000005E-2</v>
      </c>
    </row>
    <row r="20" spans="1:18" ht="15.75" thickBot="1" x14ac:dyDescent="0.3">
      <c r="A20" s="3">
        <v>360</v>
      </c>
      <c r="B20" s="5">
        <v>8.7300000000000003E-2</v>
      </c>
      <c r="C20" s="7">
        <v>0.1207</v>
      </c>
      <c r="D20">
        <f t="shared" si="4"/>
        <v>2.4250000000000001E-4</v>
      </c>
      <c r="E20">
        <f t="shared" si="5"/>
        <v>3.3527777777777777E-4</v>
      </c>
      <c r="I20" s="8">
        <f t="shared" si="0"/>
        <v>20</v>
      </c>
      <c r="J20">
        <f t="shared" si="1"/>
        <v>1.0599999999999998E-2</v>
      </c>
      <c r="L20" s="8">
        <f t="shared" si="2"/>
        <v>20</v>
      </c>
      <c r="M20" s="1">
        <f t="shared" si="3"/>
        <v>1.6E-2</v>
      </c>
    </row>
    <row r="21" spans="1:18" ht="15.75" thickBot="1" x14ac:dyDescent="0.3">
      <c r="A21" s="3">
        <v>380</v>
      </c>
      <c r="B21" s="5">
        <v>7.6700000000000004E-2</v>
      </c>
      <c r="C21" s="7">
        <v>0.1047</v>
      </c>
      <c r="D21">
        <f t="shared" si="4"/>
        <v>2.018421052631579E-4</v>
      </c>
      <c r="E21">
        <f t="shared" si="5"/>
        <v>2.7552631578947368E-4</v>
      </c>
      <c r="I21" s="8">
        <f t="shared" si="0"/>
        <v>20</v>
      </c>
      <c r="J21">
        <f t="shared" si="1"/>
        <v>7.8000000000000014E-3</v>
      </c>
      <c r="L21" s="8">
        <f t="shared" si="2"/>
        <v>20</v>
      </c>
      <c r="M21" s="1">
        <f t="shared" si="3"/>
        <v>7.0999999999999952E-3</v>
      </c>
    </row>
    <row r="22" spans="1:18" ht="15.75" thickBot="1" x14ac:dyDescent="0.3">
      <c r="A22" s="3">
        <v>400</v>
      </c>
      <c r="B22" s="5">
        <v>6.8900000000000003E-2</v>
      </c>
      <c r="C22" s="7">
        <v>9.7600000000000006E-2</v>
      </c>
      <c r="D22">
        <f t="shared" si="4"/>
        <v>1.7225000000000001E-4</v>
      </c>
      <c r="E22">
        <f t="shared" si="5"/>
        <v>2.4400000000000002E-4</v>
      </c>
      <c r="I22" s="8">
        <f t="shared" si="0"/>
        <v>20</v>
      </c>
      <c r="J22">
        <f t="shared" si="1"/>
        <v>6.3E-3</v>
      </c>
      <c r="L22" s="8">
        <f t="shared" si="2"/>
        <v>20</v>
      </c>
      <c r="M22" s="1">
        <f t="shared" si="3"/>
        <v>1.1300000000000004E-2</v>
      </c>
    </row>
    <row r="23" spans="1:18" ht="15.75" thickBot="1" x14ac:dyDescent="0.3">
      <c r="A23" s="3">
        <v>420</v>
      </c>
      <c r="B23" s="5">
        <v>6.2600000000000003E-2</v>
      </c>
      <c r="C23" s="7">
        <v>8.6300000000000002E-2</v>
      </c>
      <c r="D23">
        <f t="shared" si="4"/>
        <v>1.4904761904761904E-4</v>
      </c>
      <c r="E23">
        <f t="shared" si="5"/>
        <v>2.0547619047619049E-4</v>
      </c>
      <c r="I23" s="8">
        <f t="shared" si="0"/>
        <v>20</v>
      </c>
      <c r="J23">
        <f t="shared" si="1"/>
        <v>4.8000000000000057E-3</v>
      </c>
      <c r="L23" s="8">
        <f t="shared" si="2"/>
        <v>20</v>
      </c>
      <c r="M23" s="1">
        <f t="shared" si="3"/>
        <v>6.3E-3</v>
      </c>
    </row>
    <row r="24" spans="1:18" ht="15.75" thickBot="1" x14ac:dyDescent="0.3">
      <c r="A24" s="3">
        <v>440</v>
      </c>
      <c r="B24" s="5">
        <v>5.7799999999999997E-2</v>
      </c>
      <c r="C24" s="7">
        <v>0.08</v>
      </c>
      <c r="D24">
        <f t="shared" si="4"/>
        <v>1.3136363636363636E-4</v>
      </c>
      <c r="E24">
        <f t="shared" si="5"/>
        <v>1.8181818181818183E-4</v>
      </c>
      <c r="I24" s="8">
        <f t="shared" si="0"/>
        <v>20</v>
      </c>
      <c r="J24">
        <f t="shared" si="1"/>
        <v>5.5999999999999939E-3</v>
      </c>
      <c r="L24" s="8">
        <f t="shared" si="2"/>
        <v>20</v>
      </c>
      <c r="M24" s="1">
        <f t="shared" si="3"/>
        <v>5.9000000000000025E-3</v>
      </c>
    </row>
    <row r="25" spans="1:18" ht="15.75" thickBot="1" x14ac:dyDescent="0.3">
      <c r="A25" s="3">
        <v>460</v>
      </c>
      <c r="B25" s="5">
        <v>5.2200000000000003E-2</v>
      </c>
      <c r="C25" s="7">
        <v>7.4099999999999999E-2</v>
      </c>
      <c r="D25">
        <f t="shared" si="4"/>
        <v>1.1347826086956522E-4</v>
      </c>
      <c r="E25">
        <f t="shared" si="5"/>
        <v>1.6108695652173913E-4</v>
      </c>
      <c r="I25" s="8">
        <f t="shared" si="0"/>
        <v>20</v>
      </c>
      <c r="J25">
        <f t="shared" si="1"/>
        <v>3.4000000000000002E-3</v>
      </c>
      <c r="L25" s="8">
        <f t="shared" si="2"/>
        <v>20</v>
      </c>
      <c r="M25" s="1">
        <f t="shared" si="3"/>
        <v>6.3E-3</v>
      </c>
    </row>
    <row r="26" spans="1:18" ht="15.75" thickBot="1" x14ac:dyDescent="0.3">
      <c r="A26" s="3">
        <v>480</v>
      </c>
      <c r="B26" s="5">
        <v>4.8800000000000003E-2</v>
      </c>
      <c r="C26" s="7">
        <v>6.7799999999999999E-2</v>
      </c>
      <c r="D26">
        <f t="shared" si="4"/>
        <v>1.0166666666666667E-4</v>
      </c>
      <c r="E26">
        <f t="shared" si="5"/>
        <v>1.4124999999999999E-4</v>
      </c>
      <c r="I26" s="8">
        <f t="shared" si="0"/>
        <v>20</v>
      </c>
      <c r="J26">
        <f t="shared" si="1"/>
        <v>3.3000000000000043E-3</v>
      </c>
      <c r="L26" s="8">
        <f t="shared" si="2"/>
        <v>20</v>
      </c>
      <c r="M26" s="1">
        <f t="shared" si="3"/>
        <v>4.9000000000000016E-3</v>
      </c>
    </row>
    <row r="27" spans="1:18" ht="15.75" thickBot="1" x14ac:dyDescent="0.3">
      <c r="A27" s="3">
        <v>500</v>
      </c>
      <c r="B27" s="5">
        <v>4.5499999999999999E-2</v>
      </c>
      <c r="C27" s="7">
        <v>6.2899999999999998E-2</v>
      </c>
      <c r="D27">
        <f t="shared" si="4"/>
        <v>9.1000000000000003E-5</v>
      </c>
      <c r="E27">
        <f t="shared" si="5"/>
        <v>1.2579999999999999E-4</v>
      </c>
      <c r="I27" s="8">
        <f t="shared" si="0"/>
        <v>20</v>
      </c>
      <c r="J27">
        <f t="shared" si="1"/>
        <v>2.5000000000000022E-3</v>
      </c>
      <c r="L27" s="8">
        <f t="shared" si="2"/>
        <v>20</v>
      </c>
      <c r="M27" s="1">
        <f t="shared" si="3"/>
        <v>4.8999999999999946E-3</v>
      </c>
    </row>
    <row r="28" spans="1:18" ht="15.75" thickBot="1" x14ac:dyDescent="0.3">
      <c r="A28" s="3">
        <v>520</v>
      </c>
      <c r="B28" s="5">
        <v>4.2999999999999997E-2</v>
      </c>
      <c r="C28" s="7">
        <v>5.8000000000000003E-2</v>
      </c>
      <c r="D28">
        <f t="shared" si="4"/>
        <v>8.2692307692307682E-5</v>
      </c>
      <c r="E28">
        <f t="shared" si="5"/>
        <v>1.1153846153846154E-4</v>
      </c>
      <c r="I28" s="8">
        <f t="shared" si="0"/>
        <v>20</v>
      </c>
      <c r="J28">
        <f t="shared" si="1"/>
        <v>2.5999999999999981E-3</v>
      </c>
      <c r="L28" s="8">
        <f t="shared" si="2"/>
        <v>20</v>
      </c>
      <c r="M28" s="1">
        <f t="shared" si="3"/>
        <v>3.2000000000000015E-3</v>
      </c>
    </row>
    <row r="29" spans="1:18" ht="15.75" thickBot="1" x14ac:dyDescent="0.3">
      <c r="A29" s="3">
        <v>540</v>
      </c>
      <c r="B29" s="5">
        <v>4.0399999999999998E-2</v>
      </c>
      <c r="C29" s="7">
        <v>5.4800000000000001E-2</v>
      </c>
      <c r="D29">
        <f t="shared" si="4"/>
        <v>7.4814814814814815E-5</v>
      </c>
      <c r="E29">
        <f t="shared" si="5"/>
        <v>1.0148148148148149E-4</v>
      </c>
      <c r="I29" s="8">
        <f t="shared" si="0"/>
        <v>20</v>
      </c>
      <c r="J29">
        <f t="shared" si="1"/>
        <v>2.3999999999999994E-3</v>
      </c>
      <c r="L29" s="8">
        <f t="shared" si="2"/>
        <v>20</v>
      </c>
      <c r="M29" s="1">
        <f t="shared" si="3"/>
        <v>3.0999999999999986E-3</v>
      </c>
    </row>
    <row r="30" spans="1:18" ht="15.75" thickBot="1" x14ac:dyDescent="0.3">
      <c r="A30" s="3">
        <v>560</v>
      </c>
      <c r="B30" s="5">
        <v>3.7999999999999999E-2</v>
      </c>
      <c r="C30" s="7">
        <v>5.1700000000000003E-2</v>
      </c>
      <c r="D30">
        <f t="shared" si="4"/>
        <v>6.7857142857142861E-5</v>
      </c>
      <c r="E30">
        <f t="shared" si="5"/>
        <v>9.2321428571428575E-5</v>
      </c>
      <c r="I30" s="8">
        <f t="shared" si="0"/>
        <v>20</v>
      </c>
      <c r="J30">
        <f t="shared" si="1"/>
        <v>1.799999999999996E-3</v>
      </c>
      <c r="L30" s="8">
        <f t="shared" si="2"/>
        <v>20</v>
      </c>
      <c r="M30" s="1">
        <f t="shared" si="3"/>
        <v>2.4000000000000063E-3</v>
      </c>
    </row>
    <row r="31" spans="1:18" ht="16.5" thickBot="1" x14ac:dyDescent="0.3">
      <c r="A31" s="3">
        <v>580</v>
      </c>
      <c r="B31" s="5">
        <v>3.6200000000000003E-2</v>
      </c>
      <c r="C31" s="7">
        <v>4.9299999999999997E-2</v>
      </c>
      <c r="D31">
        <f t="shared" si="4"/>
        <v>6.2413793103448286E-5</v>
      </c>
      <c r="E31">
        <f t="shared" si="5"/>
        <v>8.4999999999999993E-5</v>
      </c>
      <c r="I31" s="8">
        <f t="shared" si="0"/>
        <v>20</v>
      </c>
      <c r="J31">
        <f t="shared" si="1"/>
        <v>1.6000000000000042E-3</v>
      </c>
      <c r="L31" s="8">
        <f t="shared" si="2"/>
        <v>20</v>
      </c>
      <c r="M31" s="1">
        <f t="shared" si="3"/>
        <v>1.9999999999999948E-3</v>
      </c>
      <c r="O31" s="14" t="s">
        <v>13</v>
      </c>
      <c r="P31" t="s">
        <v>14</v>
      </c>
      <c r="Q31" t="s">
        <v>15</v>
      </c>
      <c r="R31" t="str">
        <f>"B*10^-5"</f>
        <v>B*10^-5</v>
      </c>
    </row>
    <row r="32" spans="1:18" ht="15.75" thickBot="1" x14ac:dyDescent="0.3">
      <c r="A32" s="3">
        <v>600</v>
      </c>
      <c r="B32" s="5">
        <v>3.4599999999999999E-2</v>
      </c>
      <c r="C32" s="7">
        <v>4.7300000000000002E-2</v>
      </c>
      <c r="D32">
        <f t="shared" si="4"/>
        <v>5.7666666666666668E-5</v>
      </c>
      <c r="E32">
        <f t="shared" si="5"/>
        <v>7.883333333333333E-5</v>
      </c>
      <c r="I32" s="8">
        <f t="shared" si="0"/>
        <v>20</v>
      </c>
      <c r="J32">
        <f t="shared" si="1"/>
        <v>1.0999999999999968E-3</v>
      </c>
      <c r="L32" s="8">
        <f t="shared" si="2"/>
        <v>20</v>
      </c>
      <c r="M32" s="1">
        <f t="shared" si="3"/>
        <v>1.800000000000003E-3</v>
      </c>
      <c r="O32">
        <v>8.0490000000000006E-3</v>
      </c>
      <c r="P32">
        <f>O32^2</f>
        <v>6.478640100000001E-5</v>
      </c>
      <c r="Q32">
        <v>11</v>
      </c>
      <c r="R32">
        <f>P32*10^5</f>
        <v>6.4786401000000007</v>
      </c>
    </row>
    <row r="33" spans="1:18" ht="15.75" thickBot="1" x14ac:dyDescent="0.3">
      <c r="A33" s="3">
        <v>620</v>
      </c>
      <c r="B33" s="5">
        <v>3.3500000000000002E-2</v>
      </c>
      <c r="C33" s="7">
        <v>4.5499999999999999E-2</v>
      </c>
      <c r="D33">
        <f t="shared" si="4"/>
        <v>5.4032258064516134E-5</v>
      </c>
      <c r="E33">
        <f t="shared" si="5"/>
        <v>7.3387096774193552E-5</v>
      </c>
      <c r="I33" s="8"/>
      <c r="J33">
        <f>MAX(J2:J32)</f>
        <v>6.0099999999999987E-2</v>
      </c>
      <c r="M33" s="1">
        <f>MAX(M2:M32)</f>
        <v>8.0100000000000005E-2</v>
      </c>
      <c r="O33">
        <v>8.2939999999999993E-3</v>
      </c>
      <c r="P33">
        <f>O33^2</f>
        <v>6.879043599999999E-5</v>
      </c>
      <c r="Q33">
        <v>13</v>
      </c>
      <c r="R33">
        <f>P33*10^5</f>
        <v>6.8790435999999993</v>
      </c>
    </row>
    <row r="34" spans="1:18" x14ac:dyDescent="0.25">
      <c r="O34" t="s">
        <v>16</v>
      </c>
      <c r="P34" t="s">
        <v>17</v>
      </c>
    </row>
    <row r="35" spans="1:18" x14ac:dyDescent="0.25">
      <c r="O35">
        <f>Q33-Q32</f>
        <v>2</v>
      </c>
      <c r="P35">
        <f>P33-P32</f>
        <v>4.0040349999999797E-6</v>
      </c>
    </row>
    <row r="36" spans="1:18" x14ac:dyDescent="0.25">
      <c r="O36">
        <f>O35/P35</f>
        <v>499496.1332755608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DDC90-F4C8-4C87-8EA5-777FB6347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Балин Артем Алексеевич</cp:lastModifiedBy>
  <dcterms:created xsi:type="dcterms:W3CDTF">2015-06-05T18:19:34Z</dcterms:created>
  <dcterms:modified xsi:type="dcterms:W3CDTF">2024-04-11T08:13:40Z</dcterms:modified>
</cp:coreProperties>
</file>