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git\docs_for_labs\matan\TV\Метопы\lab3\"/>
    </mc:Choice>
  </mc:AlternateContent>
  <xr:revisionPtr revIDLastSave="0" documentId="13_ncr:1_{EAC2544A-2FA5-448C-82ED-4958959B10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B30" i="1" s="1"/>
  <c r="E30" i="1" s="1"/>
  <c r="B29" i="1"/>
  <c r="C29" i="1"/>
  <c r="D29" i="1"/>
  <c r="E29" i="1"/>
  <c r="B21" i="1"/>
  <c r="D21" i="1" s="1"/>
  <c r="A13" i="1"/>
  <c r="D13" i="1" s="1"/>
  <c r="B13" i="1"/>
  <c r="G3" i="1"/>
  <c r="H3" i="1" s="1"/>
  <c r="I3" i="1"/>
  <c r="D3" i="1"/>
  <c r="F3" i="1" s="1"/>
  <c r="C3" i="1"/>
  <c r="E3" i="1" s="1"/>
  <c r="B4" i="1" s="1"/>
  <c r="D30" i="1" l="1"/>
  <c r="C30" i="1"/>
  <c r="A31" i="1" s="1"/>
  <c r="F13" i="1"/>
  <c r="A21" i="1"/>
  <c r="C13" i="1"/>
  <c r="A4" i="1"/>
  <c r="B31" i="1" l="1"/>
  <c r="E31" i="1" s="1"/>
  <c r="C31" i="1"/>
  <c r="D31" i="1"/>
  <c r="H13" i="1"/>
  <c r="E13" i="1"/>
  <c r="C21" i="1"/>
  <c r="E21" i="1" s="1"/>
  <c r="A28" i="1"/>
  <c r="G13" i="1"/>
  <c r="G4" i="1"/>
  <c r="H4" i="1" s="1"/>
  <c r="D4" i="1"/>
  <c r="F4" i="1" s="1"/>
  <c r="I4" i="1"/>
  <c r="C4" i="1"/>
  <c r="E4" i="1" s="1"/>
  <c r="F21" i="1" l="1"/>
  <c r="H21" i="1"/>
  <c r="D28" i="1"/>
  <c r="C28" i="1"/>
  <c r="B28" i="1"/>
  <c r="E28" i="1" s="1"/>
  <c r="A14" i="1"/>
  <c r="I13" i="1"/>
  <c r="B14" i="1"/>
  <c r="C14" i="1"/>
  <c r="D14" i="1"/>
  <c r="A5" i="1"/>
  <c r="B5" i="1"/>
  <c r="F14" i="1" l="1"/>
  <c r="G14" i="1"/>
  <c r="E14" i="1"/>
  <c r="H14" i="1"/>
  <c r="A29" i="1"/>
  <c r="B22" i="1"/>
  <c r="D22" i="1" s="1"/>
  <c r="G21" i="1"/>
  <c r="A22" i="1"/>
  <c r="D5" i="1"/>
  <c r="F5" i="1" s="1"/>
  <c r="G5" i="1"/>
  <c r="H5" i="1" s="1"/>
  <c r="I5" i="1"/>
  <c r="C5" i="1"/>
  <c r="E5" i="1" s="1"/>
  <c r="C22" i="1" l="1"/>
  <c r="E22" i="1" s="1"/>
  <c r="I14" i="1"/>
  <c r="B15" i="1"/>
  <c r="C15" i="1"/>
  <c r="A15" i="1"/>
  <c r="D15" i="1" s="1"/>
  <c r="B6" i="1"/>
  <c r="A6" i="1"/>
  <c r="F15" i="1" l="1"/>
  <c r="G15" i="1"/>
  <c r="F22" i="1"/>
  <c r="H22" i="1"/>
  <c r="H15" i="1"/>
  <c r="E15" i="1"/>
  <c r="C6" i="1"/>
  <c r="E6" i="1" s="1"/>
  <c r="G6" i="1"/>
  <c r="H6" i="1" s="1"/>
  <c r="D6" i="1"/>
  <c r="F6" i="1" s="1"/>
  <c r="A7" i="1" s="1"/>
  <c r="I6" i="1"/>
  <c r="A16" i="1" l="1"/>
  <c r="B16" i="1"/>
  <c r="D16" i="1"/>
  <c r="C16" i="1"/>
  <c r="I15" i="1"/>
  <c r="G22" i="1"/>
  <c r="A23" i="1"/>
  <c r="C23" i="1" s="1"/>
  <c r="B23" i="1"/>
  <c r="D23" i="1" s="1"/>
  <c r="E23" i="1" s="1"/>
  <c r="B7" i="1"/>
  <c r="C7" i="1" s="1"/>
  <c r="E7" i="1" s="1"/>
  <c r="F23" i="1" l="1"/>
  <c r="H23" i="1"/>
  <c r="H16" i="1"/>
  <c r="E16" i="1"/>
  <c r="F16" i="1"/>
  <c r="G16" i="1"/>
  <c r="D7" i="1"/>
  <c r="F7" i="1" s="1"/>
  <c r="A8" i="1" s="1"/>
  <c r="I7" i="1"/>
  <c r="G7" i="1"/>
  <c r="H7" i="1" s="1"/>
  <c r="I16" i="1" l="1"/>
  <c r="A17" i="1"/>
  <c r="C17" i="1" s="1"/>
  <c r="D17" i="1"/>
  <c r="B17" i="1"/>
  <c r="G23" i="1"/>
  <c r="B24" i="1"/>
  <c r="D24" i="1" s="1"/>
  <c r="A24" i="1"/>
  <c r="C24" i="1" s="1"/>
  <c r="E24" i="1" s="1"/>
  <c r="B8" i="1"/>
  <c r="C8" i="1" s="1"/>
  <c r="E8" i="1" s="1"/>
  <c r="H24" i="1" l="1"/>
  <c r="F24" i="1"/>
  <c r="G24" i="1" s="1"/>
  <c r="G17" i="1"/>
  <c r="F17" i="1"/>
  <c r="E17" i="1"/>
  <c r="I17" i="1" s="1"/>
  <c r="H17" i="1"/>
  <c r="D8" i="1"/>
  <c r="F8" i="1" s="1"/>
  <c r="B9" i="1" s="1"/>
  <c r="I8" i="1"/>
  <c r="G8" i="1"/>
  <c r="H8" i="1" s="1"/>
  <c r="A9" i="1" l="1"/>
  <c r="G9" i="1" l="1"/>
  <c r="H9" i="1" s="1"/>
  <c r="C9" i="1"/>
  <c r="E9" i="1" s="1"/>
  <c r="D9" i="1"/>
  <c r="F9" i="1" s="1"/>
  <c r="I9" i="1"/>
</calcChain>
</file>

<file path=xl/sharedStrings.xml><?xml version="1.0" encoding="utf-8"?>
<sst xmlns="http://schemas.openxmlformats.org/spreadsheetml/2006/main" count="36" uniqueCount="25">
  <si>
    <t>Деление пополам</t>
  </si>
  <si>
    <t>a</t>
  </si>
  <si>
    <t>b</t>
  </si>
  <si>
    <t>y1</t>
  </si>
  <si>
    <t>y2</t>
  </si>
  <si>
    <t>|b-a|&lt;2e?</t>
  </si>
  <si>
    <t>x1</t>
  </si>
  <si>
    <t>x2</t>
  </si>
  <si>
    <t>e</t>
  </si>
  <si>
    <t>xm</t>
  </si>
  <si>
    <t>ym</t>
  </si>
  <si>
    <t>Золотое сечение</t>
  </si>
  <si>
    <t>f(x1)</t>
  </si>
  <si>
    <t>f(x2)</t>
  </si>
  <si>
    <t>X</t>
  </si>
  <si>
    <t>F(X)</t>
  </si>
  <si>
    <t>Хорды</t>
  </si>
  <si>
    <t>f'(a)</t>
  </si>
  <si>
    <t>f'(b)</t>
  </si>
  <si>
    <t>x</t>
  </si>
  <si>
    <t>f(x)</t>
  </si>
  <si>
    <t>|f'(x)|&lt;e?</t>
  </si>
  <si>
    <t>f'(x)</t>
  </si>
  <si>
    <t>Ньютона</t>
  </si>
  <si>
    <t>f''(x)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</si>
</sst>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D17" sqref="D17"/>
    </sheetView>
  </sheetViews>
  <sheetFormatPr defaultRowHeight="15" x14ac:dyDescent="0.25"/>
  <cols>
    <col min="1" max="1" width="13.85546875" customWidth="1"/>
    <col min="2" max="2" width="16.140625" customWidth="1"/>
    <col min="3" max="3" width="16.28515625" customWidth="1"/>
    <col min="4" max="4" width="16.140625" customWidth="1"/>
    <col min="5" max="6" width="13.42578125" customWidth="1"/>
    <col min="7" max="7" width="12.5703125" customWidth="1"/>
  </cols>
  <sheetData>
    <row r="1" spans="1:10" x14ac:dyDescent="0.25">
      <c r="A1" t="s">
        <v>0</v>
      </c>
      <c r="J1" t="s">
        <v>8</v>
      </c>
    </row>
    <row r="2" spans="1:10" x14ac:dyDescent="0.25">
      <c r="A2" s="3" t="s">
        <v>1</v>
      </c>
      <c r="B2" s="3" t="s">
        <v>2</v>
      </c>
      <c r="C2" s="4" t="s">
        <v>6</v>
      </c>
      <c r="D2" s="4" t="s">
        <v>7</v>
      </c>
      <c r="E2" s="4" t="s">
        <v>3</v>
      </c>
      <c r="F2" s="4" t="s">
        <v>4</v>
      </c>
      <c r="G2" s="4" t="s">
        <v>9</v>
      </c>
      <c r="H2" s="4" t="s">
        <v>10</v>
      </c>
      <c r="I2" s="4" t="s">
        <v>5</v>
      </c>
      <c r="J2">
        <v>0.05</v>
      </c>
    </row>
    <row r="3" spans="1:10" x14ac:dyDescent="0.25">
      <c r="A3" s="5">
        <v>0</v>
      </c>
      <c r="B3" s="5">
        <v>2</v>
      </c>
      <c r="C3" s="5">
        <f>(A3+B3-$J$2)/2</f>
        <v>0.97499999999999998</v>
      </c>
      <c r="D3" s="5">
        <f>(A3+B3+$J$2)/2</f>
        <v>1.0249999999999999</v>
      </c>
      <c r="E3" s="5">
        <f>C3^4/4+C3^2-8*C3+12</f>
        <v>5.37654697265625</v>
      </c>
      <c r="F3" s="5">
        <f>D3^4/4+D3^2-8*D3+12</f>
        <v>5.1265782226562511</v>
      </c>
      <c r="G3" s="3">
        <f>(A3+B3)/2</f>
        <v>1</v>
      </c>
      <c r="H3" s="5">
        <f>G3^4/4+G3^2-8*G3+12</f>
        <v>5.25</v>
      </c>
      <c r="I3" s="4" t="str">
        <f t="shared" ref="I3:I9" si="0">IF(ABS(A3-B3)&lt;2*$J$2,"ДА","НЕТ")</f>
        <v>НЕТ</v>
      </c>
    </row>
    <row r="4" spans="1:10" x14ac:dyDescent="0.25">
      <c r="A4" s="5">
        <f>IF(E3&gt;F3,C3,A3)</f>
        <v>0.97499999999999998</v>
      </c>
      <c r="B4" s="5">
        <f>IF(E3&gt;F3,B3,D3)</f>
        <v>2</v>
      </c>
      <c r="C4" s="5">
        <f>(A4+B4-$J$2)/2</f>
        <v>1.4625000000000001</v>
      </c>
      <c r="D4" s="5">
        <f>(A4+B4+$J$2)/2</f>
        <v>1.5125</v>
      </c>
      <c r="E4" s="5">
        <f>C4^4/4+C4^2-8*C4+12</f>
        <v>3.5826362365722648</v>
      </c>
      <c r="F4" s="5">
        <f>D4^4/4+D4^2-8*D4+12</f>
        <v>3.4959990295410162</v>
      </c>
      <c r="G4" s="3">
        <f t="shared" ref="G4:G9" si="1">(A4+B4)/2</f>
        <v>1.4875</v>
      </c>
      <c r="H4" s="5">
        <f t="shared" ref="H4:H9" si="2">G4^4/4+G4^2-8*G4+12</f>
        <v>3.5366181701660153</v>
      </c>
      <c r="I4" s="4" t="str">
        <f t="shared" si="0"/>
        <v>НЕТ</v>
      </c>
    </row>
    <row r="5" spans="1:10" x14ac:dyDescent="0.25">
      <c r="A5" s="5">
        <f t="shared" ref="A5:A7" si="3">IF(E4&gt;F4,C4,A4)</f>
        <v>1.4625000000000001</v>
      </c>
      <c r="B5" s="5">
        <f t="shared" ref="B5:B7" si="4">IF(E4&gt;F4,B4,D4)</f>
        <v>2</v>
      </c>
      <c r="C5" s="5">
        <f t="shared" ref="C5:C7" si="5">(A5+B5-$J$2)/2</f>
        <v>1.7062500000000003</v>
      </c>
      <c r="D5" s="5">
        <f t="shared" ref="D5:D7" si="6">(A5+B5+$J$2)/2</f>
        <v>1.7562500000000001</v>
      </c>
      <c r="E5" s="5">
        <f t="shared" ref="E5:E7" si="7">C5^4/4+C5^2-8*C5+12</f>
        <v>3.3801900638580324</v>
      </c>
      <c r="F5" s="5">
        <f t="shared" ref="F5:F7" si="8">D5^4/4+D5^2-8*D5+12</f>
        <v>3.4128165897369396</v>
      </c>
      <c r="G5" s="6">
        <f t="shared" si="1"/>
        <v>1.7312500000000002</v>
      </c>
      <c r="H5" s="5">
        <f t="shared" si="2"/>
        <v>3.3930683292388917</v>
      </c>
      <c r="I5" s="4" t="str">
        <f t="shared" si="0"/>
        <v>НЕТ</v>
      </c>
    </row>
    <row r="6" spans="1:10" x14ac:dyDescent="0.25">
      <c r="A6" s="5">
        <f t="shared" si="3"/>
        <v>1.4625000000000001</v>
      </c>
      <c r="B6" s="5">
        <f t="shared" si="4"/>
        <v>1.7562500000000001</v>
      </c>
      <c r="C6" s="5">
        <f t="shared" si="5"/>
        <v>1.5843750000000001</v>
      </c>
      <c r="D6" s="5">
        <f t="shared" si="6"/>
        <v>1.6343749999999999</v>
      </c>
      <c r="E6" s="5">
        <f t="shared" si="7"/>
        <v>3.4105755520105365</v>
      </c>
      <c r="F6" s="5">
        <f t="shared" si="8"/>
        <v>3.3799844799280159</v>
      </c>
      <c r="G6" s="6">
        <f t="shared" si="1"/>
        <v>1.609375</v>
      </c>
      <c r="H6" s="5">
        <f t="shared" si="2"/>
        <v>3.3922267109155655</v>
      </c>
      <c r="I6" s="4" t="str">
        <f t="shared" si="0"/>
        <v>НЕТ</v>
      </c>
    </row>
    <row r="7" spans="1:10" x14ac:dyDescent="0.25">
      <c r="A7" s="5">
        <f t="shared" si="3"/>
        <v>1.5843750000000001</v>
      </c>
      <c r="B7" s="5">
        <f t="shared" si="4"/>
        <v>1.7562500000000001</v>
      </c>
      <c r="C7" s="5">
        <f t="shared" si="5"/>
        <v>1.6453125000000002</v>
      </c>
      <c r="D7" s="5">
        <f t="shared" si="6"/>
        <v>1.6953125</v>
      </c>
      <c r="E7" s="5">
        <f t="shared" si="7"/>
        <v>3.3765875102296476</v>
      </c>
      <c r="F7" s="5">
        <f t="shared" si="8"/>
        <v>3.3766748616471887</v>
      </c>
      <c r="G7" s="6">
        <f t="shared" si="1"/>
        <v>1.6703125000000001</v>
      </c>
      <c r="H7" s="5">
        <f t="shared" si="2"/>
        <v>3.3733905159249886</v>
      </c>
      <c r="I7" s="4" t="str">
        <f t="shared" si="0"/>
        <v>НЕТ</v>
      </c>
    </row>
    <row r="8" spans="1:10" x14ac:dyDescent="0.25">
      <c r="A8" s="1">
        <f t="shared" ref="A8:A9" si="9">IF(E7&gt;F7,C7,A7)</f>
        <v>1.5843750000000001</v>
      </c>
      <c r="B8" s="1">
        <f t="shared" ref="B8:B9" si="10">IF(E7&gt;F7,B7,D7)</f>
        <v>1.6953125</v>
      </c>
      <c r="C8" s="1">
        <f t="shared" ref="C8:C9" si="11">(A8+B8-$J$2)/2</f>
        <v>1.6148437500000001</v>
      </c>
      <c r="D8" s="1">
        <f t="shared" ref="D8:D9" si="12">(A8+B8+$J$2)/2</f>
        <v>1.66484375</v>
      </c>
      <c r="E8" s="1">
        <f t="shared" ref="E8:E9" si="13">C8^4/4+C8^2-8*C8+12</f>
        <v>3.3890216758028604</v>
      </c>
      <c r="F8" s="1">
        <f t="shared" ref="F8:F9" si="14">D8^4/4+D8^2-8*D8+12</f>
        <v>3.3735414644257169</v>
      </c>
      <c r="G8">
        <f t="shared" si="1"/>
        <v>1.63984375</v>
      </c>
      <c r="H8" s="2">
        <f t="shared" si="2"/>
        <v>3.3781354529039014</v>
      </c>
      <c r="I8" s="1" t="str">
        <f t="shared" si="0"/>
        <v>НЕТ</v>
      </c>
    </row>
    <row r="9" spans="1:10" x14ac:dyDescent="0.25">
      <c r="A9" s="1">
        <f t="shared" si="9"/>
        <v>1.6148437500000001</v>
      </c>
      <c r="B9" s="1">
        <f t="shared" si="10"/>
        <v>1.6953125</v>
      </c>
      <c r="C9" s="1">
        <f t="shared" si="11"/>
        <v>1.6300781250000003</v>
      </c>
      <c r="D9" s="1">
        <f t="shared" si="12"/>
        <v>1.6800781250000001</v>
      </c>
      <c r="E9" s="1">
        <f t="shared" si="13"/>
        <v>3.3816474600383142</v>
      </c>
      <c r="F9" s="1">
        <f t="shared" si="14"/>
        <v>3.3738934119441595</v>
      </c>
      <c r="G9">
        <f t="shared" si="1"/>
        <v>1.6550781250000002</v>
      </c>
      <c r="H9" s="2">
        <f t="shared" si="2"/>
        <v>3.3745772599601231</v>
      </c>
      <c r="I9" s="1" t="str">
        <f t="shared" si="0"/>
        <v>ДА</v>
      </c>
    </row>
    <row r="10" spans="1:10" x14ac:dyDescent="0.25">
      <c r="A10" s="1"/>
      <c r="B10" s="1"/>
      <c r="C10" s="1"/>
      <c r="D10" s="1"/>
      <c r="E10" s="1"/>
      <c r="F10" s="1"/>
      <c r="G10" s="1"/>
    </row>
    <row r="11" spans="1:10" x14ac:dyDescent="0.25">
      <c r="A11" s="7" t="s">
        <v>11</v>
      </c>
      <c r="B11" s="7"/>
      <c r="C11" s="1"/>
      <c r="D11" s="1"/>
      <c r="E11" s="1"/>
      <c r="F11" s="1"/>
      <c r="G11" s="1"/>
    </row>
    <row r="12" spans="1:10" x14ac:dyDescent="0.25">
      <c r="A12" s="1" t="s">
        <v>1</v>
      </c>
      <c r="B12" s="1" t="s">
        <v>2</v>
      </c>
      <c r="C12" s="1" t="s">
        <v>6</v>
      </c>
      <c r="D12" s="1" t="s">
        <v>7</v>
      </c>
      <c r="E12" s="1" t="s">
        <v>12</v>
      </c>
      <c r="F12" s="1" t="s">
        <v>13</v>
      </c>
      <c r="G12" s="1" t="s">
        <v>5</v>
      </c>
      <c r="H12" s="1" t="s">
        <v>14</v>
      </c>
      <c r="I12" s="1" t="s">
        <v>15</v>
      </c>
    </row>
    <row r="13" spans="1:10" x14ac:dyDescent="0.25">
      <c r="A13" s="5">
        <f>A3</f>
        <v>0</v>
      </c>
      <c r="B13" s="5">
        <f>B3</f>
        <v>2</v>
      </c>
      <c r="C13" s="5">
        <f>A13+0.382*(B13-A13)</f>
        <v>0.76400000000000001</v>
      </c>
      <c r="D13" s="5">
        <f>A13+0.618*(B13-A13)</f>
        <v>1.236</v>
      </c>
      <c r="E13" s="5">
        <f>C13^4/4+C13^2-8*C13+12</f>
        <v>6.5568712551040003</v>
      </c>
      <c r="F13" s="5">
        <f>D13^4/4+D13^2-8*D13+12</f>
        <v>4.2231597671039998</v>
      </c>
      <c r="G13" s="5" t="str">
        <f>IF(ABS(D13-C13)&lt;2*$J$2,"ДА","НЕТ")</f>
        <v>НЕТ</v>
      </c>
      <c r="H13" s="6">
        <f>AVERAGE(C13:D13)</f>
        <v>1</v>
      </c>
      <c r="I13" s="6">
        <f>AVERAGE(E13:F13)</f>
        <v>5.390015511104</v>
      </c>
    </row>
    <row r="14" spans="1:10" x14ac:dyDescent="0.25">
      <c r="A14" s="5">
        <f>IF(E13&lt;F13,A13,C13)</f>
        <v>0.76400000000000001</v>
      </c>
      <c r="B14" s="5">
        <f>IF(E13&lt;F13,D13,B13)</f>
        <v>2</v>
      </c>
      <c r="C14" s="5">
        <f>IF(E13&lt;F13,A14+0.382*(D13-A14),D13)</f>
        <v>1.236</v>
      </c>
      <c r="D14" s="5">
        <f>IF(E13&lt;F13,C13,A14+0.618*(B14-C13))</f>
        <v>1.5278480000000001</v>
      </c>
      <c r="E14" s="5">
        <f t="shared" ref="E14" si="15">C14^4/4+C14^2-8*C14+12</f>
        <v>4.2231597671039998</v>
      </c>
      <c r="F14" s="5">
        <f t="shared" ref="F14" si="16">D14^4/4+D14^2-8*D14+12</f>
        <v>3.4737974060842038</v>
      </c>
      <c r="G14" s="5" t="str">
        <f t="shared" ref="G14" si="17">IF(ABS(D14-C14)&lt;2*$J$2,"ДА","НЕТ")</f>
        <v>НЕТ</v>
      </c>
      <c r="H14" s="6">
        <f t="shared" ref="H14:H17" si="18">AVERAGE(C14:D14)</f>
        <v>1.3819240000000002</v>
      </c>
      <c r="I14" s="6">
        <f t="shared" ref="I14:I17" si="19">AVERAGE(E14:F14)</f>
        <v>3.8484785865941018</v>
      </c>
    </row>
    <row r="15" spans="1:10" x14ac:dyDescent="0.25">
      <c r="A15" s="5">
        <f t="shared" ref="A15:A17" si="20">IF(E14&lt;F14,A14,C14)</f>
        <v>1.236</v>
      </c>
      <c r="B15" s="5">
        <f t="shared" ref="B15:B17" si="21">IF(E14&lt;F14,D14,B14)</f>
        <v>2</v>
      </c>
      <c r="C15" s="5">
        <f t="shared" ref="C15:C17" si="22">IF(E14&lt;F14,A15+0.382*(D14-A15),D14)</f>
        <v>1.5278480000000001</v>
      </c>
      <c r="D15" s="5">
        <f t="shared" ref="D15:D17" si="23">IF(E14&lt;F14,C14,A15+0.618*(B15-C14))</f>
        <v>1.7081520000000001</v>
      </c>
      <c r="E15" s="5">
        <f t="shared" ref="E15:E17" si="24">C15^4/4+C15^2-8*C15+12</f>
        <v>3.4737974060842038</v>
      </c>
      <c r="F15" s="5">
        <f t="shared" ref="F15:F17" si="25">D15^4/4+D15^2-8*D15+12</f>
        <v>3.3809320360453246</v>
      </c>
      <c r="G15" s="5" t="str">
        <f t="shared" ref="G15:G17" si="26">IF(ABS(D15-C15)&lt;2*$J$2,"ДА","НЕТ")</f>
        <v>НЕТ</v>
      </c>
      <c r="H15" s="6">
        <f t="shared" si="18"/>
        <v>1.6180000000000001</v>
      </c>
      <c r="I15" s="6">
        <f t="shared" si="19"/>
        <v>3.4273647210647642</v>
      </c>
    </row>
    <row r="16" spans="1:10" x14ac:dyDescent="0.25">
      <c r="A16" s="5">
        <f t="shared" si="20"/>
        <v>1.5278480000000001</v>
      </c>
      <c r="B16" s="5">
        <f t="shared" si="21"/>
        <v>2</v>
      </c>
      <c r="C16" s="5">
        <f t="shared" si="22"/>
        <v>1.7081520000000001</v>
      </c>
      <c r="D16" s="5">
        <f t="shared" si="23"/>
        <v>1.8196379359999999</v>
      </c>
      <c r="E16" s="5">
        <f t="shared" si="24"/>
        <v>3.3809320360453246</v>
      </c>
      <c r="F16" s="5">
        <f t="shared" si="25"/>
        <v>3.4947950939350729</v>
      </c>
      <c r="G16" s="5" t="str">
        <f t="shared" si="26"/>
        <v>НЕТ</v>
      </c>
      <c r="H16" s="6">
        <f t="shared" si="18"/>
        <v>1.763894968</v>
      </c>
      <c r="I16" s="6">
        <f t="shared" si="19"/>
        <v>3.4378635649901987</v>
      </c>
    </row>
    <row r="17" spans="1:9" x14ac:dyDescent="0.25">
      <c r="A17" s="5">
        <f t="shared" si="20"/>
        <v>1.5278480000000001</v>
      </c>
      <c r="B17" s="5">
        <f t="shared" si="21"/>
        <v>1.8196379359999999</v>
      </c>
      <c r="C17" s="5">
        <f t="shared" si="22"/>
        <v>1.639311755552</v>
      </c>
      <c r="D17" s="5">
        <f t="shared" si="23"/>
        <v>1.7081520000000001</v>
      </c>
      <c r="E17" s="5">
        <f t="shared" si="24"/>
        <v>3.3783021302382323</v>
      </c>
      <c r="F17" s="5">
        <f t="shared" si="25"/>
        <v>3.3809320360453246</v>
      </c>
      <c r="G17" s="5" t="str">
        <f t="shared" si="26"/>
        <v>ДА</v>
      </c>
      <c r="H17" s="6">
        <f t="shared" si="18"/>
        <v>1.673731877776</v>
      </c>
      <c r="I17" s="6">
        <f t="shared" si="19"/>
        <v>3.3796170831417784</v>
      </c>
    </row>
    <row r="18" spans="1:9" x14ac:dyDescent="0.25">
      <c r="A18" s="2"/>
      <c r="B18" s="2"/>
      <c r="C18" s="2"/>
      <c r="D18" s="2"/>
      <c r="E18" s="2"/>
      <c r="F18" s="2"/>
      <c r="G18" s="2"/>
    </row>
    <row r="19" spans="1:9" x14ac:dyDescent="0.25">
      <c r="A19" s="2" t="s">
        <v>16</v>
      </c>
      <c r="B19" s="2"/>
      <c r="C19" s="1"/>
      <c r="D19" s="1"/>
      <c r="E19" s="2"/>
      <c r="F19" s="2"/>
      <c r="G19" s="1"/>
    </row>
    <row r="20" spans="1:9" x14ac:dyDescent="0.25">
      <c r="A20" s="2" t="s">
        <v>1</v>
      </c>
      <c r="B20" s="2" t="s">
        <v>2</v>
      </c>
      <c r="C20" s="1" t="s">
        <v>17</v>
      </c>
      <c r="D20" s="1" t="s">
        <v>18</v>
      </c>
      <c r="E20" s="2" t="s">
        <v>19</v>
      </c>
      <c r="F20" s="2" t="s">
        <v>22</v>
      </c>
      <c r="G20" s="1" t="s">
        <v>21</v>
      </c>
      <c r="H20" s="1" t="s">
        <v>20</v>
      </c>
    </row>
    <row r="21" spans="1:9" x14ac:dyDescent="0.25">
      <c r="A21" s="5">
        <f>A13</f>
        <v>0</v>
      </c>
      <c r="B21" s="5">
        <f>B13</f>
        <v>2</v>
      </c>
      <c r="C21" s="5">
        <f>A21^3+2*A21-8</f>
        <v>-8</v>
      </c>
      <c r="D21" s="5">
        <f>B21^3+2*B21-8</f>
        <v>4</v>
      </c>
      <c r="E21" s="5">
        <f>A21-(C21)/(C21-D21)*(A21-B21)</f>
        <v>1.3333333333333333</v>
      </c>
      <c r="F21" s="5">
        <f>E21^3+2*E21-8</f>
        <v>-2.9629629629629637</v>
      </c>
      <c r="G21" s="4" t="str">
        <f>IF(ABS(F21)&lt;$J$2,"ДА","НЕТ")</f>
        <v>НЕТ</v>
      </c>
      <c r="H21" s="5">
        <f>E21^4/4+E21^2-8*E21+12</f>
        <v>3.9012345679012341</v>
      </c>
    </row>
    <row r="22" spans="1:9" x14ac:dyDescent="0.25">
      <c r="A22" s="5">
        <f>IF(F21&gt;0,A21,E21)</f>
        <v>1.3333333333333333</v>
      </c>
      <c r="B22" s="5">
        <f>IF(F21&gt;0,E21,B21)</f>
        <v>2</v>
      </c>
      <c r="C22" s="5">
        <f>A22^3+2*A22-8</f>
        <v>-2.9629629629629637</v>
      </c>
      <c r="D22" s="5">
        <f>B22^3+2*B22-8</f>
        <v>4</v>
      </c>
      <c r="E22" s="5">
        <f>A22-(C22)/(C22-D22)*(A22-B22)</f>
        <v>1.6170212765957448</v>
      </c>
      <c r="F22" s="5">
        <f>E22^3+2*E22-8</f>
        <v>-0.53783843656993024</v>
      </c>
      <c r="G22" s="4" t="str">
        <f>IF(ABS(F22)&lt;$J$2,"ДА","НЕТ")</f>
        <v>НЕТ</v>
      </c>
      <c r="H22" s="5">
        <f>E22^4/4+E22^2-8*E22+12</f>
        <v>3.3878271960810551</v>
      </c>
    </row>
    <row r="23" spans="1:9" x14ac:dyDescent="0.25">
      <c r="A23" s="5">
        <f t="shared" ref="A23:A24" si="27">IF(F22&gt;0,A22,E22)</f>
        <v>1.6170212765957448</v>
      </c>
      <c r="B23" s="5">
        <f t="shared" ref="B23:B24" si="28">IF(F22&gt;0,E22,B22)</f>
        <v>2</v>
      </c>
      <c r="C23" s="5">
        <f t="shared" ref="C23:C24" si="29">A23^3+2*A23-8</f>
        <v>-0.53783843656993024</v>
      </c>
      <c r="D23" s="5">
        <f t="shared" ref="D23:D24" si="30">B23^3+2*B23-8</f>
        <v>4</v>
      </c>
      <c r="E23" s="5">
        <f t="shared" ref="E23:E24" si="31">A23-(C23)/(C23-D23)*(A23-B23)</f>
        <v>1.6624130816841141</v>
      </c>
      <c r="F23" s="5">
        <f t="shared" ref="F23:F24" si="32">E23^3+2*E23-8</f>
        <v>-8.0900360557444984E-2</v>
      </c>
      <c r="G23" s="4" t="str">
        <f t="shared" ref="G23:G24" si="33">IF(ABS(F23)&lt;$J$2,"ДА","НЕТ")</f>
        <v>НЕТ</v>
      </c>
      <c r="H23" s="5">
        <f t="shared" ref="H23:H24" si="34">E23^4/4+E23^2-8*E23+12</f>
        <v>3.3737076825466374</v>
      </c>
    </row>
    <row r="24" spans="1:9" x14ac:dyDescent="0.25">
      <c r="A24" s="5">
        <f t="shared" si="27"/>
        <v>1.6624130816841141</v>
      </c>
      <c r="B24" s="5">
        <f t="shared" si="28"/>
        <v>2</v>
      </c>
      <c r="C24" s="5">
        <f t="shared" si="29"/>
        <v>-8.0900360557444984E-2</v>
      </c>
      <c r="D24" s="5">
        <f t="shared" si="30"/>
        <v>4</v>
      </c>
      <c r="E24" s="5">
        <f t="shared" si="31"/>
        <v>1.6691054537094632</v>
      </c>
      <c r="F24" s="5">
        <f t="shared" si="32"/>
        <v>-1.1806484678475115E-2</v>
      </c>
      <c r="G24" s="4" t="str">
        <f t="shared" si="33"/>
        <v>ДА</v>
      </c>
      <c r="H24" s="5">
        <f t="shared" si="34"/>
        <v>3.3733972185530625</v>
      </c>
    </row>
    <row r="25" spans="1:9" x14ac:dyDescent="0.25">
      <c r="A25" s="2"/>
      <c r="B25" s="2"/>
      <c r="C25" s="1"/>
      <c r="D25" s="1"/>
      <c r="E25" s="2"/>
      <c r="F25" s="1"/>
      <c r="G25" s="1"/>
      <c r="H25" s="2"/>
    </row>
    <row r="26" spans="1:9" x14ac:dyDescent="0.25">
      <c r="A26" s="2" t="s">
        <v>23</v>
      </c>
      <c r="B26" s="2"/>
      <c r="C26" s="1"/>
      <c r="D26" s="1"/>
      <c r="E26" s="2"/>
      <c r="F26" s="1"/>
      <c r="G26" s="1"/>
      <c r="H26" s="2"/>
    </row>
    <row r="27" spans="1:9" x14ac:dyDescent="0.25">
      <c r="A27" s="1" t="s">
        <v>19</v>
      </c>
      <c r="B27" s="1" t="s">
        <v>22</v>
      </c>
      <c r="C27" s="1" t="s">
        <v>24</v>
      </c>
      <c r="D27" s="1" t="s">
        <v>20</v>
      </c>
      <c r="E27" s="1" t="s">
        <v>21</v>
      </c>
      <c r="F27" s="1"/>
      <c r="G27" s="1"/>
    </row>
    <row r="28" spans="1:9" x14ac:dyDescent="0.25">
      <c r="A28" s="5">
        <f>AVERAGE(A21:B21)</f>
        <v>1</v>
      </c>
      <c r="B28" s="5">
        <f>A28^3+2*A28-8</f>
        <v>-5</v>
      </c>
      <c r="C28" s="5">
        <f>3*A28^2+2</f>
        <v>5</v>
      </c>
      <c r="D28" s="5">
        <f>A28^4/4+A28^2-8*A28+12</f>
        <v>5.25</v>
      </c>
      <c r="E28" s="4" t="str">
        <f>IF(ABS(B28)&lt;$J$2,"ДА","НЕТ")</f>
        <v>НЕТ</v>
      </c>
      <c r="F28" s="1"/>
      <c r="G28" s="1"/>
    </row>
    <row r="29" spans="1:9" x14ac:dyDescent="0.25">
      <c r="A29" s="6">
        <f>A28-B28/C28</f>
        <v>2</v>
      </c>
      <c r="B29" s="5">
        <f>A29^3+2*A29-8</f>
        <v>4</v>
      </c>
      <c r="C29" s="5">
        <f>3*A29^2+2</f>
        <v>14</v>
      </c>
      <c r="D29" s="5">
        <f>A29^4/4+A29^2-8*A29+12</f>
        <v>4</v>
      </c>
      <c r="E29" s="4" t="str">
        <f>IF(ABS(B29)&lt;$J$2,"ДА","НЕТ")</f>
        <v>НЕТ</v>
      </c>
    </row>
    <row r="30" spans="1:9" x14ac:dyDescent="0.25">
      <c r="A30" s="6">
        <f t="shared" ref="A30:A31" si="35">A29-B29/C29</f>
        <v>1.7142857142857144</v>
      </c>
      <c r="B30" s="5">
        <f t="shared" ref="B30:B31" si="36">A30^3+2*A30-8</f>
        <v>0.46647230320699862</v>
      </c>
      <c r="C30" s="5">
        <f t="shared" ref="C30:C31" si="37">3*A30^2+2</f>
        <v>10.816326530612248</v>
      </c>
      <c r="D30" s="5">
        <f t="shared" ref="D30:D31" si="38">A30^4/4+A30^2-8*A30+12</f>
        <v>3.3835901707621829</v>
      </c>
      <c r="E30" s="4" t="str">
        <f t="shared" ref="E30:E31" si="39">IF(ABS(B30)&lt;$J$2,"ДА","НЕТ")</f>
        <v>НЕТ</v>
      </c>
    </row>
    <row r="31" spans="1:9" x14ac:dyDescent="0.25">
      <c r="A31" s="6">
        <f t="shared" si="35"/>
        <v>1.6711590296495957</v>
      </c>
      <c r="B31" s="5">
        <f t="shared" si="36"/>
        <v>9.4850444075866847E-3</v>
      </c>
      <c r="C31" s="5">
        <f t="shared" si="37"/>
        <v>10.378317507138135</v>
      </c>
      <c r="D31" s="5">
        <f t="shared" si="38"/>
        <v>3.3733948276942058</v>
      </c>
      <c r="E31" s="4" t="str">
        <f t="shared" si="39"/>
        <v>ДА</v>
      </c>
    </row>
    <row r="32" spans="1:9" x14ac:dyDescent="0.25">
      <c r="B32" s="2"/>
      <c r="C32" s="1"/>
      <c r="D32" s="2"/>
      <c r="E32" s="1"/>
    </row>
    <row r="33" spans="2:5" x14ac:dyDescent="0.25">
      <c r="B33" s="2"/>
      <c r="C33" s="1"/>
      <c r="D33" s="2"/>
      <c r="E33" s="1"/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69</dc:creator>
  <cp:lastModifiedBy>Балин Артем Алексеевич</cp:lastModifiedBy>
  <dcterms:created xsi:type="dcterms:W3CDTF">2024-03-14T13:40:28Z</dcterms:created>
  <dcterms:modified xsi:type="dcterms:W3CDTF">2024-03-21T23:11:34Z</dcterms:modified>
</cp:coreProperties>
</file>