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ftak.sharepoint.com/sites/FermentationTeam/Shared Documents/General/IFF Culturomix III 2022-2024/Experiments/Bioreactor/BR14/"/>
    </mc:Choice>
  </mc:AlternateContent>
  <xr:revisionPtr revIDLastSave="608" documentId="14_{07644006-3241-422C-A83B-452A5FCCD309}" xr6:coauthVersionLast="47" xr6:coauthVersionMax="47" xr10:uidLastSave="{24DAF916-D50E-44DC-825C-B096FAE922F6}"/>
  <bookViews>
    <workbookView xWindow="708" yWindow="708" windowWidth="23016" windowHeight="12336" tabRatio="647" xr2:uid="{884D9A9C-C1C7-48B8-9000-7E826838F983}"/>
  </bookViews>
  <sheets>
    <sheet name="Metadata" sheetId="5" r:id="rId1"/>
    <sheet name="weighing" sheetId="10" r:id="rId2"/>
    <sheet name="F4_Sampling log" sheetId="6" r:id="rId3"/>
    <sheet name="F5_Sampling log" sheetId="3" r:id="rId4"/>
    <sheet name="F6_Sampling log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6" l="1"/>
  <c r="F18" i="6"/>
  <c r="B45" i="5" l="1"/>
  <c r="C45" i="5"/>
  <c r="D45" i="5"/>
  <c r="E19" i="3"/>
  <c r="F17" i="6" l="1"/>
  <c r="K15" i="7" l="1"/>
  <c r="E15" i="7"/>
  <c r="F15" i="7" s="1"/>
  <c r="K16" i="3"/>
  <c r="E16" i="3"/>
  <c r="F16" i="3" s="1"/>
  <c r="E14" i="6"/>
  <c r="F14" i="6" s="1"/>
  <c r="K14" i="6"/>
  <c r="E11" i="7"/>
  <c r="F11" i="7"/>
  <c r="E11" i="3"/>
  <c r="F11" i="3"/>
  <c r="K9" i="7"/>
  <c r="E9" i="7"/>
  <c r="F9" i="7"/>
  <c r="K9" i="3"/>
  <c r="E9" i="3"/>
  <c r="F9" i="3"/>
  <c r="K7" i="6"/>
  <c r="E7" i="6"/>
  <c r="F7" i="6"/>
  <c r="E7" i="3"/>
  <c r="F7" i="3"/>
  <c r="K7" i="3"/>
  <c r="E15" i="6"/>
  <c r="F15" i="6" s="1"/>
  <c r="E16" i="6"/>
  <c r="F16" i="6" s="1"/>
  <c r="E17" i="6"/>
  <c r="E18" i="6"/>
  <c r="E19" i="6"/>
  <c r="E20" i="6"/>
  <c r="E21" i="6"/>
  <c r="E13" i="6"/>
  <c r="F13" i="6"/>
  <c r="K12" i="7"/>
  <c r="E12" i="7"/>
  <c r="F12" i="7"/>
  <c r="K12" i="3"/>
  <c r="E12" i="3"/>
  <c r="F12" i="3"/>
  <c r="K11" i="3"/>
  <c r="K11" i="7"/>
  <c r="K10" i="7"/>
  <c r="K10" i="6"/>
  <c r="F19" i="6"/>
  <c r="E12" i="6"/>
  <c r="F12" i="6"/>
  <c r="E11" i="6"/>
  <c r="F11" i="6"/>
  <c r="E10" i="6"/>
  <c r="F10" i="6"/>
  <c r="E9" i="6"/>
  <c r="F9" i="6"/>
  <c r="E8" i="6"/>
  <c r="F8" i="6"/>
  <c r="E6" i="6"/>
  <c r="F6" i="6"/>
  <c r="E5" i="6"/>
  <c r="F5" i="6"/>
  <c r="E4" i="6"/>
  <c r="F4" i="6"/>
  <c r="E3" i="6"/>
  <c r="F3" i="6"/>
  <c r="E4" i="3"/>
  <c r="F4" i="3"/>
  <c r="E5" i="3"/>
  <c r="F5" i="3"/>
  <c r="E6" i="3"/>
  <c r="F6" i="3"/>
  <c r="E8" i="3"/>
  <c r="F8" i="3"/>
  <c r="E10" i="3"/>
  <c r="F10" i="3"/>
  <c r="E13" i="3"/>
  <c r="F13" i="3"/>
  <c r="E14" i="3"/>
  <c r="F14" i="3"/>
  <c r="E15" i="3"/>
  <c r="F15" i="3" s="1"/>
  <c r="E17" i="3"/>
  <c r="F17" i="3" s="1"/>
  <c r="E18" i="3"/>
  <c r="F18" i="3" s="1"/>
  <c r="F19" i="3"/>
  <c r="E3" i="3"/>
  <c r="F3" i="3"/>
  <c r="E6" i="7"/>
  <c r="F6" i="7"/>
  <c r="E7" i="7"/>
  <c r="F7" i="7"/>
  <c r="E8" i="7"/>
  <c r="F8" i="7"/>
  <c r="E10" i="7"/>
  <c r="F10" i="7"/>
  <c r="E13" i="7"/>
  <c r="F13" i="7"/>
  <c r="E14" i="7"/>
  <c r="F14" i="7" s="1"/>
  <c r="E16" i="7"/>
  <c r="F16" i="7"/>
  <c r="E17" i="7"/>
  <c r="F17" i="7"/>
  <c r="E18" i="7"/>
  <c r="F18" i="7"/>
  <c r="E19" i="7"/>
  <c r="F19" i="7"/>
  <c r="E4" i="7"/>
  <c r="F4" i="7"/>
  <c r="E5" i="7"/>
  <c r="F5" i="7"/>
  <c r="E3" i="7"/>
  <c r="F3" i="7"/>
  <c r="K19" i="7"/>
  <c r="K18" i="7"/>
  <c r="K17" i="7"/>
  <c r="K16" i="7"/>
  <c r="K14" i="7"/>
  <c r="K13" i="7"/>
  <c r="K8" i="7"/>
  <c r="K7" i="7"/>
  <c r="K6" i="7"/>
  <c r="K5" i="7"/>
  <c r="K4" i="7"/>
  <c r="K3" i="7"/>
  <c r="K19" i="3"/>
  <c r="K3" i="3"/>
  <c r="K4" i="3"/>
  <c r="K5" i="3"/>
  <c r="K6" i="3"/>
  <c r="K8" i="3"/>
  <c r="K10" i="3"/>
  <c r="K13" i="3"/>
  <c r="K14" i="3"/>
  <c r="K15" i="3"/>
  <c r="K17" i="3"/>
  <c r="K18" i="3"/>
  <c r="F20" i="6"/>
  <c r="F21" i="6"/>
  <c r="K3" i="6"/>
  <c r="K6" i="6"/>
  <c r="K8" i="6"/>
  <c r="K9" i="6"/>
  <c r="K11" i="6"/>
  <c r="K12" i="6"/>
  <c r="K13" i="6"/>
  <c r="K15" i="6"/>
  <c r="K16" i="6"/>
  <c r="K17" i="6"/>
  <c r="K18" i="6"/>
  <c r="K19" i="6"/>
  <c r="K2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<sst xmlns="http://schemas.openxmlformats.org/spreadsheetml/2006/main" count="342" uniqueCount="149">
  <si>
    <t>Person</t>
  </si>
  <si>
    <t>OD1</t>
  </si>
  <si>
    <t>OD2</t>
  </si>
  <si>
    <t>OD3</t>
  </si>
  <si>
    <t>OD dilution</t>
  </si>
  <si>
    <t>OD</t>
  </si>
  <si>
    <t>DS</t>
  </si>
  <si>
    <t>FC</t>
  </si>
  <si>
    <t>Plate count</t>
  </si>
  <si>
    <t>Comment</t>
  </si>
  <si>
    <t>Time</t>
  </si>
  <si>
    <t>Date</t>
  </si>
  <si>
    <t>Bioreactor experiment nr</t>
  </si>
  <si>
    <t>Bacterial strain</t>
  </si>
  <si>
    <t>Preculture OD</t>
  </si>
  <si>
    <t>Experiment type</t>
  </si>
  <si>
    <t>Alkali</t>
  </si>
  <si>
    <t>dO2 setpoint</t>
  </si>
  <si>
    <t>Stirrer speed</t>
  </si>
  <si>
    <t>Acid</t>
  </si>
  <si>
    <t>Gas environment</t>
  </si>
  <si>
    <t>Controller ID</t>
  </si>
  <si>
    <t>Project ID</t>
  </si>
  <si>
    <t>Proteome</t>
  </si>
  <si>
    <t>Transcriptome</t>
  </si>
  <si>
    <t>Endometabolome</t>
  </si>
  <si>
    <t>Dry weight</t>
  </si>
  <si>
    <t>Microscopy</t>
  </si>
  <si>
    <t>Medium samples</t>
  </si>
  <si>
    <t>Supernatant</t>
  </si>
  <si>
    <t>Experiment time, [h]:mm</t>
  </si>
  <si>
    <t>Experiment time, h</t>
  </si>
  <si>
    <t>CO3</t>
  </si>
  <si>
    <t>Akkermansia muciniphila DGCC12918</t>
  </si>
  <si>
    <t>Bioreactor volume, mL</t>
  </si>
  <si>
    <t>Inoculation volume, mL</t>
  </si>
  <si>
    <t>5:95% CO2:N2</t>
  </si>
  <si>
    <t>pH setpoint</t>
  </si>
  <si>
    <t>pH, initial</t>
  </si>
  <si>
    <t>pH, medium</t>
  </si>
  <si>
    <t>Gas rate, mL/min</t>
  </si>
  <si>
    <t>Gas mode</t>
  </si>
  <si>
    <t>Gas flushing time</t>
  </si>
  <si>
    <t>Inoculation rate (v/v)</t>
  </si>
  <si>
    <t>Experiment description</t>
  </si>
  <si>
    <t>Cooling time before cultivation start, h</t>
  </si>
  <si>
    <t>Overlay</t>
  </si>
  <si>
    <r>
      <t xml:space="preserve">Temperature,  </t>
    </r>
    <r>
      <rPr>
        <sz val="11"/>
        <color theme="1"/>
        <rFont val="Calibri"/>
        <family val="2"/>
      </rPr>
      <t>̊</t>
    </r>
    <r>
      <rPr>
        <sz val="11"/>
        <color theme="1"/>
        <rFont val="Calibri"/>
        <family val="2"/>
        <charset val="186"/>
        <scheme val="minor"/>
      </rPr>
      <t>C</t>
    </r>
  </si>
  <si>
    <t>Alkali, bottle weight before exp.</t>
  </si>
  <si>
    <t>Alkali, bottle weight after exp.</t>
  </si>
  <si>
    <t>Acid, bottle weight before exp.</t>
  </si>
  <si>
    <t>Acid, bottle weight after exp.</t>
  </si>
  <si>
    <t>pH setup, P</t>
  </si>
  <si>
    <t>pH setup, I</t>
  </si>
  <si>
    <t>pH setup, D</t>
  </si>
  <si>
    <t>pH setup, Deadband</t>
  </si>
  <si>
    <t>dO2 setup, P</t>
  </si>
  <si>
    <t>dO2 setup, I</t>
  </si>
  <si>
    <t>dO2 setup, D</t>
  </si>
  <si>
    <t>dO2 setup, cycle, s</t>
  </si>
  <si>
    <t>pH sensor offset</t>
  </si>
  <si>
    <t>pH sensor slope</t>
  </si>
  <si>
    <t>BioXpert start</t>
  </si>
  <si>
    <t>F4</t>
  </si>
  <si>
    <t>F5</t>
  </si>
  <si>
    <t>F6</t>
  </si>
  <si>
    <t>Anaerobic fed-batch</t>
  </si>
  <si>
    <t>OK</t>
  </si>
  <si>
    <t>S0 x 3</t>
  </si>
  <si>
    <t>S1 x 3</t>
  </si>
  <si>
    <t>Inoculation</t>
  </si>
  <si>
    <t>Fed-batch volume, mL</t>
  </si>
  <si>
    <t>Pellet</t>
  </si>
  <si>
    <t>DS1 x 1</t>
  </si>
  <si>
    <t>MV</t>
  </si>
  <si>
    <t>Fed-batch strategy</t>
  </si>
  <si>
    <t>Vc (only medium)</t>
  </si>
  <si>
    <t>Anaerobic batch</t>
  </si>
  <si>
    <t>2h</t>
  </si>
  <si>
    <t>Vc (start of experiment)</t>
  </si>
  <si>
    <t>pellet1 x 1</t>
  </si>
  <si>
    <t>Hiden start</t>
  </si>
  <si>
    <t>KZ</t>
  </si>
  <si>
    <t>DW1</t>
  </si>
  <si>
    <t>BR14</t>
  </si>
  <si>
    <t>Pump leaking: pH 7.4</t>
  </si>
  <si>
    <t>LK</t>
  </si>
  <si>
    <t>S2 x 3</t>
  </si>
  <si>
    <t>pellet2 x 1</t>
  </si>
  <si>
    <t>DS2 x 2</t>
  </si>
  <si>
    <t>DS1 x 2</t>
  </si>
  <si>
    <t>S3 x 3</t>
  </si>
  <si>
    <t>DS3 x 2</t>
  </si>
  <si>
    <t>pellet3 x 1</t>
  </si>
  <si>
    <t>2 pulses</t>
  </si>
  <si>
    <t>pellet4 x 1</t>
  </si>
  <si>
    <t>DS4 x 2</t>
  </si>
  <si>
    <t>S4 x 3</t>
  </si>
  <si>
    <t>S5 x 3</t>
  </si>
  <si>
    <t>pellet5 x 1</t>
  </si>
  <si>
    <t>DS5 x 2</t>
  </si>
  <si>
    <t>S6 x 3</t>
  </si>
  <si>
    <t>pellet6 x 1</t>
  </si>
  <si>
    <t>DS6 x 2</t>
  </si>
  <si>
    <t>S7 x 3</t>
  </si>
  <si>
    <t>pellet7 x 1</t>
  </si>
  <si>
    <t>DS7 x 2</t>
  </si>
  <si>
    <t>NaOH (increase gluc+thr+aden+NH4SO4)</t>
  </si>
  <si>
    <t>NaOH (increase gluc+NH4SO4) + 2x YE (pulses)</t>
  </si>
  <si>
    <t>NaOH (increase gluc+thr+aden+NH4SO4) + 2x YE (pulses)</t>
  </si>
  <si>
    <t>S8 x 4</t>
  </si>
  <si>
    <t>pellet8 x 1</t>
  </si>
  <si>
    <t>DS8 x 2</t>
  </si>
  <si>
    <t>Before 1st pulse</t>
  </si>
  <si>
    <t>S8 x 3</t>
  </si>
  <si>
    <t>pellet9 x 1</t>
  </si>
  <si>
    <t>DS9 x 2</t>
  </si>
  <si>
    <t>S9 x 3</t>
  </si>
  <si>
    <t>S10 x 3</t>
  </si>
  <si>
    <t>pellet10 x 1</t>
  </si>
  <si>
    <t>DS10 x 2</t>
  </si>
  <si>
    <t>S11 x 3</t>
  </si>
  <si>
    <t>pellet11 x 1</t>
  </si>
  <si>
    <t>DS11 x 2</t>
  </si>
  <si>
    <t>FC1</t>
  </si>
  <si>
    <t>PC1</t>
  </si>
  <si>
    <t>S12 x 3</t>
  </si>
  <si>
    <t>pellet12 x 1</t>
  </si>
  <si>
    <t>DS12 x 2</t>
  </si>
  <si>
    <t xml:space="preserve">Samples very viscous </t>
  </si>
  <si>
    <t>S13 x 3</t>
  </si>
  <si>
    <t>pellet13 x 1</t>
  </si>
  <si>
    <t>DS13 x 2</t>
  </si>
  <si>
    <t>End of experiment</t>
  </si>
  <si>
    <t>FC2</t>
  </si>
  <si>
    <t>S14 x 3</t>
  </si>
  <si>
    <t>pellet14 x 1</t>
  </si>
  <si>
    <t>DS14 x 2</t>
  </si>
  <si>
    <t>RAW file name</t>
  </si>
  <si>
    <t>initial_OD_manual</t>
  </si>
  <si>
    <t>final_OD_manual</t>
  </si>
  <si>
    <t>BR14_F4.TXT</t>
  </si>
  <si>
    <t>BR14_F5.TXT</t>
  </si>
  <si>
    <t>BR14_F6.TXT</t>
  </si>
  <si>
    <t>NaOH</t>
  </si>
  <si>
    <t>Alkali, N</t>
  </si>
  <si>
    <t>Acid, N</t>
  </si>
  <si>
    <t>time_final_OD</t>
  </si>
  <si>
    <t>NaOH (increase gluc+thr+aden+NH4SO4) + 2x YE (pulses) NOT GOOD \ pump leaking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</si>
</sst>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0.0"/>
    <numFmt numFmtId="166" formatCode="0.000"/>
  </numFmts>
  <fonts count="9" x14ac:knownFonts="1">
    <font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/>
    <xf numFmtId="10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14" fontId="6" fillId="0" borderId="2" xfId="0" applyNumberFormat="1" applyFont="1" applyBorder="1" applyAlignment="1">
      <alignment horizontal="center"/>
    </xf>
    <xf numFmtId="20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0" fontId="6" fillId="0" borderId="2" xfId="0" applyNumberFormat="1" applyFont="1" applyBorder="1"/>
    <xf numFmtId="14" fontId="6" fillId="0" borderId="2" xfId="0" applyNumberFormat="1" applyFont="1" applyBorder="1"/>
    <xf numFmtId="0" fontId="6" fillId="0" borderId="4" xfId="0" applyFont="1" applyBorder="1"/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4" fontId="7" fillId="0" borderId="2" xfId="0" applyNumberFormat="1" applyFont="1" applyBorder="1"/>
    <xf numFmtId="20" fontId="7" fillId="0" borderId="2" xfId="0" applyNumberFormat="1" applyFont="1" applyBorder="1"/>
    <xf numFmtId="0" fontId="7" fillId="0" borderId="0" xfId="0" applyFont="1"/>
    <xf numFmtId="14" fontId="0" fillId="0" borderId="2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0" fontId="8" fillId="0" borderId="2" xfId="0" applyFont="1" applyBorder="1" applyAlignment="1">
      <alignment horizontal="center"/>
    </xf>
  </cellXfs>
  <cellStyles count="2">
    <cellStyle name="Normal" xfId="0" builtinId="0"/>
    <cellStyle name="Normal 2" xfId="1" xr:uid="{68238E3F-8A95-43E3-B2AC-D561C823CCA7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B3568"/>
      <color rgb="FFEE82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0DB0B4-0630-414E-AA05-8218C75E1ADE}" name="Table1" displayName="Table1" ref="A1:U21" totalsRowShown="0" headerRowDxfId="25" dataDxfId="23" headerRowBorderDxfId="24" tableBorderDxfId="22" totalsRowBorderDxfId="21">
  <autoFilter ref="A1:U21" xr:uid="{110DB0B4-0630-414E-AA05-8218C75E1ADE}"/>
  <tableColumns count="21">
    <tableColumn id="1" xr3:uid="{65DE3A7F-19A8-43E8-AC2E-C6F989A92204}" name="Comment" dataDxfId="20"/>
    <tableColumn id="2" xr3:uid="{F7ED8C95-5722-4F88-9184-61BB56429EE6}" name="Date" dataDxfId="19"/>
    <tableColumn id="3" xr3:uid="{6B372ACB-3863-4B54-9AA2-A03A9FDE4E71}" name="Time" dataDxfId="18"/>
    <tableColumn id="4" xr3:uid="{6EC3D7C4-7798-41F2-A4C7-C18F60460987}" name="Person" dataDxfId="17"/>
    <tableColumn id="5" xr3:uid="{57752412-233D-41D5-9BC5-DE2F3B6F8E3A}" name="Experiment time, [h]:mm" dataDxfId="16">
      <calculatedColumnFormula>IF(C2="","",(B2+C2)-($B$3+$C$3))</calculatedColumnFormula>
    </tableColumn>
    <tableColumn id="6" xr3:uid="{B91B1570-DCF4-4283-B9B2-C2592C630DC5}" name="Experiment time, h" dataDxfId="15">
      <calculatedColumnFormula>IF(E2="","",(E2*24))</calculatedColumnFormula>
    </tableColumn>
    <tableColumn id="7" xr3:uid="{C8229941-E040-4889-BEC2-1640AA134FC9}" name="OD1" dataDxfId="14"/>
    <tableColumn id="8" xr3:uid="{87E70F1F-B54B-4C61-B116-7923BA1E4341}" name="OD2" dataDxfId="13"/>
    <tableColumn id="9" xr3:uid="{654C7F30-A57B-4879-9616-3CBF104FBE1E}" name="OD3" dataDxfId="12"/>
    <tableColumn id="10" xr3:uid="{31423574-2B61-495D-AD4D-B93109224CC4}" name="OD dilution" dataDxfId="11"/>
    <tableColumn id="11" xr3:uid="{BF883703-4BE9-404A-AE97-C70BB35BCBF4}" name="OD" dataDxfId="10"/>
    <tableColumn id="12" xr3:uid="{5EF47BE7-7A1F-446A-AA9B-8716C4BF2C20}" name="Supernatant" dataDxfId="9"/>
    <tableColumn id="13" xr3:uid="{8D8235A9-F71E-4E6F-915D-F150A232A26F}" name="Pellet" dataDxfId="8"/>
    <tableColumn id="14" xr3:uid="{D0E42984-4FDE-430D-841D-BD198880C8A9}" name="DS" dataDxfId="7"/>
    <tableColumn id="15" xr3:uid="{BF14FD18-C8C8-4DB1-AF79-194A5594715E}" name="FC" dataDxfId="6"/>
    <tableColumn id="16" xr3:uid="{F8D3BE67-B60D-4FEA-B516-025986599CDE}" name="Plate count" dataDxfId="5"/>
    <tableColumn id="17" xr3:uid="{EAE52BAE-5AC3-4622-AB8E-D23142B5FCDA}" name="Proteome" dataDxfId="4"/>
    <tableColumn id="18" xr3:uid="{2DE7404A-3D9E-4694-AFE7-0F1CB9C23BC3}" name="Transcriptome" dataDxfId="3"/>
    <tableColumn id="19" xr3:uid="{66B249A3-47E6-47A2-9B1C-11B4630C21E5}" name="Endometabolome" dataDxfId="2"/>
    <tableColumn id="20" xr3:uid="{9856FE4F-196F-43AC-ABAD-D4A106425D9E}" name="Dry weight" dataDxfId="1"/>
    <tableColumn id="21" xr3:uid="{132C88D3-E23E-40F8-BD1F-8685E73B2E68}" name="Microscop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6F3C-5A13-45E9-9E26-B57FB9BE6011}">
  <dimension ref="A1:D48"/>
  <sheetViews>
    <sheetView tabSelected="1" topLeftCell="A28" workbookViewId="0">
      <selection activeCell="B51" sqref="B51"/>
    </sheetView>
  </sheetViews>
  <sheetFormatPr defaultRowHeight="14.4" x14ac:dyDescent="0.3"/>
  <cols>
    <col min="1" max="1" width="32.77734375" bestFit="1" customWidth="1"/>
    <col min="2" max="2" width="41.77734375" bestFit="1" customWidth="1"/>
    <col min="3" max="3" width="40.21875" customWidth="1"/>
    <col min="4" max="4" width="50.21875" customWidth="1"/>
    <col min="6" max="6" width="16.44140625" bestFit="1" customWidth="1"/>
  </cols>
  <sheetData>
    <row r="1" spans="1:4" x14ac:dyDescent="0.3">
      <c r="A1" s="40" t="s">
        <v>138</v>
      </c>
      <c r="B1" s="8" t="s">
        <v>141</v>
      </c>
      <c r="C1" s="8" t="s">
        <v>142</v>
      </c>
      <c r="D1" s="8" t="s">
        <v>143</v>
      </c>
    </row>
    <row r="2" spans="1:4" x14ac:dyDescent="0.3">
      <c r="A2" s="9" t="s">
        <v>22</v>
      </c>
      <c r="B2" s="1" t="s">
        <v>32</v>
      </c>
      <c r="C2" s="8" t="s">
        <v>32</v>
      </c>
      <c r="D2" s="8" t="s">
        <v>32</v>
      </c>
    </row>
    <row r="3" spans="1:4" x14ac:dyDescent="0.3">
      <c r="A3" s="9" t="s">
        <v>12</v>
      </c>
      <c r="B3" s="1" t="s">
        <v>84</v>
      </c>
      <c r="C3" s="1" t="s">
        <v>84</v>
      </c>
      <c r="D3" s="1" t="s">
        <v>84</v>
      </c>
    </row>
    <row r="4" spans="1:4" x14ac:dyDescent="0.3">
      <c r="A4" s="9" t="s">
        <v>21</v>
      </c>
      <c r="B4" s="4" t="s">
        <v>63</v>
      </c>
      <c r="C4" s="8" t="s">
        <v>64</v>
      </c>
      <c r="D4" s="8" t="s">
        <v>65</v>
      </c>
    </row>
    <row r="5" spans="1:4" x14ac:dyDescent="0.3">
      <c r="A5" s="9" t="s">
        <v>9</v>
      </c>
      <c r="B5" s="39" t="s">
        <v>107</v>
      </c>
      <c r="C5" s="8" t="s">
        <v>108</v>
      </c>
      <c r="D5" s="42" t="s">
        <v>148</v>
      </c>
    </row>
    <row r="6" spans="1:4" x14ac:dyDescent="0.3">
      <c r="A6" s="3" t="s">
        <v>11</v>
      </c>
      <c r="B6" s="4">
        <v>44949</v>
      </c>
      <c r="C6" s="4">
        <v>44949</v>
      </c>
      <c r="D6" s="4">
        <v>44949</v>
      </c>
    </row>
    <row r="7" spans="1:4" x14ac:dyDescent="0.3">
      <c r="A7" s="1" t="s">
        <v>13</v>
      </c>
      <c r="B7" s="1" t="s">
        <v>33</v>
      </c>
      <c r="C7" s="1" t="s">
        <v>33</v>
      </c>
      <c r="D7" s="1" t="s">
        <v>33</v>
      </c>
    </row>
    <row r="8" spans="1:4" x14ac:dyDescent="0.3">
      <c r="A8" s="3" t="s">
        <v>44</v>
      </c>
      <c r="B8" s="39" t="s">
        <v>107</v>
      </c>
      <c r="C8" s="8" t="s">
        <v>108</v>
      </c>
      <c r="D8" s="8" t="s">
        <v>109</v>
      </c>
    </row>
    <row r="9" spans="1:4" x14ac:dyDescent="0.3">
      <c r="A9" s="1" t="s">
        <v>43</v>
      </c>
      <c r="B9" s="6">
        <v>0.05</v>
      </c>
      <c r="C9" s="6">
        <v>0.05</v>
      </c>
      <c r="D9" s="6">
        <v>0.05</v>
      </c>
    </row>
    <row r="10" spans="1:4" x14ac:dyDescent="0.3">
      <c r="A10" s="1" t="s">
        <v>35</v>
      </c>
      <c r="B10" s="1">
        <v>20</v>
      </c>
      <c r="C10" s="1">
        <v>30</v>
      </c>
      <c r="D10" s="1">
        <v>30</v>
      </c>
    </row>
    <row r="11" spans="1:4" x14ac:dyDescent="0.3">
      <c r="A11" s="1" t="s">
        <v>14</v>
      </c>
      <c r="B11" s="1">
        <v>2.5499999999999998</v>
      </c>
      <c r="C11" s="1">
        <v>2.5499999999999998</v>
      </c>
      <c r="D11" s="1">
        <v>2.5499999999999998</v>
      </c>
    </row>
    <row r="12" spans="1:4" x14ac:dyDescent="0.3">
      <c r="A12" s="1" t="s">
        <v>34</v>
      </c>
      <c r="B12" s="1">
        <v>600</v>
      </c>
      <c r="C12" s="1">
        <v>600</v>
      </c>
      <c r="D12" s="1">
        <v>600</v>
      </c>
    </row>
    <row r="13" spans="1:4" x14ac:dyDescent="0.3">
      <c r="A13" s="1" t="s">
        <v>15</v>
      </c>
      <c r="B13" s="1" t="s">
        <v>77</v>
      </c>
      <c r="C13" s="1" t="s">
        <v>66</v>
      </c>
      <c r="D13" s="1" t="s">
        <v>66</v>
      </c>
    </row>
    <row r="14" spans="1:4" x14ac:dyDescent="0.3">
      <c r="A14" s="1" t="s">
        <v>71</v>
      </c>
      <c r="B14" s="1"/>
      <c r="C14" s="1">
        <v>40</v>
      </c>
      <c r="D14" s="1">
        <v>40</v>
      </c>
    </row>
    <row r="15" spans="1:4" x14ac:dyDescent="0.3">
      <c r="A15" s="1" t="s">
        <v>75</v>
      </c>
      <c r="B15" s="1"/>
      <c r="C15" s="1" t="s">
        <v>94</v>
      </c>
      <c r="D15" s="1" t="s">
        <v>94</v>
      </c>
    </row>
    <row r="16" spans="1:4" x14ac:dyDescent="0.3">
      <c r="A16" s="1" t="s">
        <v>20</v>
      </c>
      <c r="B16" s="1" t="s">
        <v>36</v>
      </c>
      <c r="C16" s="1" t="s">
        <v>36</v>
      </c>
      <c r="D16" s="1" t="s">
        <v>36</v>
      </c>
    </row>
    <row r="17" spans="1:4" x14ac:dyDescent="0.3">
      <c r="A17" s="1" t="s">
        <v>42</v>
      </c>
      <c r="B17" s="1" t="s">
        <v>78</v>
      </c>
      <c r="C17" s="1" t="s">
        <v>78</v>
      </c>
      <c r="D17" s="1" t="s">
        <v>78</v>
      </c>
    </row>
    <row r="18" spans="1:4" x14ac:dyDescent="0.3">
      <c r="A18" s="1" t="s">
        <v>39</v>
      </c>
      <c r="B18" s="7">
        <v>5.9</v>
      </c>
      <c r="C18" s="7">
        <v>5.9</v>
      </c>
      <c r="D18" s="7">
        <v>5.9</v>
      </c>
    </row>
    <row r="19" spans="1:4" x14ac:dyDescent="0.3">
      <c r="A19" s="1" t="s">
        <v>38</v>
      </c>
      <c r="B19" s="7">
        <v>7</v>
      </c>
      <c r="C19" s="7">
        <v>7</v>
      </c>
      <c r="D19" s="7">
        <v>7</v>
      </c>
    </row>
    <row r="20" spans="1:4" x14ac:dyDescent="0.3">
      <c r="A20" s="1" t="s">
        <v>37</v>
      </c>
      <c r="B20" s="7">
        <v>6.8</v>
      </c>
      <c r="C20" s="7">
        <v>6.8</v>
      </c>
      <c r="D20" s="7">
        <v>6.8</v>
      </c>
    </row>
    <row r="21" spans="1:4" x14ac:dyDescent="0.3">
      <c r="A21" s="1" t="s">
        <v>17</v>
      </c>
      <c r="B21" s="2"/>
      <c r="C21" s="2"/>
      <c r="D21" s="2"/>
    </row>
    <row r="22" spans="1:4" x14ac:dyDescent="0.3">
      <c r="A22" s="1" t="s">
        <v>40</v>
      </c>
      <c r="B22" s="1">
        <v>100</v>
      </c>
      <c r="C22" s="1">
        <v>100</v>
      </c>
      <c r="D22" s="1">
        <v>100</v>
      </c>
    </row>
    <row r="23" spans="1:4" x14ac:dyDescent="0.3">
      <c r="A23" s="1" t="s">
        <v>41</v>
      </c>
      <c r="B23" s="1" t="s">
        <v>46</v>
      </c>
      <c r="C23" s="1" t="s">
        <v>46</v>
      </c>
      <c r="D23" s="1" t="s">
        <v>46</v>
      </c>
    </row>
    <row r="24" spans="1:4" x14ac:dyDescent="0.3">
      <c r="A24" s="1" t="s">
        <v>47</v>
      </c>
      <c r="B24" s="1">
        <v>37</v>
      </c>
      <c r="C24" s="1">
        <v>37</v>
      </c>
      <c r="D24" s="1">
        <v>37</v>
      </c>
    </row>
    <row r="25" spans="1:4" x14ac:dyDescent="0.3">
      <c r="A25" s="1" t="s">
        <v>18</v>
      </c>
      <c r="B25" s="1">
        <v>200</v>
      </c>
      <c r="C25" s="1">
        <v>200</v>
      </c>
      <c r="D25" s="1">
        <v>200</v>
      </c>
    </row>
    <row r="26" spans="1:4" x14ac:dyDescent="0.3">
      <c r="A26" s="1" t="s">
        <v>16</v>
      </c>
      <c r="B26" s="1" t="s">
        <v>144</v>
      </c>
      <c r="C26" s="1" t="s">
        <v>144</v>
      </c>
      <c r="D26" s="1" t="s">
        <v>144</v>
      </c>
    </row>
    <row r="27" spans="1:4" x14ac:dyDescent="0.3">
      <c r="A27" s="1" t="s">
        <v>145</v>
      </c>
      <c r="B27" s="1">
        <v>2.5</v>
      </c>
      <c r="C27" s="1">
        <v>2.5</v>
      </c>
      <c r="D27" s="1">
        <v>2.5</v>
      </c>
    </row>
    <row r="28" spans="1:4" x14ac:dyDescent="0.3">
      <c r="A28" s="1" t="s">
        <v>48</v>
      </c>
      <c r="B28" s="1">
        <v>531.45000000000005</v>
      </c>
      <c r="C28" s="1">
        <v>521.79999999999995</v>
      </c>
      <c r="D28" s="1">
        <v>521.84</v>
      </c>
    </row>
    <row r="29" spans="1:4" x14ac:dyDescent="0.3">
      <c r="A29" s="1" t="s">
        <v>49</v>
      </c>
      <c r="B29" s="1">
        <v>481.85</v>
      </c>
      <c r="C29" s="1">
        <v>442.44</v>
      </c>
      <c r="D29" s="1">
        <v>507.6</v>
      </c>
    </row>
    <row r="30" spans="1:4" x14ac:dyDescent="0.3">
      <c r="A30" s="1" t="s">
        <v>19</v>
      </c>
      <c r="B30" s="1"/>
      <c r="C30" s="1"/>
      <c r="D30" s="1"/>
    </row>
    <row r="31" spans="1:4" x14ac:dyDescent="0.3">
      <c r="A31" s="1" t="s">
        <v>146</v>
      </c>
      <c r="B31" s="1"/>
      <c r="C31" s="1"/>
      <c r="D31" s="1"/>
    </row>
    <row r="32" spans="1:4" x14ac:dyDescent="0.3">
      <c r="A32" s="1" t="s">
        <v>50</v>
      </c>
      <c r="B32" s="1"/>
      <c r="C32" s="1"/>
      <c r="D32" s="1"/>
    </row>
    <row r="33" spans="1:4" x14ac:dyDescent="0.3">
      <c r="A33" s="1" t="s">
        <v>51</v>
      </c>
      <c r="B33" s="1"/>
      <c r="C33" s="1"/>
      <c r="D33" s="1"/>
    </row>
    <row r="34" spans="1:4" x14ac:dyDescent="0.3">
      <c r="A34" s="1" t="s">
        <v>45</v>
      </c>
      <c r="B34" s="1">
        <v>0</v>
      </c>
      <c r="C34" s="1">
        <v>0</v>
      </c>
      <c r="D34" s="1">
        <v>0</v>
      </c>
    </row>
    <row r="35" spans="1:4" x14ac:dyDescent="0.3">
      <c r="A35" s="10" t="s">
        <v>60</v>
      </c>
      <c r="B35" s="1" t="s">
        <v>67</v>
      </c>
      <c r="C35" s="1" t="s">
        <v>67</v>
      </c>
      <c r="D35" s="1" t="s">
        <v>67</v>
      </c>
    </row>
    <row r="36" spans="1:4" x14ac:dyDescent="0.3">
      <c r="A36" s="10" t="s">
        <v>61</v>
      </c>
      <c r="B36" s="1" t="s">
        <v>67</v>
      </c>
      <c r="C36" s="1" t="s">
        <v>67</v>
      </c>
      <c r="D36" s="1" t="s">
        <v>67</v>
      </c>
    </row>
    <row r="37" spans="1:4" x14ac:dyDescent="0.3">
      <c r="A37" s="1" t="s">
        <v>52</v>
      </c>
      <c r="B37" s="5"/>
      <c r="C37" s="5"/>
      <c r="D37" s="5"/>
    </row>
    <row r="38" spans="1:4" x14ac:dyDescent="0.3">
      <c r="A38" s="1" t="s">
        <v>53</v>
      </c>
      <c r="B38" s="5"/>
      <c r="C38" s="5"/>
      <c r="D38" s="5"/>
    </row>
    <row r="39" spans="1:4" x14ac:dyDescent="0.3">
      <c r="A39" s="1" t="s">
        <v>54</v>
      </c>
      <c r="B39" s="5"/>
      <c r="C39" s="5"/>
      <c r="D39" s="5"/>
    </row>
    <row r="40" spans="1:4" x14ac:dyDescent="0.3">
      <c r="A40" s="1" t="s">
        <v>55</v>
      </c>
      <c r="B40" s="5"/>
      <c r="C40" s="5"/>
      <c r="D40" s="5"/>
    </row>
    <row r="41" spans="1:4" x14ac:dyDescent="0.3">
      <c r="A41" s="1" t="s">
        <v>56</v>
      </c>
      <c r="B41" s="5"/>
      <c r="C41" s="5"/>
      <c r="D41" s="5"/>
    </row>
    <row r="42" spans="1:4" x14ac:dyDescent="0.3">
      <c r="A42" s="1" t="s">
        <v>57</v>
      </c>
      <c r="B42" s="5"/>
      <c r="C42" s="5"/>
      <c r="D42" s="5"/>
    </row>
    <row r="43" spans="1:4" x14ac:dyDescent="0.3">
      <c r="A43" s="1" t="s">
        <v>58</v>
      </c>
      <c r="B43" s="5"/>
      <c r="C43" s="5"/>
      <c r="D43" s="5"/>
    </row>
    <row r="44" spans="1:4" x14ac:dyDescent="0.3">
      <c r="A44" s="1" t="s">
        <v>59</v>
      </c>
      <c r="B44" s="5"/>
      <c r="C44" s="5"/>
      <c r="D44" s="5"/>
    </row>
    <row r="45" spans="1:4" x14ac:dyDescent="0.3">
      <c r="A45" s="3" t="s">
        <v>70</v>
      </c>
      <c r="B45" s="41">
        <f>VLOOKUP(A45,'F4_Sampling log'!A:U,6,0)</f>
        <v>0.46666666661622003</v>
      </c>
      <c r="C45" s="41">
        <f>VLOOKUP(A45,'F5_Sampling log'!A:U,6,0)</f>
        <v>0.48333333333721384</v>
      </c>
      <c r="D45" s="41">
        <f>VLOOKUP(A45,'F6_Sampling log'!A:U,6,0)</f>
        <v>0.46666666661622003</v>
      </c>
    </row>
    <row r="46" spans="1:4" x14ac:dyDescent="0.3">
      <c r="A46" s="3" t="s">
        <v>139</v>
      </c>
      <c r="B46" s="41">
        <v>0.29499999999999998</v>
      </c>
      <c r="C46" s="41">
        <v>0.27</v>
      </c>
      <c r="D46" s="41">
        <v>0.28000000000000003</v>
      </c>
    </row>
    <row r="47" spans="1:4" x14ac:dyDescent="0.3">
      <c r="A47" s="3" t="s">
        <v>140</v>
      </c>
      <c r="B47" s="41">
        <v>8.3333333333333339</v>
      </c>
      <c r="C47" s="41">
        <v>10.133333333333335</v>
      </c>
      <c r="D47" s="41">
        <v>0.19999999999999998</v>
      </c>
    </row>
    <row r="48" spans="1:4" x14ac:dyDescent="0.3">
      <c r="A48" s="3" t="s">
        <v>147</v>
      </c>
      <c r="B48">
        <v>68.283333333267365</v>
      </c>
      <c r="C48">
        <v>72.899999999965075</v>
      </c>
      <c r="D48">
        <v>72.899999999965075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4598-ACE7-4022-9408-7E78E6484043}">
  <dimension ref="A1:C4"/>
  <sheetViews>
    <sheetView workbookViewId="0">
      <selection activeCell="C8" sqref="C8"/>
    </sheetView>
  </sheetViews>
  <sheetFormatPr defaultRowHeight="14.4" x14ac:dyDescent="0.3"/>
  <cols>
    <col min="2" max="2" width="15.21875" bestFit="1" customWidth="1"/>
    <col min="3" max="3" width="20.44140625" bestFit="1" customWidth="1"/>
    <col min="4" max="5" width="15.5546875" bestFit="1" customWidth="1"/>
  </cols>
  <sheetData>
    <row r="1" spans="1:3" x14ac:dyDescent="0.3">
      <c r="B1" t="s">
        <v>76</v>
      </c>
      <c r="C1" t="s">
        <v>79</v>
      </c>
    </row>
    <row r="2" spans="1:3" x14ac:dyDescent="0.3">
      <c r="A2" t="s">
        <v>63</v>
      </c>
      <c r="B2">
        <v>613.20000000000005</v>
      </c>
    </row>
    <row r="3" spans="1:3" x14ac:dyDescent="0.3">
      <c r="A3" t="s">
        <v>64</v>
      </c>
      <c r="B3">
        <v>613.20000000000005</v>
      </c>
    </row>
    <row r="4" spans="1:3" x14ac:dyDescent="0.3">
      <c r="A4" t="s">
        <v>65</v>
      </c>
      <c r="B4">
        <v>525.4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96BB-25A2-4F5E-A65D-F7C66C35B15E}">
  <dimension ref="A1:U26"/>
  <sheetViews>
    <sheetView zoomScaleNormal="100" workbookViewId="0">
      <selection activeCell="F14" sqref="F14"/>
    </sheetView>
  </sheetViews>
  <sheetFormatPr defaultColWidth="8.77734375" defaultRowHeight="14.4" x14ac:dyDescent="0.3"/>
  <cols>
    <col min="1" max="1" width="16.44140625" style="14" bestFit="1" customWidth="1"/>
    <col min="2" max="2" width="11.21875" style="14" bestFit="1" customWidth="1"/>
    <col min="3" max="3" width="9.5546875" style="14" bestFit="1" customWidth="1"/>
    <col min="4" max="4" width="10" style="14" bestFit="1" customWidth="1"/>
    <col min="5" max="5" width="24" style="14" customWidth="1"/>
    <col min="6" max="6" width="18.77734375" style="14" customWidth="1"/>
    <col min="7" max="9" width="6.44140625" style="14" customWidth="1"/>
    <col min="10" max="10" width="12.21875" style="14" customWidth="1"/>
    <col min="11" max="11" width="9.77734375" style="14" customWidth="1"/>
    <col min="12" max="12" width="13.21875" style="14" customWidth="1"/>
    <col min="13" max="13" width="11.44140625" style="14" customWidth="1"/>
    <col min="14" max="15" width="9.77734375" style="14" customWidth="1"/>
    <col min="16" max="16" width="12.21875" style="14" customWidth="1"/>
    <col min="17" max="17" width="11.21875" style="14" customWidth="1"/>
    <col min="18" max="18" width="14.77734375" style="14" customWidth="1"/>
    <col min="19" max="19" width="18" style="14" customWidth="1"/>
    <col min="20" max="20" width="11.77734375" style="14" customWidth="1"/>
    <col min="21" max="21" width="12.77734375" style="14" customWidth="1"/>
    <col min="22" max="16384" width="8.77734375" style="14"/>
  </cols>
  <sheetData>
    <row r="1" spans="1:21" x14ac:dyDescent="0.3">
      <c r="A1" s="28" t="s">
        <v>9</v>
      </c>
      <c r="B1" s="29" t="s">
        <v>11</v>
      </c>
      <c r="C1" s="29" t="s">
        <v>10</v>
      </c>
      <c r="D1" s="29" t="s">
        <v>0</v>
      </c>
      <c r="E1" s="29" t="s">
        <v>30</v>
      </c>
      <c r="F1" s="30" t="s">
        <v>31</v>
      </c>
      <c r="G1" s="29" t="s">
        <v>1</v>
      </c>
      <c r="H1" s="29" t="s">
        <v>2</v>
      </c>
      <c r="I1" s="29" t="s">
        <v>3</v>
      </c>
      <c r="J1" s="29" t="s">
        <v>4</v>
      </c>
      <c r="K1" s="29" t="s">
        <v>5</v>
      </c>
      <c r="L1" s="29" t="s">
        <v>29</v>
      </c>
      <c r="M1" s="29" t="s">
        <v>72</v>
      </c>
      <c r="N1" s="29" t="s">
        <v>6</v>
      </c>
      <c r="O1" s="29" t="s">
        <v>7</v>
      </c>
      <c r="P1" s="29" t="s">
        <v>8</v>
      </c>
      <c r="Q1" s="29" t="s">
        <v>23</v>
      </c>
      <c r="R1" s="29" t="s">
        <v>24</v>
      </c>
      <c r="S1" s="29" t="s">
        <v>25</v>
      </c>
      <c r="T1" s="29" t="s">
        <v>26</v>
      </c>
      <c r="U1" s="13" t="s">
        <v>27</v>
      </c>
    </row>
    <row r="2" spans="1:21" x14ac:dyDescent="0.3">
      <c r="A2" s="25" t="s">
        <v>28</v>
      </c>
      <c r="B2" s="18">
        <v>44949</v>
      </c>
      <c r="C2" s="19"/>
      <c r="D2" s="20"/>
      <c r="E2" s="11"/>
      <c r="F2" s="12"/>
      <c r="G2" s="11"/>
      <c r="H2" s="11"/>
      <c r="I2" s="11"/>
      <c r="J2" s="11"/>
      <c r="K2" s="11"/>
      <c r="L2" s="20" t="s">
        <v>68</v>
      </c>
      <c r="M2" s="20"/>
      <c r="N2" s="11"/>
      <c r="O2" s="11"/>
      <c r="P2" s="11"/>
      <c r="Q2" s="11"/>
      <c r="R2" s="11"/>
      <c r="S2" s="11"/>
      <c r="T2" s="11"/>
      <c r="U2" s="26"/>
    </row>
    <row r="3" spans="1:21" x14ac:dyDescent="0.3">
      <c r="A3" s="25" t="s">
        <v>62</v>
      </c>
      <c r="B3" s="18">
        <v>44949</v>
      </c>
      <c r="C3" s="19">
        <v>0.71944444444444444</v>
      </c>
      <c r="D3" s="20" t="s">
        <v>74</v>
      </c>
      <c r="E3" s="22">
        <f>IF(C3="","",(B3+C3)-($B$3+$C$3))</f>
        <v>0</v>
      </c>
      <c r="F3" s="21">
        <f>IF(E3="","",(E3*24))</f>
        <v>0</v>
      </c>
      <c r="G3" s="20"/>
      <c r="H3" s="20"/>
      <c r="I3" s="20"/>
      <c r="J3" s="20"/>
      <c r="K3" s="21" t="str">
        <f t="shared" ref="K3:K20" si="0">IF(J3="","",(AVERAGE(G3:I3)*J3))</f>
        <v/>
      </c>
      <c r="L3" s="20"/>
      <c r="M3" s="20"/>
      <c r="N3" s="20"/>
      <c r="O3" s="20"/>
      <c r="P3" s="20"/>
      <c r="Q3" s="20"/>
      <c r="R3" s="20"/>
      <c r="S3" s="20"/>
      <c r="T3" s="20"/>
      <c r="U3" s="27"/>
    </row>
    <row r="4" spans="1:21" x14ac:dyDescent="0.3">
      <c r="A4" s="25" t="s">
        <v>70</v>
      </c>
      <c r="B4" s="18">
        <v>44949</v>
      </c>
      <c r="C4" s="19">
        <v>0.73888888888888893</v>
      </c>
      <c r="D4" s="20" t="s">
        <v>82</v>
      </c>
      <c r="E4" s="22">
        <f t="shared" ref="E4:E12" si="1">IF(C4="","",(B4+C4)-($B$3+$C$3))</f>
        <v>1.9444444442342501E-2</v>
      </c>
      <c r="F4" s="21">
        <f t="shared" ref="F4:F19" si="2">IF(E4="","",(E4*24))</f>
        <v>0.46666666661622003</v>
      </c>
      <c r="G4" s="20"/>
      <c r="H4" s="20"/>
      <c r="I4" s="20"/>
      <c r="J4" s="20"/>
      <c r="K4" s="21"/>
      <c r="L4" s="20"/>
      <c r="M4" s="20"/>
      <c r="N4" s="20"/>
      <c r="O4" s="20"/>
      <c r="P4" s="20"/>
      <c r="Q4" s="20"/>
      <c r="R4" s="20"/>
      <c r="S4" s="20"/>
      <c r="T4" s="20"/>
      <c r="U4" s="27"/>
    </row>
    <row r="5" spans="1:21" x14ac:dyDescent="0.3">
      <c r="A5" s="25"/>
      <c r="B5" s="18">
        <v>44949</v>
      </c>
      <c r="C5" s="23">
        <v>0.7402777777777777</v>
      </c>
      <c r="D5" s="20" t="s">
        <v>82</v>
      </c>
      <c r="E5" s="22">
        <f t="shared" si="1"/>
        <v>2.0833333328482695E-2</v>
      </c>
      <c r="F5" s="21">
        <f t="shared" si="2"/>
        <v>0.49999999988358468</v>
      </c>
      <c r="G5" s="20">
        <v>0.28999999999999998</v>
      </c>
      <c r="H5" s="20">
        <v>0.3</v>
      </c>
      <c r="I5" s="20"/>
      <c r="J5" s="20">
        <v>1</v>
      </c>
      <c r="K5" s="21">
        <f>IF(J5="","",(AVERAGE(G5:I5)*J5))</f>
        <v>0.29499999999999998</v>
      </c>
      <c r="L5" s="20" t="s">
        <v>69</v>
      </c>
      <c r="M5" s="20" t="s">
        <v>80</v>
      </c>
      <c r="N5" s="20" t="s">
        <v>73</v>
      </c>
      <c r="O5" s="20"/>
      <c r="P5" s="20"/>
      <c r="Q5" s="20"/>
      <c r="R5" s="20"/>
      <c r="S5" s="20"/>
      <c r="T5" s="20"/>
      <c r="U5" s="27"/>
    </row>
    <row r="6" spans="1:21" x14ac:dyDescent="0.3">
      <c r="A6" s="17" t="s">
        <v>81</v>
      </c>
      <c r="B6" s="18">
        <v>44949</v>
      </c>
      <c r="C6" s="23">
        <v>0.75277777777777777</v>
      </c>
      <c r="D6" s="20" t="s">
        <v>74</v>
      </c>
      <c r="E6" s="22">
        <f t="shared" si="1"/>
        <v>3.3333333332848269E-2</v>
      </c>
      <c r="F6" s="21">
        <f t="shared" si="2"/>
        <v>0.79999999998835847</v>
      </c>
      <c r="G6" s="20"/>
      <c r="H6" s="20"/>
      <c r="I6" s="20"/>
      <c r="J6" s="20"/>
      <c r="K6" s="21" t="str">
        <f t="shared" si="0"/>
        <v/>
      </c>
      <c r="L6" s="20"/>
      <c r="M6" s="20"/>
      <c r="N6" s="20"/>
      <c r="O6" s="20"/>
      <c r="P6" s="20"/>
      <c r="Q6" s="20"/>
      <c r="R6" s="20"/>
      <c r="S6" s="20"/>
      <c r="T6" s="20"/>
      <c r="U6" s="27"/>
    </row>
    <row r="7" spans="1:21" x14ac:dyDescent="0.3">
      <c r="A7" s="25"/>
      <c r="B7" s="24">
        <v>44950</v>
      </c>
      <c r="C7" s="23">
        <v>0.38263888888888892</v>
      </c>
      <c r="D7" s="20" t="s">
        <v>86</v>
      </c>
      <c r="E7" s="22">
        <f>IF(C7="","",(B7+C7)-($B$3+$C$3))</f>
        <v>0.66319444444525288</v>
      </c>
      <c r="F7" s="21">
        <f t="shared" si="2"/>
        <v>15.916666666686069</v>
      </c>
      <c r="G7" s="20">
        <v>0.21</v>
      </c>
      <c r="H7" s="20">
        <v>0.22</v>
      </c>
      <c r="I7" s="20"/>
      <c r="J7" s="20">
        <v>1</v>
      </c>
      <c r="K7" s="21">
        <f t="shared" si="0"/>
        <v>0.215</v>
      </c>
      <c r="L7" s="20" t="s">
        <v>87</v>
      </c>
      <c r="M7" s="20" t="s">
        <v>88</v>
      </c>
      <c r="N7" s="20" t="s">
        <v>89</v>
      </c>
      <c r="O7" s="20"/>
      <c r="P7" s="20"/>
      <c r="Q7" s="20"/>
      <c r="R7" s="20"/>
      <c r="S7" s="20"/>
      <c r="T7" s="20"/>
      <c r="U7" s="27"/>
    </row>
    <row r="8" spans="1:21" x14ac:dyDescent="0.3">
      <c r="A8" s="25"/>
      <c r="B8" s="24">
        <v>44950</v>
      </c>
      <c r="C8" s="23">
        <v>0.53125</v>
      </c>
      <c r="D8" s="20" t="s">
        <v>74</v>
      </c>
      <c r="E8" s="22">
        <f t="shared" si="1"/>
        <v>0.81180555555329192</v>
      </c>
      <c r="F8" s="21">
        <f t="shared" si="2"/>
        <v>19.483333333279006</v>
      </c>
      <c r="G8" s="20">
        <v>0.23</v>
      </c>
      <c r="H8" s="20">
        <v>0.24</v>
      </c>
      <c r="I8" s="20">
        <v>0.23</v>
      </c>
      <c r="J8" s="20">
        <v>1</v>
      </c>
      <c r="K8" s="21">
        <f t="shared" si="0"/>
        <v>0.23333333333333331</v>
      </c>
      <c r="L8" s="20" t="s">
        <v>91</v>
      </c>
      <c r="M8" s="20" t="s">
        <v>93</v>
      </c>
      <c r="N8" s="20" t="s">
        <v>92</v>
      </c>
      <c r="O8" s="20"/>
      <c r="P8" s="20"/>
      <c r="Q8" s="20"/>
      <c r="R8" s="20"/>
      <c r="S8" s="20"/>
      <c r="T8" s="20"/>
      <c r="U8" s="27"/>
    </row>
    <row r="9" spans="1:21" x14ac:dyDescent="0.3">
      <c r="A9" s="25"/>
      <c r="B9" s="24">
        <v>44950</v>
      </c>
      <c r="C9" s="23">
        <v>0.67847222222222225</v>
      </c>
      <c r="D9" s="20" t="s">
        <v>86</v>
      </c>
      <c r="E9" s="22">
        <f t="shared" si="1"/>
        <v>0.95902777777519077</v>
      </c>
      <c r="F9" s="21">
        <f t="shared" si="2"/>
        <v>23.016666666604578</v>
      </c>
      <c r="G9" s="20">
        <v>0.26</v>
      </c>
      <c r="H9" s="20">
        <v>0.26</v>
      </c>
      <c r="I9" s="20">
        <v>0.26</v>
      </c>
      <c r="J9" s="20">
        <v>1</v>
      </c>
      <c r="K9" s="21">
        <f t="shared" si="0"/>
        <v>0.26</v>
      </c>
      <c r="L9" s="20" t="s">
        <v>97</v>
      </c>
      <c r="M9" s="20" t="s">
        <v>95</v>
      </c>
      <c r="N9" s="20" t="s">
        <v>96</v>
      </c>
      <c r="O9" s="20"/>
      <c r="P9" s="20"/>
      <c r="Q9" s="20"/>
      <c r="R9" s="20"/>
      <c r="S9" s="20"/>
      <c r="T9" s="20"/>
      <c r="U9" s="27"/>
    </row>
    <row r="10" spans="1:21" x14ac:dyDescent="0.3">
      <c r="A10" s="25"/>
      <c r="B10" s="24">
        <v>44951</v>
      </c>
      <c r="C10" s="23">
        <v>0.375</v>
      </c>
      <c r="D10" s="20" t="s">
        <v>74</v>
      </c>
      <c r="E10" s="22">
        <f t="shared" si="1"/>
        <v>1.6555555555532919</v>
      </c>
      <c r="F10" s="21">
        <f t="shared" si="2"/>
        <v>39.733333333279006</v>
      </c>
      <c r="G10" s="20">
        <v>0.3</v>
      </c>
      <c r="H10" s="20">
        <v>0.28000000000000003</v>
      </c>
      <c r="I10" s="20">
        <v>0.3</v>
      </c>
      <c r="J10" s="20">
        <v>4</v>
      </c>
      <c r="K10" s="21">
        <f t="shared" si="0"/>
        <v>1.1733333333333336</v>
      </c>
      <c r="L10" s="20" t="s">
        <v>98</v>
      </c>
      <c r="M10" s="20" t="s">
        <v>99</v>
      </c>
      <c r="N10" s="20" t="s">
        <v>100</v>
      </c>
      <c r="O10" s="20"/>
      <c r="P10" s="20"/>
      <c r="Q10" s="20"/>
      <c r="R10" s="20"/>
      <c r="S10" s="20"/>
      <c r="T10" s="20"/>
      <c r="U10" s="27"/>
    </row>
    <row r="11" spans="1:21" x14ac:dyDescent="0.3">
      <c r="A11" s="25"/>
      <c r="B11" s="24">
        <v>44951</v>
      </c>
      <c r="C11" s="23">
        <v>0.55763888888888891</v>
      </c>
      <c r="D11" s="20" t="s">
        <v>86</v>
      </c>
      <c r="E11" s="22">
        <f t="shared" si="1"/>
        <v>1.8381944444408873</v>
      </c>
      <c r="F11" s="21">
        <f t="shared" si="2"/>
        <v>44.116666666581295</v>
      </c>
      <c r="G11" s="20">
        <v>0.31</v>
      </c>
      <c r="H11" s="20">
        <v>0.32</v>
      </c>
      <c r="I11" s="20">
        <v>0.31</v>
      </c>
      <c r="J11" s="20">
        <v>5</v>
      </c>
      <c r="K11" s="21">
        <f t="shared" si="0"/>
        <v>1.5666666666666664</v>
      </c>
      <c r="L11" s="20" t="s">
        <v>101</v>
      </c>
      <c r="M11" s="20" t="s">
        <v>102</v>
      </c>
      <c r="N11" s="20" t="s">
        <v>103</v>
      </c>
      <c r="O11" s="20"/>
      <c r="P11" s="20"/>
      <c r="Q11" s="20"/>
      <c r="R11" s="20"/>
      <c r="S11" s="20"/>
      <c r="T11" s="20"/>
      <c r="U11" s="27"/>
    </row>
    <row r="12" spans="1:21" x14ac:dyDescent="0.3">
      <c r="A12" s="25"/>
      <c r="B12" s="24">
        <v>44951</v>
      </c>
      <c r="C12" s="37">
        <v>0.67569444444444438</v>
      </c>
      <c r="D12" s="20" t="s">
        <v>74</v>
      </c>
      <c r="E12" s="22">
        <f t="shared" si="1"/>
        <v>1.9562499999956344</v>
      </c>
      <c r="F12" s="21">
        <f t="shared" si="2"/>
        <v>46.949999999895226</v>
      </c>
      <c r="G12" s="20">
        <v>0.45</v>
      </c>
      <c r="H12" s="20">
        <v>0.44</v>
      </c>
      <c r="I12" s="20">
        <v>0.45</v>
      </c>
      <c r="J12" s="20">
        <v>5</v>
      </c>
      <c r="K12" s="21">
        <f t="shared" si="0"/>
        <v>2.2333333333333334</v>
      </c>
      <c r="L12" s="20" t="s">
        <v>104</v>
      </c>
      <c r="M12" s="20" t="s">
        <v>105</v>
      </c>
      <c r="N12" s="20" t="s">
        <v>106</v>
      </c>
      <c r="O12" s="20"/>
      <c r="P12" s="20"/>
      <c r="Q12" s="20"/>
      <c r="R12" s="20"/>
      <c r="S12" s="20"/>
      <c r="T12" s="20"/>
      <c r="U12" s="27"/>
    </row>
    <row r="13" spans="1:21" x14ac:dyDescent="0.3">
      <c r="A13" s="25"/>
      <c r="B13" s="24">
        <v>44952</v>
      </c>
      <c r="C13" s="23">
        <v>0.40069444444444446</v>
      </c>
      <c r="D13" s="20" t="s">
        <v>86</v>
      </c>
      <c r="E13" s="22">
        <f>IF(C13="","",(B13+C13)-($B$3+$C$3))</f>
        <v>2.6812499999941792</v>
      </c>
      <c r="F13" s="21">
        <f>IF(E13="","",(E13*24))</f>
        <v>64.349999999860302</v>
      </c>
      <c r="G13" s="20">
        <v>0.38</v>
      </c>
      <c r="H13" s="20">
        <v>0.38</v>
      </c>
      <c r="I13" s="20">
        <v>0.38</v>
      </c>
      <c r="J13" s="20">
        <v>20</v>
      </c>
      <c r="K13" s="21">
        <f>IF(J13="","",(AVERAGE(G13:I13)*J13))</f>
        <v>7.6000000000000014</v>
      </c>
      <c r="L13" s="20" t="s">
        <v>114</v>
      </c>
      <c r="M13" s="20" t="s">
        <v>111</v>
      </c>
      <c r="N13" s="20" t="s">
        <v>112</v>
      </c>
      <c r="O13" s="20"/>
      <c r="P13" s="20"/>
      <c r="Q13" s="20"/>
      <c r="R13" s="20"/>
      <c r="S13" s="20"/>
      <c r="T13" s="20"/>
      <c r="U13" s="27"/>
    </row>
    <row r="14" spans="1:21" x14ac:dyDescent="0.3">
      <c r="A14" s="25"/>
      <c r="B14" s="36">
        <v>44952</v>
      </c>
      <c r="C14" s="23">
        <v>0.56458333333333333</v>
      </c>
      <c r="D14" s="20" t="s">
        <v>86</v>
      </c>
      <c r="E14" s="22">
        <f>IF(C14="","",(B14+C14)-($B$3+$C$3))</f>
        <v>2.8451388888861402</v>
      </c>
      <c r="F14" s="21">
        <f>IF(E14="","",(E14*24))</f>
        <v>68.283333333267365</v>
      </c>
      <c r="G14" s="20">
        <v>0.4</v>
      </c>
      <c r="H14" s="20">
        <v>0.42</v>
      </c>
      <c r="I14" s="20">
        <v>0.43</v>
      </c>
      <c r="J14" s="20">
        <v>20</v>
      </c>
      <c r="K14" s="21">
        <f>IF(J14="","",(AVERAGE(G14:I14)*J14))</f>
        <v>8.3333333333333339</v>
      </c>
      <c r="L14" s="20" t="s">
        <v>117</v>
      </c>
      <c r="M14" s="20" t="s">
        <v>115</v>
      </c>
      <c r="N14" s="20" t="s">
        <v>116</v>
      </c>
      <c r="O14" s="20"/>
      <c r="P14" s="20"/>
      <c r="Q14" s="20"/>
      <c r="R14" s="20"/>
      <c r="S14" s="20"/>
      <c r="T14" s="20"/>
      <c r="U14" s="27"/>
    </row>
    <row r="15" spans="1:21" x14ac:dyDescent="0.3">
      <c r="A15" s="25"/>
      <c r="B15" s="36">
        <v>44952</v>
      </c>
      <c r="C15" s="23">
        <v>0.75694444444444453</v>
      </c>
      <c r="D15" s="20" t="s">
        <v>82</v>
      </c>
      <c r="E15" s="22">
        <f t="shared" ref="E15:E21" si="3">IF(C15="","",(B15+C15)-($B$3+$C$3))</f>
        <v>3.0374999999985448</v>
      </c>
      <c r="F15" s="21">
        <f t="shared" si="2"/>
        <v>72.899999999965075</v>
      </c>
      <c r="G15" s="20">
        <v>0.37</v>
      </c>
      <c r="H15" s="20">
        <v>0.38</v>
      </c>
      <c r="I15" s="20">
        <v>0.38</v>
      </c>
      <c r="J15" s="20">
        <v>20</v>
      </c>
      <c r="K15" s="21">
        <f t="shared" si="0"/>
        <v>7.5333333333333332</v>
      </c>
      <c r="L15" s="20" t="s">
        <v>118</v>
      </c>
      <c r="M15" s="20" t="s">
        <v>119</v>
      </c>
      <c r="N15" s="20" t="s">
        <v>120</v>
      </c>
      <c r="O15" s="20"/>
      <c r="P15" s="20"/>
      <c r="Q15" s="20"/>
      <c r="R15" s="20"/>
      <c r="S15" s="20"/>
      <c r="T15" s="20"/>
      <c r="U15" s="27"/>
    </row>
    <row r="16" spans="1:21" x14ac:dyDescent="0.3">
      <c r="A16" s="25" t="s">
        <v>133</v>
      </c>
      <c r="B16" s="36">
        <v>44953</v>
      </c>
      <c r="C16" s="23">
        <v>0.38819444444444445</v>
      </c>
      <c r="D16" s="20" t="s">
        <v>86</v>
      </c>
      <c r="E16" s="22">
        <f t="shared" si="3"/>
        <v>3.6687499999970896</v>
      </c>
      <c r="F16" s="21">
        <f t="shared" si="2"/>
        <v>88.049999999930151</v>
      </c>
      <c r="G16" s="20">
        <v>0.37</v>
      </c>
      <c r="H16" s="20">
        <v>0.4</v>
      </c>
      <c r="I16" s="20">
        <v>0.37</v>
      </c>
      <c r="J16" s="20">
        <v>20</v>
      </c>
      <c r="K16" s="21">
        <f t="shared" si="0"/>
        <v>7.6000000000000014</v>
      </c>
      <c r="L16" s="20" t="s">
        <v>121</v>
      </c>
      <c r="M16" s="20" t="s">
        <v>122</v>
      </c>
      <c r="N16" s="20" t="s">
        <v>123</v>
      </c>
      <c r="O16" s="20" t="s">
        <v>124</v>
      </c>
      <c r="P16" s="20" t="s">
        <v>125</v>
      </c>
      <c r="Q16" s="20"/>
      <c r="R16" s="20"/>
      <c r="S16" s="20"/>
      <c r="T16" s="20"/>
      <c r="U16" s="27"/>
    </row>
    <row r="17" spans="1:21" x14ac:dyDescent="0.3">
      <c r="A17" s="25"/>
      <c r="B17" s="36">
        <v>44953</v>
      </c>
      <c r="C17" s="23">
        <v>0.50347222222222221</v>
      </c>
      <c r="D17" s="20" t="s">
        <v>86</v>
      </c>
      <c r="E17" s="22">
        <f t="shared" si="3"/>
        <v>3.7840277777722804</v>
      </c>
      <c r="F17" s="21">
        <f t="shared" si="2"/>
        <v>90.816666666534729</v>
      </c>
      <c r="G17" s="20">
        <v>0.35</v>
      </c>
      <c r="H17" s="20">
        <v>0.34</v>
      </c>
      <c r="I17" s="20">
        <v>0.34</v>
      </c>
      <c r="J17" s="20">
        <v>20</v>
      </c>
      <c r="K17" s="21">
        <f t="shared" si="0"/>
        <v>6.8666666666666663</v>
      </c>
      <c r="L17" s="20" t="s">
        <v>126</v>
      </c>
      <c r="M17" s="20" t="s">
        <v>127</v>
      </c>
      <c r="N17" s="20" t="s">
        <v>128</v>
      </c>
      <c r="O17" s="20"/>
      <c r="P17" s="20"/>
      <c r="Q17" s="20"/>
      <c r="R17" s="20"/>
      <c r="S17" s="20"/>
      <c r="T17" s="20" t="s">
        <v>83</v>
      </c>
      <c r="U17" s="27"/>
    </row>
    <row r="18" spans="1:21" x14ac:dyDescent="0.3">
      <c r="A18" s="25"/>
      <c r="B18" s="36">
        <v>44953</v>
      </c>
      <c r="C18" s="23">
        <v>0.61319444444444449</v>
      </c>
      <c r="D18" s="20" t="s">
        <v>86</v>
      </c>
      <c r="E18" s="22">
        <f t="shared" si="3"/>
        <v>3.8937499999956344</v>
      </c>
      <c r="F18" s="21">
        <f t="shared" si="2"/>
        <v>93.449999999895226</v>
      </c>
      <c r="G18" s="20">
        <v>0.36</v>
      </c>
      <c r="H18" s="20">
        <v>0.34</v>
      </c>
      <c r="I18" s="20"/>
      <c r="J18" s="20">
        <v>20</v>
      </c>
      <c r="K18" s="21">
        <f t="shared" si="0"/>
        <v>7</v>
      </c>
      <c r="L18" s="20" t="s">
        <v>130</v>
      </c>
      <c r="M18" s="20" t="s">
        <v>131</v>
      </c>
      <c r="N18" s="20" t="s">
        <v>132</v>
      </c>
      <c r="O18" s="20" t="s">
        <v>134</v>
      </c>
      <c r="P18" s="20"/>
      <c r="Q18" s="20"/>
      <c r="R18" s="20"/>
      <c r="S18" s="20"/>
      <c r="T18" s="20"/>
      <c r="U18" s="27"/>
    </row>
    <row r="19" spans="1:21" x14ac:dyDescent="0.3">
      <c r="A19" s="25"/>
      <c r="B19" s="17"/>
      <c r="C19" s="17"/>
      <c r="D19" s="20"/>
      <c r="E19" s="22" t="str">
        <f t="shared" si="3"/>
        <v/>
      </c>
      <c r="F19" s="21" t="str">
        <f t="shared" si="2"/>
        <v/>
      </c>
      <c r="G19" s="20"/>
      <c r="H19" s="20"/>
      <c r="I19" s="20"/>
      <c r="J19" s="20"/>
      <c r="K19" s="21" t="str">
        <f t="shared" si="0"/>
        <v/>
      </c>
      <c r="L19" s="20"/>
      <c r="M19" s="20"/>
      <c r="N19" s="20"/>
      <c r="O19" s="20"/>
      <c r="P19" s="20"/>
      <c r="Q19" s="20"/>
      <c r="R19" s="20"/>
      <c r="S19" s="20"/>
      <c r="T19" s="20"/>
      <c r="U19" s="27"/>
    </row>
    <row r="20" spans="1:21" x14ac:dyDescent="0.3">
      <c r="A20" s="25"/>
      <c r="B20" s="17"/>
      <c r="C20" s="17"/>
      <c r="D20" s="20"/>
      <c r="E20" s="22" t="str">
        <f t="shared" si="3"/>
        <v/>
      </c>
      <c r="F20" s="21" t="str">
        <f t="shared" ref="F20:F21" si="4">IF(E20="","",(E20*24))</f>
        <v/>
      </c>
      <c r="G20" s="20"/>
      <c r="H20" s="20"/>
      <c r="I20" s="20"/>
      <c r="J20" s="20"/>
      <c r="K20" s="21" t="str">
        <f t="shared" si="0"/>
        <v/>
      </c>
      <c r="L20" s="20"/>
      <c r="M20" s="20"/>
      <c r="N20" s="20"/>
      <c r="O20" s="20"/>
      <c r="P20" s="20"/>
      <c r="Q20" s="20"/>
      <c r="R20" s="20"/>
      <c r="S20" s="20"/>
      <c r="T20" s="20"/>
      <c r="U20" s="27"/>
    </row>
    <row r="21" spans="1:21" x14ac:dyDescent="0.3">
      <c r="A21" s="31"/>
      <c r="B21" s="32"/>
      <c r="C21" s="32"/>
      <c r="D21" s="33"/>
      <c r="E21" s="22" t="str">
        <f t="shared" si="3"/>
        <v/>
      </c>
      <c r="F21" s="34" t="str">
        <f t="shared" si="4"/>
        <v/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5"/>
    </row>
    <row r="25" spans="1:21" x14ac:dyDescent="0.3">
      <c r="B25" s="19"/>
    </row>
    <row r="26" spans="1:21" x14ac:dyDescent="0.3">
      <c r="B26" s="19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5685-1A8F-42DE-BAA0-8D31495F0A55}">
  <dimension ref="A1:U19"/>
  <sheetViews>
    <sheetView zoomScaleNormal="100" workbookViewId="0">
      <selection activeCell="F16" sqref="F16"/>
    </sheetView>
  </sheetViews>
  <sheetFormatPr defaultColWidth="8.77734375" defaultRowHeight="14.4" x14ac:dyDescent="0.3"/>
  <cols>
    <col min="1" max="1" width="18.21875" style="14" customWidth="1"/>
    <col min="2" max="2" width="11.44140625" style="14" bestFit="1" customWidth="1"/>
    <col min="3" max="3" width="6.21875" style="14" bestFit="1" customWidth="1"/>
    <col min="4" max="4" width="10" style="14" bestFit="1" customWidth="1"/>
    <col min="5" max="5" width="22.44140625" style="14" bestFit="1" customWidth="1"/>
    <col min="6" max="6" width="17" style="14" bestFit="1" customWidth="1"/>
    <col min="7" max="9" width="5" style="14" bestFit="1" customWidth="1"/>
    <col min="10" max="10" width="10.44140625" style="14" bestFit="1" customWidth="1"/>
    <col min="11" max="11" width="9.77734375" style="14" customWidth="1"/>
    <col min="12" max="12" width="11.44140625" style="14" bestFit="1" customWidth="1"/>
    <col min="13" max="13" width="11.44140625" style="14" customWidth="1"/>
    <col min="14" max="15" width="9.77734375" style="14" customWidth="1"/>
    <col min="16" max="16" width="10.44140625" style="14" bestFit="1" customWidth="1"/>
    <col min="17" max="17" width="9.21875" style="14" bestFit="1" customWidth="1"/>
    <col min="18" max="18" width="13.21875" style="14" bestFit="1" customWidth="1"/>
    <col min="19" max="19" width="16.21875" style="14" bestFit="1" customWidth="1"/>
    <col min="20" max="20" width="10" style="14" bestFit="1" customWidth="1"/>
    <col min="21" max="21" width="10.77734375" style="14" bestFit="1" customWidth="1"/>
    <col min="22" max="16384" width="8.77734375" style="14"/>
  </cols>
  <sheetData>
    <row r="1" spans="1:21" x14ac:dyDescent="0.3">
      <c r="A1" s="16" t="s">
        <v>9</v>
      </c>
      <c r="B1" s="11" t="s">
        <v>11</v>
      </c>
      <c r="C1" s="11" t="s">
        <v>10</v>
      </c>
      <c r="D1" s="11" t="s">
        <v>0</v>
      </c>
      <c r="E1" s="11" t="s">
        <v>30</v>
      </c>
      <c r="F1" s="12" t="s">
        <v>31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29</v>
      </c>
      <c r="M1" s="11" t="s">
        <v>72</v>
      </c>
      <c r="N1" s="11" t="s">
        <v>6</v>
      </c>
      <c r="O1" s="11" t="s">
        <v>7</v>
      </c>
      <c r="P1" s="11" t="s">
        <v>8</v>
      </c>
      <c r="Q1" s="11" t="s">
        <v>23</v>
      </c>
      <c r="R1" s="11" t="s">
        <v>24</v>
      </c>
      <c r="S1" s="11" t="s">
        <v>25</v>
      </c>
      <c r="T1" s="11" t="s">
        <v>26</v>
      </c>
      <c r="U1" s="11" t="s">
        <v>27</v>
      </c>
    </row>
    <row r="2" spans="1:21" x14ac:dyDescent="0.3">
      <c r="A2" s="17" t="s">
        <v>28</v>
      </c>
      <c r="B2" s="18">
        <v>44949</v>
      </c>
      <c r="C2" s="19"/>
      <c r="D2" s="20"/>
      <c r="E2" s="11"/>
      <c r="F2" s="12"/>
      <c r="G2" s="11"/>
      <c r="H2" s="11"/>
      <c r="I2" s="11"/>
      <c r="J2" s="11"/>
      <c r="K2" s="11"/>
      <c r="L2" s="20" t="s">
        <v>68</v>
      </c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3">
      <c r="A3" s="17" t="s">
        <v>62</v>
      </c>
      <c r="B3" s="18">
        <v>44949</v>
      </c>
      <c r="C3" s="19">
        <v>0.71944444444444444</v>
      </c>
      <c r="D3" s="20" t="s">
        <v>74</v>
      </c>
      <c r="E3" s="22">
        <f>IF(C3="","",(B3+C3)-($B$3+$C$3))</f>
        <v>0</v>
      </c>
      <c r="F3" s="21">
        <f>IF(E3="","",(E3*24))</f>
        <v>0</v>
      </c>
      <c r="G3" s="20"/>
      <c r="H3" s="20"/>
      <c r="I3" s="20"/>
      <c r="J3" s="20"/>
      <c r="K3" s="21" t="str">
        <f t="shared" ref="K3:K18" si="0">IF(J3="","",(AVERAGE(G3:I3)*J3))</f>
        <v/>
      </c>
      <c r="L3" s="20"/>
      <c r="M3" s="20"/>
      <c r="N3" s="20"/>
      <c r="O3" s="17"/>
      <c r="P3" s="17"/>
      <c r="Q3" s="17"/>
      <c r="R3" s="17"/>
      <c r="S3" s="17"/>
      <c r="T3" s="17"/>
      <c r="U3" s="17"/>
    </row>
    <row r="4" spans="1:21" x14ac:dyDescent="0.3">
      <c r="A4" s="17" t="s">
        <v>70</v>
      </c>
      <c r="B4" s="18">
        <v>44949</v>
      </c>
      <c r="C4" s="19">
        <v>0.73958333333333337</v>
      </c>
      <c r="D4" s="20" t="s">
        <v>82</v>
      </c>
      <c r="E4" s="22">
        <f t="shared" ref="E4:E18" si="1">IF(C4="","",(B4+C4)-($B$3+$C$3))</f>
        <v>2.0138888889050577E-2</v>
      </c>
      <c r="F4" s="21">
        <f t="shared" ref="F4:F19" si="2">IF(E4="","",(E4*24))</f>
        <v>0.48333333333721384</v>
      </c>
      <c r="G4" s="20"/>
      <c r="H4" s="20"/>
      <c r="I4" s="20"/>
      <c r="J4" s="20"/>
      <c r="K4" s="21" t="str">
        <f t="shared" si="0"/>
        <v/>
      </c>
      <c r="L4" s="15"/>
      <c r="M4" s="15"/>
      <c r="N4" s="15"/>
      <c r="O4" s="17"/>
      <c r="P4" s="17"/>
      <c r="Q4" s="17"/>
      <c r="R4" s="17"/>
      <c r="S4" s="17"/>
      <c r="T4" s="17"/>
      <c r="U4" s="17"/>
    </row>
    <row r="5" spans="1:21" x14ac:dyDescent="0.3">
      <c r="A5" s="17"/>
      <c r="B5" s="18">
        <v>44949</v>
      </c>
      <c r="C5" s="23">
        <v>0.74097222222222225</v>
      </c>
      <c r="D5" s="20" t="s">
        <v>82</v>
      </c>
      <c r="E5" s="22">
        <f t="shared" si="1"/>
        <v>2.1527777775190771E-2</v>
      </c>
      <c r="F5" s="21">
        <f t="shared" si="2"/>
        <v>0.5166666666045785</v>
      </c>
      <c r="G5" s="20">
        <v>0.27</v>
      </c>
      <c r="H5" s="20">
        <v>0.27</v>
      </c>
      <c r="I5" s="20">
        <v>0.27</v>
      </c>
      <c r="J5" s="20">
        <v>1</v>
      </c>
      <c r="K5" s="21">
        <f t="shared" si="0"/>
        <v>0.27</v>
      </c>
      <c r="L5" s="20" t="s">
        <v>69</v>
      </c>
      <c r="M5" s="20" t="s">
        <v>80</v>
      </c>
      <c r="N5" s="20" t="s">
        <v>73</v>
      </c>
      <c r="O5" s="17"/>
      <c r="P5" s="17"/>
      <c r="Q5" s="17"/>
      <c r="R5" s="17"/>
      <c r="S5" s="17"/>
      <c r="T5" s="17"/>
      <c r="U5" s="17"/>
    </row>
    <row r="6" spans="1:21" x14ac:dyDescent="0.3">
      <c r="A6" s="17" t="s">
        <v>81</v>
      </c>
      <c r="B6" s="18">
        <v>44949</v>
      </c>
      <c r="C6" s="23">
        <v>0.75277777777777777</v>
      </c>
      <c r="D6" s="20" t="s">
        <v>74</v>
      </c>
      <c r="E6" s="22">
        <f t="shared" si="1"/>
        <v>3.3333333332848269E-2</v>
      </c>
      <c r="F6" s="21">
        <f t="shared" si="2"/>
        <v>0.79999999998835847</v>
      </c>
      <c r="G6" s="20"/>
      <c r="H6" s="20"/>
      <c r="I6" s="20"/>
      <c r="J6" s="20"/>
      <c r="K6" s="21" t="str">
        <f t="shared" si="0"/>
        <v/>
      </c>
      <c r="L6" s="20"/>
      <c r="M6" s="20"/>
      <c r="N6" s="20"/>
      <c r="O6" s="17"/>
      <c r="P6" s="17"/>
      <c r="Q6" s="17"/>
      <c r="R6" s="17"/>
      <c r="S6" s="17"/>
      <c r="T6" s="17"/>
      <c r="U6" s="17"/>
    </row>
    <row r="7" spans="1:21" x14ac:dyDescent="0.3">
      <c r="A7" s="17"/>
      <c r="B7" s="24">
        <v>44950</v>
      </c>
      <c r="C7" s="23">
        <v>0.3833333333333333</v>
      </c>
      <c r="D7" s="20" t="s">
        <v>86</v>
      </c>
      <c r="E7" s="22">
        <f>IF(C7="","",(B7+C7)-($B$3+$C$3))</f>
        <v>0.663888888884685</v>
      </c>
      <c r="F7" s="21">
        <f t="shared" si="2"/>
        <v>15.93333333323244</v>
      </c>
      <c r="G7" s="20">
        <v>0.21</v>
      </c>
      <c r="H7" s="20">
        <v>0.2</v>
      </c>
      <c r="I7" s="20"/>
      <c r="J7" s="20">
        <v>1</v>
      </c>
      <c r="K7" s="21">
        <f t="shared" si="0"/>
        <v>0.20500000000000002</v>
      </c>
      <c r="L7" s="20" t="s">
        <v>87</v>
      </c>
      <c r="M7" s="20" t="s">
        <v>88</v>
      </c>
      <c r="N7" s="20" t="s">
        <v>89</v>
      </c>
      <c r="O7" s="17"/>
      <c r="P7" s="17"/>
      <c r="Q7" s="17"/>
      <c r="R7" s="17"/>
      <c r="S7" s="17"/>
      <c r="T7" s="17"/>
      <c r="U7" s="17"/>
    </row>
    <row r="8" spans="1:21" x14ac:dyDescent="0.3">
      <c r="A8" s="17"/>
      <c r="B8" s="24">
        <v>44950</v>
      </c>
      <c r="C8" s="23">
        <v>0.53194444444444444</v>
      </c>
      <c r="D8" s="20" t="s">
        <v>74</v>
      </c>
      <c r="E8" s="22">
        <f t="shared" si="1"/>
        <v>0.8125</v>
      </c>
      <c r="F8" s="21">
        <f t="shared" si="2"/>
        <v>19.5</v>
      </c>
      <c r="G8" s="20">
        <v>0.22</v>
      </c>
      <c r="H8" s="20">
        <v>0.22</v>
      </c>
      <c r="I8" s="20">
        <v>0.22</v>
      </c>
      <c r="J8" s="20">
        <v>1</v>
      </c>
      <c r="K8" s="21">
        <f t="shared" si="0"/>
        <v>0.22</v>
      </c>
      <c r="L8" s="20" t="s">
        <v>91</v>
      </c>
      <c r="M8" s="20" t="s">
        <v>93</v>
      </c>
      <c r="N8" s="20" t="s">
        <v>92</v>
      </c>
      <c r="O8" s="17"/>
      <c r="P8" s="17"/>
      <c r="Q8" s="17"/>
      <c r="R8" s="17"/>
      <c r="S8" s="17"/>
      <c r="T8" s="17"/>
      <c r="U8" s="17"/>
    </row>
    <row r="9" spans="1:21" x14ac:dyDescent="0.3">
      <c r="A9" s="17"/>
      <c r="B9" s="24">
        <v>44950</v>
      </c>
      <c r="C9" s="23">
        <v>0.6791666666666667</v>
      </c>
      <c r="D9" s="20" t="s">
        <v>86</v>
      </c>
      <c r="E9" s="22">
        <f t="shared" si="1"/>
        <v>0.95972222222189885</v>
      </c>
      <c r="F9" s="21">
        <f t="shared" si="2"/>
        <v>23.033333333325572</v>
      </c>
      <c r="G9" s="20">
        <v>0.23</v>
      </c>
      <c r="H9" s="20">
        <v>0.23</v>
      </c>
      <c r="I9" s="20">
        <v>0.23</v>
      </c>
      <c r="J9" s="20">
        <v>1</v>
      </c>
      <c r="K9" s="21">
        <f t="shared" si="0"/>
        <v>0.23</v>
      </c>
      <c r="L9" s="20" t="s">
        <v>97</v>
      </c>
      <c r="M9" s="20" t="s">
        <v>95</v>
      </c>
      <c r="N9" s="20" t="s">
        <v>96</v>
      </c>
      <c r="O9" s="17"/>
      <c r="P9" s="17"/>
      <c r="Q9" s="17"/>
      <c r="R9" s="17"/>
      <c r="S9" s="17"/>
      <c r="T9" s="17"/>
      <c r="U9" s="17"/>
    </row>
    <row r="10" spans="1:21" x14ac:dyDescent="0.3">
      <c r="A10" s="17"/>
      <c r="B10" s="24">
        <v>44951</v>
      </c>
      <c r="C10" s="23">
        <v>0.37222222222222223</v>
      </c>
      <c r="D10" s="20" t="s">
        <v>74</v>
      </c>
      <c r="E10" s="22">
        <f t="shared" si="1"/>
        <v>1.6527777777737356</v>
      </c>
      <c r="F10" s="21">
        <f t="shared" si="2"/>
        <v>39.666666666569654</v>
      </c>
      <c r="G10" s="20">
        <v>0.26</v>
      </c>
      <c r="H10" s="20">
        <v>0.24</v>
      </c>
      <c r="I10" s="20">
        <v>0.22</v>
      </c>
      <c r="J10" s="20">
        <v>4</v>
      </c>
      <c r="K10" s="21">
        <f t="shared" si="0"/>
        <v>0.96</v>
      </c>
      <c r="L10" s="20" t="s">
        <v>98</v>
      </c>
      <c r="M10" s="20" t="s">
        <v>99</v>
      </c>
      <c r="N10" s="20" t="s">
        <v>100</v>
      </c>
      <c r="O10" s="17"/>
      <c r="P10" s="17"/>
      <c r="Q10" s="17"/>
      <c r="R10" s="17"/>
      <c r="S10" s="17"/>
      <c r="T10" s="17"/>
      <c r="U10" s="17"/>
    </row>
    <row r="11" spans="1:21" x14ac:dyDescent="0.3">
      <c r="A11" s="17"/>
      <c r="B11" s="24">
        <v>44951</v>
      </c>
      <c r="C11" s="23">
        <v>0.55833333333333335</v>
      </c>
      <c r="D11" s="20" t="s">
        <v>86</v>
      </c>
      <c r="E11" s="22">
        <f t="shared" si="1"/>
        <v>1.8388888888875954</v>
      </c>
      <c r="F11" s="21">
        <f t="shared" si="2"/>
        <v>44.133333333302289</v>
      </c>
      <c r="G11" s="20">
        <v>0.3</v>
      </c>
      <c r="H11" s="20">
        <v>0.27</v>
      </c>
      <c r="I11" s="20">
        <v>0.27</v>
      </c>
      <c r="J11" s="20">
        <v>4</v>
      </c>
      <c r="K11" s="21">
        <f>IF(J11="","",(AVERAGE(G11:I11)*J11))</f>
        <v>1.1200000000000001</v>
      </c>
      <c r="L11" s="20" t="s">
        <v>101</v>
      </c>
      <c r="M11" s="20" t="s">
        <v>102</v>
      </c>
      <c r="N11" s="20" t="s">
        <v>103</v>
      </c>
      <c r="O11" s="17"/>
      <c r="P11" s="17"/>
      <c r="Q11" s="17"/>
      <c r="R11" s="17"/>
      <c r="S11" s="17"/>
      <c r="T11" s="17"/>
      <c r="U11" s="17"/>
    </row>
    <row r="12" spans="1:21" x14ac:dyDescent="0.3">
      <c r="A12" s="17"/>
      <c r="B12" s="24">
        <v>44951</v>
      </c>
      <c r="C12" s="37">
        <v>0.67569444444444438</v>
      </c>
      <c r="D12" s="20" t="s">
        <v>74</v>
      </c>
      <c r="E12" s="22">
        <f t="shared" si="1"/>
        <v>1.9562499999956344</v>
      </c>
      <c r="F12" s="21">
        <f t="shared" si="2"/>
        <v>46.949999999895226</v>
      </c>
      <c r="G12" s="20">
        <v>0.33</v>
      </c>
      <c r="H12" s="20">
        <v>0.33</v>
      </c>
      <c r="I12" s="20">
        <v>0.34</v>
      </c>
      <c r="J12" s="20">
        <v>5</v>
      </c>
      <c r="K12" s="21">
        <f>IF(J12="","",(AVERAGE(G12:I12)*J12))</f>
        <v>1.6666666666666665</v>
      </c>
      <c r="L12" s="20" t="s">
        <v>104</v>
      </c>
      <c r="M12" s="20" t="s">
        <v>105</v>
      </c>
      <c r="N12" s="20" t="s">
        <v>106</v>
      </c>
      <c r="O12" s="17"/>
      <c r="P12" s="17"/>
      <c r="Q12" s="17"/>
      <c r="R12" s="17"/>
      <c r="S12" s="17"/>
      <c r="T12" s="17"/>
      <c r="U12" s="17"/>
    </row>
    <row r="13" spans="1:21" x14ac:dyDescent="0.3">
      <c r="A13" s="17" t="s">
        <v>113</v>
      </c>
      <c r="B13" s="24">
        <v>44951</v>
      </c>
      <c r="C13" s="23">
        <v>0.82638888888888884</v>
      </c>
      <c r="D13" s="20" t="s">
        <v>82</v>
      </c>
      <c r="E13" s="22">
        <f t="shared" si="1"/>
        <v>2.1069444444437977</v>
      </c>
      <c r="F13" s="21">
        <f t="shared" si="2"/>
        <v>50.566666666651145</v>
      </c>
      <c r="G13" s="20">
        <v>0.26</v>
      </c>
      <c r="H13" s="20">
        <v>0.25</v>
      </c>
      <c r="I13" s="20">
        <v>0.25</v>
      </c>
      <c r="J13" s="20">
        <v>10</v>
      </c>
      <c r="K13" s="21">
        <f t="shared" si="0"/>
        <v>2.5333333333333337</v>
      </c>
      <c r="L13" s="20" t="s">
        <v>110</v>
      </c>
      <c r="M13" s="20" t="s">
        <v>111</v>
      </c>
      <c r="N13" s="20" t="s">
        <v>112</v>
      </c>
      <c r="O13" s="17"/>
      <c r="P13" s="17"/>
      <c r="Q13" s="17"/>
      <c r="R13" s="17"/>
      <c r="S13" s="17"/>
      <c r="T13" s="17"/>
      <c r="U13" s="17"/>
    </row>
    <row r="14" spans="1:21" x14ac:dyDescent="0.3">
      <c r="A14" s="17"/>
      <c r="B14" s="24">
        <v>44952</v>
      </c>
      <c r="C14" s="23">
        <v>0.40138888888888885</v>
      </c>
      <c r="D14" s="20" t="s">
        <v>86</v>
      </c>
      <c r="E14" s="22">
        <f t="shared" si="1"/>
        <v>2.6819444444408873</v>
      </c>
      <c r="F14" s="21">
        <f t="shared" si="2"/>
        <v>64.366666666581295</v>
      </c>
      <c r="G14" s="20">
        <v>0.41</v>
      </c>
      <c r="H14" s="20">
        <v>0.44</v>
      </c>
      <c r="I14" s="20">
        <v>0.44</v>
      </c>
      <c r="J14" s="20">
        <v>20</v>
      </c>
      <c r="K14" s="21">
        <f t="shared" si="0"/>
        <v>8.6</v>
      </c>
      <c r="L14" s="20" t="s">
        <v>117</v>
      </c>
      <c r="M14" s="20" t="s">
        <v>115</v>
      </c>
      <c r="N14" s="20" t="s">
        <v>116</v>
      </c>
      <c r="O14" s="17"/>
      <c r="P14" s="17"/>
      <c r="Q14" s="17"/>
      <c r="R14" s="17"/>
      <c r="S14" s="17"/>
      <c r="T14" s="17"/>
      <c r="U14" s="17"/>
    </row>
    <row r="15" spans="1:21" x14ac:dyDescent="0.3">
      <c r="A15" s="17"/>
      <c r="B15" s="36">
        <v>44952</v>
      </c>
      <c r="C15" s="37">
        <v>0.56597222222222221</v>
      </c>
      <c r="D15" s="20" t="s">
        <v>86</v>
      </c>
      <c r="E15" s="22">
        <f t="shared" si="1"/>
        <v>2.8465277777722804</v>
      </c>
      <c r="F15" s="21">
        <f t="shared" si="2"/>
        <v>68.316666666534729</v>
      </c>
      <c r="G15" s="20">
        <v>0.47</v>
      </c>
      <c r="H15" s="20">
        <v>0.47</v>
      </c>
      <c r="I15" s="20">
        <v>0.46</v>
      </c>
      <c r="J15" s="20">
        <v>20</v>
      </c>
      <c r="K15" s="21">
        <f t="shared" si="0"/>
        <v>9.3333333333333321</v>
      </c>
      <c r="L15" s="20" t="s">
        <v>118</v>
      </c>
      <c r="M15" s="20" t="s">
        <v>119</v>
      </c>
      <c r="N15" s="20" t="s">
        <v>120</v>
      </c>
      <c r="O15" s="17"/>
      <c r="P15" s="17"/>
      <c r="Q15" s="17"/>
      <c r="R15" s="17"/>
      <c r="S15" s="17"/>
      <c r="T15" s="17"/>
      <c r="U15" s="17"/>
    </row>
    <row r="16" spans="1:21" x14ac:dyDescent="0.3">
      <c r="A16" s="17"/>
      <c r="B16" s="36">
        <v>44952</v>
      </c>
      <c r="C16" s="23">
        <v>0.75694444444444453</v>
      </c>
      <c r="D16" s="20" t="s">
        <v>82</v>
      </c>
      <c r="E16" s="22">
        <f t="shared" si="1"/>
        <v>3.0374999999985448</v>
      </c>
      <c r="F16" s="21">
        <f t="shared" si="2"/>
        <v>72.899999999965075</v>
      </c>
      <c r="G16" s="20">
        <v>0.52</v>
      </c>
      <c r="H16" s="20">
        <v>0.5</v>
      </c>
      <c r="I16" s="20">
        <v>0.5</v>
      </c>
      <c r="J16" s="20">
        <v>20</v>
      </c>
      <c r="K16" s="21">
        <f t="shared" si="0"/>
        <v>10.133333333333335</v>
      </c>
      <c r="L16" s="20" t="s">
        <v>121</v>
      </c>
      <c r="M16" s="20" t="s">
        <v>122</v>
      </c>
      <c r="N16" s="20" t="s">
        <v>123</v>
      </c>
      <c r="O16" s="17"/>
      <c r="P16" s="17"/>
      <c r="Q16" s="17"/>
      <c r="R16" s="17"/>
      <c r="S16" s="17"/>
      <c r="T16" s="17"/>
      <c r="U16" s="17"/>
    </row>
    <row r="17" spans="1:21" x14ac:dyDescent="0.3">
      <c r="A17" s="17" t="s">
        <v>133</v>
      </c>
      <c r="B17" s="36">
        <v>44953</v>
      </c>
      <c r="C17" s="23">
        <v>0.3888888888888889</v>
      </c>
      <c r="D17" s="20" t="s">
        <v>86</v>
      </c>
      <c r="E17" s="22">
        <f t="shared" si="1"/>
        <v>3.6694444444437977</v>
      </c>
      <c r="F17" s="21">
        <f t="shared" si="2"/>
        <v>88.066666666651145</v>
      </c>
      <c r="G17" s="20">
        <v>0.4</v>
      </c>
      <c r="H17" s="20">
        <v>0.41</v>
      </c>
      <c r="I17" s="20">
        <v>0.41</v>
      </c>
      <c r="J17" s="20">
        <v>20</v>
      </c>
      <c r="K17" s="21">
        <f t="shared" si="0"/>
        <v>8.1333333333333329</v>
      </c>
      <c r="L17" s="20" t="s">
        <v>126</v>
      </c>
      <c r="M17" s="20" t="s">
        <v>127</v>
      </c>
      <c r="N17" s="20" t="s">
        <v>128</v>
      </c>
      <c r="O17" s="17" t="s">
        <v>124</v>
      </c>
      <c r="P17" s="17" t="s">
        <v>125</v>
      </c>
      <c r="Q17" s="17"/>
      <c r="R17" s="17"/>
      <c r="S17" s="17"/>
      <c r="T17" s="17"/>
      <c r="U17" s="17"/>
    </row>
    <row r="18" spans="1:21" x14ac:dyDescent="0.3">
      <c r="A18" s="17" t="s">
        <v>129</v>
      </c>
      <c r="B18" s="36">
        <v>44953</v>
      </c>
      <c r="C18" s="23">
        <v>0.50486111111111109</v>
      </c>
      <c r="D18" s="20" t="s">
        <v>86</v>
      </c>
      <c r="E18" s="22">
        <f t="shared" si="1"/>
        <v>3.7854166666656965</v>
      </c>
      <c r="F18" s="21">
        <f t="shared" si="2"/>
        <v>90.849999999976717</v>
      </c>
      <c r="G18" s="20">
        <v>0.37</v>
      </c>
      <c r="H18" s="20">
        <v>0.34</v>
      </c>
      <c r="I18" s="20">
        <v>0.34</v>
      </c>
      <c r="J18" s="20">
        <v>20</v>
      </c>
      <c r="K18" s="21">
        <f t="shared" si="0"/>
        <v>7.0000000000000009</v>
      </c>
      <c r="L18" s="20" t="s">
        <v>130</v>
      </c>
      <c r="M18" s="20" t="s">
        <v>131</v>
      </c>
      <c r="N18" s="20" t="s">
        <v>132</v>
      </c>
      <c r="O18" s="17"/>
      <c r="P18" s="17"/>
      <c r="Q18" s="17"/>
      <c r="R18" s="17"/>
      <c r="S18" s="17"/>
      <c r="T18" s="20" t="s">
        <v>83</v>
      </c>
      <c r="U18" s="17"/>
    </row>
    <row r="19" spans="1:21" x14ac:dyDescent="0.3">
      <c r="A19" s="17"/>
      <c r="B19" s="36">
        <v>44953</v>
      </c>
      <c r="C19" s="23">
        <v>0.61388888888888882</v>
      </c>
      <c r="D19" s="20" t="s">
        <v>86</v>
      </c>
      <c r="E19" s="22">
        <f>IF(C19="","",(B19+C19)-($B$3+$C$3))</f>
        <v>3.8944444444423425</v>
      </c>
      <c r="F19" s="21">
        <f t="shared" si="2"/>
        <v>93.46666666661622</v>
      </c>
      <c r="G19" s="20">
        <v>0.25</v>
      </c>
      <c r="H19" s="20">
        <v>0.24</v>
      </c>
      <c r="I19" s="20"/>
      <c r="J19" s="20">
        <v>20</v>
      </c>
      <c r="K19" s="21">
        <f>IF(J19="","",(AVERAGE(G19:I19)*J19))</f>
        <v>4.9000000000000004</v>
      </c>
      <c r="L19" s="20" t="s">
        <v>135</v>
      </c>
      <c r="M19" s="20" t="s">
        <v>136</v>
      </c>
      <c r="N19" s="20" t="s">
        <v>137</v>
      </c>
      <c r="O19" s="17"/>
      <c r="P19" s="17"/>
      <c r="Q19" s="17"/>
      <c r="R19" s="17"/>
      <c r="S19" s="17"/>
      <c r="T19" s="17"/>
      <c r="U19" s="1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2F0E-C121-40D5-9D39-7DA961383A80}">
  <dimension ref="A1:U22"/>
  <sheetViews>
    <sheetView zoomScaleNormal="100" workbookViewId="0">
      <selection activeCell="F15" sqref="F15"/>
    </sheetView>
  </sheetViews>
  <sheetFormatPr defaultColWidth="8.77734375" defaultRowHeight="14.4" x14ac:dyDescent="0.3"/>
  <cols>
    <col min="1" max="1" width="18.21875" style="14" bestFit="1" customWidth="1"/>
    <col min="2" max="2" width="11" style="14" bestFit="1" customWidth="1"/>
    <col min="3" max="3" width="6" style="14" bestFit="1" customWidth="1"/>
    <col min="4" max="4" width="10" style="14" bestFit="1" customWidth="1"/>
    <col min="5" max="5" width="22.44140625" style="14" bestFit="1" customWidth="1"/>
    <col min="6" max="6" width="17" style="14" bestFit="1" customWidth="1"/>
    <col min="7" max="7" width="5" style="14" customWidth="1"/>
    <col min="8" max="9" width="5" style="14" bestFit="1" customWidth="1"/>
    <col min="10" max="10" width="10.44140625" style="14" bestFit="1" customWidth="1"/>
    <col min="11" max="11" width="9.77734375" style="14" customWidth="1"/>
    <col min="12" max="12" width="11.44140625" style="14" bestFit="1" customWidth="1"/>
    <col min="13" max="13" width="11.44140625" style="14" customWidth="1"/>
    <col min="14" max="15" width="9.77734375" style="14" customWidth="1"/>
    <col min="16" max="16" width="10.44140625" style="14" bestFit="1" customWidth="1"/>
    <col min="17" max="17" width="9.21875" style="14" bestFit="1" customWidth="1"/>
    <col min="18" max="18" width="13.21875" style="14" bestFit="1" customWidth="1"/>
    <col min="19" max="19" width="16.21875" style="14" bestFit="1" customWidth="1"/>
    <col min="20" max="20" width="10" style="14" bestFit="1" customWidth="1"/>
    <col min="21" max="21" width="10.77734375" style="14" bestFit="1" customWidth="1"/>
    <col min="22" max="16384" width="8.77734375" style="14"/>
  </cols>
  <sheetData>
    <row r="1" spans="1:21" x14ac:dyDescent="0.3">
      <c r="A1" s="16" t="s">
        <v>9</v>
      </c>
      <c r="B1" s="11" t="s">
        <v>11</v>
      </c>
      <c r="C1" s="11" t="s">
        <v>10</v>
      </c>
      <c r="D1" s="11" t="s">
        <v>0</v>
      </c>
      <c r="E1" s="11" t="s">
        <v>30</v>
      </c>
      <c r="F1" s="12" t="s">
        <v>31</v>
      </c>
      <c r="G1" s="11" t="s">
        <v>1</v>
      </c>
      <c r="H1" s="11" t="s">
        <v>2</v>
      </c>
      <c r="I1" s="11" t="s">
        <v>3</v>
      </c>
      <c r="J1" s="11" t="s">
        <v>4</v>
      </c>
      <c r="K1" s="11" t="s">
        <v>5</v>
      </c>
      <c r="L1" s="11" t="s">
        <v>29</v>
      </c>
      <c r="M1" s="11" t="s">
        <v>72</v>
      </c>
      <c r="N1" s="11" t="s">
        <v>6</v>
      </c>
      <c r="O1" s="11" t="s">
        <v>7</v>
      </c>
      <c r="P1" s="11" t="s">
        <v>8</v>
      </c>
      <c r="Q1" s="11" t="s">
        <v>23</v>
      </c>
      <c r="R1" s="11" t="s">
        <v>24</v>
      </c>
      <c r="S1" s="11" t="s">
        <v>25</v>
      </c>
      <c r="T1" s="11" t="s">
        <v>26</v>
      </c>
      <c r="U1" s="11" t="s">
        <v>27</v>
      </c>
    </row>
    <row r="2" spans="1:21" x14ac:dyDescent="0.3">
      <c r="A2" s="17" t="s">
        <v>28</v>
      </c>
      <c r="B2" s="18">
        <v>44949</v>
      </c>
      <c r="C2" s="19"/>
      <c r="D2" s="20"/>
      <c r="E2" s="11"/>
      <c r="F2" s="12"/>
      <c r="G2" s="11"/>
      <c r="H2" s="11"/>
      <c r="I2" s="11"/>
      <c r="J2" s="11"/>
      <c r="K2" s="11"/>
      <c r="L2" s="20" t="s">
        <v>68</v>
      </c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3">
      <c r="A3" s="17" t="s">
        <v>62</v>
      </c>
      <c r="B3" s="18">
        <v>44949</v>
      </c>
      <c r="C3" s="19">
        <v>0.71944444444444444</v>
      </c>
      <c r="D3" s="20" t="s">
        <v>74</v>
      </c>
      <c r="E3" s="22">
        <f>IF(C3="","",(B3+C3)-($B$3+$C$3))</f>
        <v>0</v>
      </c>
      <c r="F3" s="21">
        <f>IF(E3="","",(E3*24))</f>
        <v>0</v>
      </c>
      <c r="G3" s="20"/>
      <c r="H3" s="20"/>
      <c r="I3" s="20"/>
      <c r="J3" s="20"/>
      <c r="K3" s="21" t="str">
        <f t="shared" ref="K3:K18" si="0">IF(J3="","",(AVERAGE(G3:I3)*J3))</f>
        <v/>
      </c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x14ac:dyDescent="0.3">
      <c r="A4" s="17" t="s">
        <v>70</v>
      </c>
      <c r="B4" s="18">
        <v>44949</v>
      </c>
      <c r="C4" s="19">
        <v>0.73888888888888893</v>
      </c>
      <c r="D4" s="20" t="s">
        <v>74</v>
      </c>
      <c r="E4" s="22">
        <f t="shared" ref="E4:E6" si="1">IF(C4="","",(B4+C4)-($B$3+$C$3))</f>
        <v>1.9444444442342501E-2</v>
      </c>
      <c r="F4" s="21">
        <f t="shared" ref="F4:F19" si="2">IF(E4="","",(E4*24))</f>
        <v>0.46666666661622003</v>
      </c>
      <c r="G4" s="20"/>
      <c r="H4" s="20"/>
      <c r="I4" s="20"/>
      <c r="J4" s="20"/>
      <c r="K4" s="21" t="str">
        <f t="shared" si="0"/>
        <v/>
      </c>
      <c r="L4" s="15"/>
      <c r="M4" s="20"/>
      <c r="N4" s="15"/>
      <c r="O4" s="20"/>
      <c r="P4" s="20"/>
      <c r="Q4" s="20"/>
      <c r="R4" s="20"/>
      <c r="S4" s="20"/>
      <c r="T4" s="20"/>
      <c r="U4" s="20"/>
    </row>
    <row r="5" spans="1:21" x14ac:dyDescent="0.3">
      <c r="A5" s="17"/>
      <c r="B5" s="18">
        <v>44949</v>
      </c>
      <c r="C5" s="23">
        <v>0.74236111111111114</v>
      </c>
      <c r="D5" s="20" t="s">
        <v>82</v>
      </c>
      <c r="E5" s="22">
        <f t="shared" si="1"/>
        <v>2.2916666661330964E-2</v>
      </c>
      <c r="F5" s="21">
        <f t="shared" si="2"/>
        <v>0.54999999987194315</v>
      </c>
      <c r="G5" s="20">
        <v>0.28000000000000003</v>
      </c>
      <c r="H5" s="20">
        <v>0.28000000000000003</v>
      </c>
      <c r="I5" s="20">
        <v>0.28000000000000003</v>
      </c>
      <c r="J5" s="20">
        <v>1</v>
      </c>
      <c r="K5" s="21">
        <f t="shared" si="0"/>
        <v>0.28000000000000003</v>
      </c>
      <c r="L5" s="20" t="s">
        <v>69</v>
      </c>
      <c r="M5" s="20" t="s">
        <v>80</v>
      </c>
      <c r="N5" s="20" t="s">
        <v>90</v>
      </c>
      <c r="O5" s="20"/>
      <c r="P5" s="20"/>
      <c r="Q5" s="20"/>
      <c r="R5" s="20"/>
      <c r="S5" s="20"/>
      <c r="T5" s="20"/>
      <c r="U5" s="20"/>
    </row>
    <row r="6" spans="1:21" x14ac:dyDescent="0.3">
      <c r="A6" s="17" t="s">
        <v>81</v>
      </c>
      <c r="B6" s="18">
        <v>44949</v>
      </c>
      <c r="C6" s="23">
        <v>0.75277777777777777</v>
      </c>
      <c r="D6" s="20" t="s">
        <v>74</v>
      </c>
      <c r="E6" s="22">
        <f t="shared" si="1"/>
        <v>3.3333333332848269E-2</v>
      </c>
      <c r="F6" s="21">
        <f t="shared" si="2"/>
        <v>0.79999999998835847</v>
      </c>
      <c r="G6" s="20"/>
      <c r="H6" s="20"/>
      <c r="I6" s="20"/>
      <c r="J6" s="20"/>
      <c r="K6" s="21" t="str">
        <f t="shared" si="0"/>
        <v/>
      </c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3">
      <c r="A7" s="17" t="s">
        <v>85</v>
      </c>
      <c r="B7" s="24">
        <v>44950</v>
      </c>
      <c r="C7" s="23">
        <v>0.38472222222222219</v>
      </c>
      <c r="D7" s="20" t="s">
        <v>86</v>
      </c>
      <c r="E7" s="22">
        <f t="shared" ref="E7:E19" si="3">IF(C7="","",(B7+C7)-($B$3+$C$3))</f>
        <v>0.66527777777810115</v>
      </c>
      <c r="F7" s="21">
        <f t="shared" si="2"/>
        <v>15.966666666674428</v>
      </c>
      <c r="G7" s="20">
        <v>0.21</v>
      </c>
      <c r="H7" s="20">
        <v>0.21</v>
      </c>
      <c r="I7" s="20"/>
      <c r="J7" s="20">
        <v>1</v>
      </c>
      <c r="K7" s="21">
        <f t="shared" si="0"/>
        <v>0.21</v>
      </c>
      <c r="L7" s="20" t="s">
        <v>87</v>
      </c>
      <c r="M7" s="20" t="s">
        <v>88</v>
      </c>
      <c r="N7" s="20" t="s">
        <v>89</v>
      </c>
      <c r="O7" s="20"/>
      <c r="P7" s="20"/>
      <c r="Q7" s="20"/>
      <c r="R7" s="20"/>
      <c r="S7" s="20"/>
      <c r="T7" s="20"/>
      <c r="U7" s="20"/>
    </row>
    <row r="8" spans="1:21" x14ac:dyDescent="0.3">
      <c r="A8" s="17"/>
      <c r="B8" s="24">
        <v>44950</v>
      </c>
      <c r="C8" s="23">
        <v>0.53333333333333333</v>
      </c>
      <c r="D8" s="20" t="s">
        <v>74</v>
      </c>
      <c r="E8" s="22">
        <f t="shared" si="3"/>
        <v>0.81388888888614019</v>
      </c>
      <c r="F8" s="21">
        <f t="shared" si="2"/>
        <v>19.533333333267365</v>
      </c>
      <c r="G8" s="20">
        <v>0.2</v>
      </c>
      <c r="H8" s="20">
        <v>0.21</v>
      </c>
      <c r="I8" s="20">
        <v>0.21</v>
      </c>
      <c r="J8" s="20">
        <v>1</v>
      </c>
      <c r="K8" s="21">
        <f t="shared" si="0"/>
        <v>0.20666666666666667</v>
      </c>
      <c r="L8" s="20" t="s">
        <v>91</v>
      </c>
      <c r="M8" s="20" t="s">
        <v>93</v>
      </c>
      <c r="N8" s="20" t="s">
        <v>92</v>
      </c>
      <c r="O8" s="20"/>
      <c r="P8" s="20"/>
      <c r="Q8" s="20"/>
      <c r="R8" s="20"/>
      <c r="S8" s="20"/>
      <c r="T8" s="20"/>
      <c r="U8" s="20"/>
    </row>
    <row r="9" spans="1:21" x14ac:dyDescent="0.3">
      <c r="A9" s="17"/>
      <c r="B9" s="24">
        <v>44950</v>
      </c>
      <c r="C9" s="23">
        <v>0.67986111111111114</v>
      </c>
      <c r="D9" s="20" t="s">
        <v>86</v>
      </c>
      <c r="E9" s="22">
        <f t="shared" si="3"/>
        <v>0.96041666666133096</v>
      </c>
      <c r="F9" s="21">
        <f t="shared" si="2"/>
        <v>23.049999999871943</v>
      </c>
      <c r="G9" s="20">
        <v>0.2</v>
      </c>
      <c r="H9" s="20">
        <v>0.2</v>
      </c>
      <c r="I9" s="20">
        <v>0.19</v>
      </c>
      <c r="J9" s="20">
        <v>1</v>
      </c>
      <c r="K9" s="21">
        <f t="shared" si="0"/>
        <v>0.19666666666666668</v>
      </c>
      <c r="L9" s="20" t="s">
        <v>97</v>
      </c>
      <c r="M9" s="20" t="s">
        <v>95</v>
      </c>
      <c r="N9" s="20" t="s">
        <v>96</v>
      </c>
      <c r="O9" s="20"/>
      <c r="P9" s="20"/>
      <c r="Q9" s="20"/>
      <c r="R9" s="20"/>
      <c r="S9" s="20"/>
      <c r="T9" s="20"/>
      <c r="U9" s="20"/>
    </row>
    <row r="10" spans="1:21" x14ac:dyDescent="0.3">
      <c r="A10" s="17"/>
      <c r="B10" s="24">
        <v>44951</v>
      </c>
      <c r="C10" s="23">
        <v>0.37361111111111112</v>
      </c>
      <c r="D10" s="20" t="s">
        <v>74</v>
      </c>
      <c r="E10" s="22">
        <f t="shared" si="3"/>
        <v>1.6541666666671517</v>
      </c>
      <c r="F10" s="21">
        <f t="shared" si="2"/>
        <v>39.700000000011642</v>
      </c>
      <c r="G10" s="20">
        <v>0.2</v>
      </c>
      <c r="H10" s="20">
        <v>0.2</v>
      </c>
      <c r="I10" s="20">
        <v>0.19</v>
      </c>
      <c r="J10" s="20">
        <v>1</v>
      </c>
      <c r="K10" s="21">
        <f t="shared" si="0"/>
        <v>0.19666666666666668</v>
      </c>
      <c r="L10" s="20" t="s">
        <v>98</v>
      </c>
      <c r="M10" s="20" t="s">
        <v>99</v>
      </c>
      <c r="N10" s="20" t="s">
        <v>100</v>
      </c>
      <c r="O10" s="20"/>
      <c r="P10" s="20"/>
      <c r="Q10" s="20"/>
      <c r="R10" s="20"/>
      <c r="S10" s="20"/>
      <c r="T10" s="20"/>
      <c r="U10" s="20"/>
    </row>
    <row r="11" spans="1:21" x14ac:dyDescent="0.3">
      <c r="A11" s="17"/>
      <c r="B11" s="24">
        <v>44951</v>
      </c>
      <c r="C11" s="23">
        <v>0.55902777777777779</v>
      </c>
      <c r="D11" s="20" t="s">
        <v>86</v>
      </c>
      <c r="E11" s="22">
        <f t="shared" si="3"/>
        <v>1.8395833333343035</v>
      </c>
      <c r="F11" s="21">
        <f t="shared" si="2"/>
        <v>44.150000000023283</v>
      </c>
      <c r="G11" s="20">
        <v>0.17</v>
      </c>
      <c r="H11" s="20">
        <v>0.19</v>
      </c>
      <c r="I11" s="20">
        <v>0.19</v>
      </c>
      <c r="J11" s="20">
        <v>1</v>
      </c>
      <c r="K11" s="21">
        <f t="shared" si="0"/>
        <v>0.18333333333333335</v>
      </c>
      <c r="L11" s="20" t="s">
        <v>101</v>
      </c>
      <c r="M11" s="20" t="s">
        <v>102</v>
      </c>
      <c r="N11" s="20" t="s">
        <v>103</v>
      </c>
      <c r="O11" s="20"/>
      <c r="P11" s="20"/>
      <c r="Q11" s="20"/>
      <c r="R11" s="20"/>
      <c r="S11" s="20"/>
      <c r="T11" s="20"/>
      <c r="U11" s="20"/>
    </row>
    <row r="12" spans="1:21" x14ac:dyDescent="0.3">
      <c r="A12" s="17"/>
      <c r="B12" s="24">
        <v>44951</v>
      </c>
      <c r="C12" s="37">
        <v>0.67569444444444438</v>
      </c>
      <c r="D12" s="20" t="s">
        <v>74</v>
      </c>
      <c r="E12" s="22">
        <f t="shared" si="3"/>
        <v>1.9562499999956344</v>
      </c>
      <c r="F12" s="21">
        <f t="shared" si="2"/>
        <v>46.949999999895226</v>
      </c>
      <c r="G12" s="20">
        <v>0.19</v>
      </c>
      <c r="H12" s="20">
        <v>0.19</v>
      </c>
      <c r="I12" s="20">
        <v>0.21</v>
      </c>
      <c r="J12" s="20">
        <v>1</v>
      </c>
      <c r="K12" s="21">
        <f t="shared" si="0"/>
        <v>0.19666666666666666</v>
      </c>
      <c r="L12" s="20" t="s">
        <v>104</v>
      </c>
      <c r="M12" s="20" t="s">
        <v>105</v>
      </c>
      <c r="N12" s="20" t="s">
        <v>106</v>
      </c>
      <c r="O12" s="20"/>
      <c r="P12" s="20"/>
      <c r="Q12" s="20"/>
      <c r="R12" s="20"/>
      <c r="S12" s="20"/>
      <c r="T12" s="20"/>
      <c r="U12" s="20"/>
    </row>
    <row r="13" spans="1:21" x14ac:dyDescent="0.3">
      <c r="A13" s="17"/>
      <c r="B13" s="24">
        <v>44952</v>
      </c>
      <c r="C13" s="23">
        <v>0.40208333333333335</v>
      </c>
      <c r="D13" s="20" t="s">
        <v>86</v>
      </c>
      <c r="E13" s="22">
        <f t="shared" si="3"/>
        <v>2.6826388888875954</v>
      </c>
      <c r="F13" s="21">
        <f t="shared" si="2"/>
        <v>64.383333333302289</v>
      </c>
      <c r="G13" s="20">
        <v>0.21</v>
      </c>
      <c r="H13" s="20">
        <v>0.21</v>
      </c>
      <c r="I13" s="20">
        <v>0.22</v>
      </c>
      <c r="J13" s="20">
        <v>1</v>
      </c>
      <c r="K13" s="21">
        <f t="shared" si="0"/>
        <v>0.21333333333333335</v>
      </c>
      <c r="L13" s="20" t="s">
        <v>114</v>
      </c>
      <c r="M13" s="20" t="s">
        <v>111</v>
      </c>
      <c r="N13" s="20" t="s">
        <v>112</v>
      </c>
      <c r="O13" s="20"/>
      <c r="P13" s="20"/>
      <c r="Q13" s="20"/>
      <c r="R13" s="20"/>
      <c r="S13" s="20"/>
      <c r="T13" s="20"/>
      <c r="U13" s="20"/>
    </row>
    <row r="14" spans="1:21" x14ac:dyDescent="0.3">
      <c r="A14" s="17"/>
      <c r="B14" s="36">
        <v>44952</v>
      </c>
      <c r="C14" s="37">
        <v>0.56666666666666665</v>
      </c>
      <c r="D14" s="20" t="s">
        <v>86</v>
      </c>
      <c r="E14" s="22">
        <f t="shared" si="3"/>
        <v>2.8472222222189885</v>
      </c>
      <c r="F14" s="21">
        <f t="shared" si="2"/>
        <v>68.333333333255723</v>
      </c>
      <c r="G14" s="20">
        <v>0.21</v>
      </c>
      <c r="H14" s="20">
        <v>0.21</v>
      </c>
      <c r="I14" s="20">
        <v>0.22</v>
      </c>
      <c r="J14" s="20">
        <v>1</v>
      </c>
      <c r="K14" s="21">
        <f t="shared" si="0"/>
        <v>0.21333333333333335</v>
      </c>
      <c r="L14" s="20" t="s">
        <v>117</v>
      </c>
      <c r="M14" s="20" t="s">
        <v>115</v>
      </c>
      <c r="N14" s="20" t="s">
        <v>116</v>
      </c>
      <c r="O14" s="20"/>
      <c r="P14" s="20"/>
      <c r="Q14" s="20"/>
      <c r="R14" s="20"/>
      <c r="S14" s="20"/>
      <c r="T14" s="20"/>
      <c r="U14" s="20"/>
    </row>
    <row r="15" spans="1:21" x14ac:dyDescent="0.3">
      <c r="A15" s="17"/>
      <c r="B15" s="36">
        <v>44952</v>
      </c>
      <c r="C15" s="23">
        <v>0.75694444444444453</v>
      </c>
      <c r="D15" s="20" t="s">
        <v>82</v>
      </c>
      <c r="E15" s="22">
        <f t="shared" si="3"/>
        <v>3.0374999999985448</v>
      </c>
      <c r="F15" s="21">
        <f t="shared" si="2"/>
        <v>72.899999999965075</v>
      </c>
      <c r="G15" s="20">
        <v>0.2</v>
      </c>
      <c r="H15" s="20">
        <v>0.19</v>
      </c>
      <c r="I15" s="20">
        <v>0.21</v>
      </c>
      <c r="J15" s="20">
        <v>1</v>
      </c>
      <c r="K15" s="21">
        <f t="shared" si="0"/>
        <v>0.19999999999999998</v>
      </c>
      <c r="L15" s="20"/>
      <c r="M15" s="20"/>
      <c r="N15" s="20" t="s">
        <v>120</v>
      </c>
      <c r="O15" s="20"/>
      <c r="P15" s="20"/>
      <c r="Q15" s="20"/>
      <c r="R15" s="20"/>
      <c r="S15" s="20"/>
      <c r="T15" s="20"/>
      <c r="U15" s="20"/>
    </row>
    <row r="16" spans="1:21" x14ac:dyDescent="0.3">
      <c r="A16" s="17"/>
      <c r="B16" s="17"/>
      <c r="C16" s="17"/>
      <c r="D16" s="20"/>
      <c r="E16" s="22" t="str">
        <f t="shared" si="3"/>
        <v/>
      </c>
      <c r="F16" s="21" t="str">
        <f t="shared" si="2"/>
        <v/>
      </c>
      <c r="G16" s="20"/>
      <c r="H16" s="20"/>
      <c r="I16" s="20"/>
      <c r="J16" s="20"/>
      <c r="K16" s="21" t="str">
        <f t="shared" si="0"/>
        <v/>
      </c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3">
      <c r="A17" s="17"/>
      <c r="B17" s="17"/>
      <c r="C17" s="17"/>
      <c r="D17" s="20"/>
      <c r="E17" s="22" t="str">
        <f t="shared" si="3"/>
        <v/>
      </c>
      <c r="F17" s="21" t="str">
        <f t="shared" si="2"/>
        <v/>
      </c>
      <c r="G17" s="20"/>
      <c r="H17" s="20"/>
      <c r="I17" s="20"/>
      <c r="J17" s="20"/>
      <c r="K17" s="21" t="str">
        <f t="shared" si="0"/>
        <v/>
      </c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3">
      <c r="A18" s="17"/>
      <c r="B18" s="17"/>
      <c r="C18" s="17"/>
      <c r="D18" s="20"/>
      <c r="E18" s="22" t="str">
        <f t="shared" si="3"/>
        <v/>
      </c>
      <c r="F18" s="21" t="str">
        <f t="shared" si="2"/>
        <v/>
      </c>
      <c r="G18" s="20"/>
      <c r="H18" s="20"/>
      <c r="I18" s="20"/>
      <c r="J18" s="20"/>
      <c r="K18" s="21" t="str">
        <f t="shared" si="0"/>
        <v/>
      </c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x14ac:dyDescent="0.3">
      <c r="A19" s="17"/>
      <c r="B19" s="17"/>
      <c r="C19" s="17"/>
      <c r="D19" s="20"/>
      <c r="E19" s="22" t="str">
        <f t="shared" si="3"/>
        <v/>
      </c>
      <c r="F19" s="21" t="str">
        <f t="shared" si="2"/>
        <v/>
      </c>
      <c r="G19" s="20"/>
      <c r="H19" s="20"/>
      <c r="I19" s="20"/>
      <c r="J19" s="20"/>
      <c r="K19" s="21" t="str">
        <f>IF(J19="","",(AVERAGE(G19:I19)*J19))</f>
        <v/>
      </c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2" spans="1:21" x14ac:dyDescent="0.3">
      <c r="G22" s="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J 8 E A A B Q S w M E F A A C A A g A O V C G V f k / l / O j A A A A 9 g A A A B I A H A B D b 2 5 m a W c v U G F j a 2 F n Z S 5 4 b W w g o h g A K K A U A A A A A A A A A A A A A A A A A A A A A A A A A A A A h Y + 9 D o I w G E V f h X S n f y 6 G f J T B s E l i Y m J c m 1 K h A Y q h x f J u D j 6 S r y B G U T f H e + 4 Z 7 r 1 f b 5 B N X R t d 9 O B M b 1 P E M E W R t q o v j a 1 S N P p T v E a Z g J 1 U j a x 0 N M v W J Z M r U 1 R 7 f 0 4 I C S H g s M L 9 U B F O K S P H Y r t X t e 4 k + s j m v x w b 6 7 y 0 S i M B h 9 c Y w T F j F H P O M Q W y Q C i M / Q p 8 3 v t s f y B s x t a P g x b a x 3 k O Z I l A 3 h / E A 1 B L A w Q U A A I A C A A 5 U I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V C G V X k w / u + a A Q A A d A M A A B M A H A B G b 3 J t d W x h c y 9 T Z W N 0 a W 9 u M S 5 t I K I Y A C i g F A A A A A A A A A A A A A A A A A A A A A A A A A A A A H 1 S U W v b M B B + D + Q / C P f F B m N I N / a w 0 p c 5 K Q T a r c R h e w i h K P I 1 F p F 0 R j q t M S H / f b K 9 N K M 2 0 4 u k 7 7 v 7 7 r j 7 H A i S a F j R 3 7 O 7 6 W Q 6 c R W 3 U L I 1 3 y m Y s X u m g K Y T F k 6 B 3 g o I y O I o Q G W 5 t x Y M / U J 7 2 C E e 4 u S 0 + c 4 1 3 E d 9 Z r Q 9 b 3 I 0 F E K 2 a S 9 w E + U V N / t W v K k h C k p d a L a 2 3 L h X t D p H 5 b V p S R f 3 1 d L T K c p R 6 6 A S p Y w C w w i O d E 7 Z K Z p z g g t Y h j d J D R 2 x D o 8 L Y b z e g e 3 g Z 7 A O z U B m c a z B y r Y C a x V S t q m 2 X 7 U e E R h E V i N B P + a z U f R 2 F P 0 0 i r J S K t 9 u J L B L Q 1 8 + Z + 1 M / p I j G Y U P j R l O f G R K z 6 D C B o f D K w b Q Q 3 6 B u G n 6 X B X G y g T 6 q + 4 7 Z Z E A r 3 O + 4 N 0 u h Z U 1 j Z A L U w a U + A 7 V C D u 3 D X s D u a 8 G x Z 6 k s O g E 1 s 2 / z D l 5 9 9 U K N P 4 O v v q m u D m w F b 6 5 q 7 s K U M H e L R Z / M G D K g I u K G S T 2 K B 1 l S 7 f Q N T V x 9 + k l n z i J S p r 9 k k C 7 e A U C b Z k 9 S F D l T 6 5 8 s O l L 0 j Y Y p I x X 6 p w k y X Q i z X / a u v s D U E s B A i 0 A F A A C A A g A O V C G V f k / l / O j A A A A 9 g A A A B I A A A A A A A A A A A A A A A A A A A A A A E N v b m Z p Z y 9 Q Y W N r Y W d l L n h t b F B L A Q I t A B Q A A g A I A D l Q h l U P y u m r p A A A A O k A A A A T A A A A A A A A A A A A A A A A A O 8 A A A B b Q 2 9 u d G V u d F 9 U e X B l c 1 0 u e G 1 s U E s B A i 0 A F A A C A A g A O V C G V X k w / u + a A Q A A d A M A A B M A A A A A A A A A A A A A A A A A 4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M A A A A A A A C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2 V D A 4 O j A x O j A 3 L j g 1 O D c 3 N D N a I i A v P j x F b n R y e S B U e X B l P S J G a W x s Q 2 9 s d W 1 u V H l w Z X M i I F Z h b H V l P S J z Q m d j R k J n V U Z C U V V G Q X d V R 0 J n W U F B Q U F B Q U F B Q S I g L z 4 8 R W 5 0 c n k g V H l w Z T 0 i R m l s b E N v b H V t b k 5 h b W V z I i B W Y W x 1 Z T 0 i c 1 s m c X V v d D t D b 2 1 t Z W 5 0 J n F 1 b 3 Q 7 L C Z x d W 9 0 O 0 R h d G U m c X V v d D s s J n F 1 b 3 Q 7 V G l t Z S Z x d W 9 0 O y w m c X V v d D t Q Z X J z b 2 4 m c X V v d D s s J n F 1 b 3 Q 7 R X h w Z X J p b W V u d C B 0 a W 1 l L C B b a F 0 6 b W 0 m c X V v d D s s J n F 1 b 3 Q 7 R X h w Z X J p b W V u d C B 0 a W 1 l L C B o J n F 1 b 3 Q 7 L C Z x d W 9 0 O 0 9 E M S Z x d W 9 0 O y w m c X V v d D t P R D I m c X V v d D s s J n F 1 b 3 Q 7 T 0 Q z J n F 1 b 3 Q 7 L C Z x d W 9 0 O 0 9 E I G R p b H V 0 a W 9 u J n F 1 b 3 Q 7 L C Z x d W 9 0 O 0 9 E J n F 1 b 3 Q 7 L C Z x d W 9 0 O 1 N 1 c G V y b m F 0 Y W 5 0 J n F 1 b 3 Q 7 L C Z x d W 9 0 O 1 B l b G x l d C Z x d W 9 0 O y w m c X V v d D t E U y Z x d W 9 0 O y w m c X V v d D t G Q y Z x d W 9 0 O y w m c X V v d D t Q b G F 0 Z S B j b 3 V u d C Z x d W 9 0 O y w m c X V v d D t Q c m 9 0 Z W 9 t Z S Z x d W 9 0 O y w m c X V v d D t U c m F u c 2 N y a X B 0 b 2 1 l J n F 1 b 3 Q 7 L C Z x d W 9 0 O 0 V u Z G 9 t Z X R h Y m 9 s b 2 1 l J n F 1 b 3 Q 7 L C Z x d W 9 0 O 0 R y e S B 3 Z W l n a H Q m c X V v d D s s J n F 1 b 3 Q 7 T W l j c m 9 z Y 2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t b W V u d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V G l t Z S w y f S Z x d W 9 0 O y w m c X V v d D t T Z W N 0 a W 9 u M S 9 U Y W J s Z T E v Q X V 0 b 1 J l b W 9 2 Z W R D b 2 x 1 b W 5 z M S 5 7 U G V y c 2 9 u L D N 9 J n F 1 b 3 Q 7 L C Z x d W 9 0 O 1 N l Y 3 R p b 2 4 x L 1 R h Y m x l M S 9 B d X R v U m V t b 3 Z l Z E N v b H V t b n M x L n t F e H B l c m l t Z W 5 0 I H R p b W U s I F t o X T p t b S w 0 f S Z x d W 9 0 O y w m c X V v d D t T Z W N 0 a W 9 u M S 9 U Y W J s Z T E v Q X V 0 b 1 J l b W 9 2 Z W R D b 2 x 1 b W 5 z M S 5 7 R X h w Z X J p b W V u d C B 0 a W 1 l L C B o L D V 9 J n F 1 b 3 Q 7 L C Z x d W 9 0 O 1 N l Y 3 R p b 2 4 x L 1 R h Y m x l M S 9 B d X R v U m V t b 3 Z l Z E N v b H V t b n M x L n t P R D E s N n 0 m c X V v d D s s J n F 1 b 3 Q 7 U 2 V j d G l v b j E v V G F i b G U x L 0 F 1 d G 9 S Z W 1 v d m V k Q 2 9 s d W 1 u c z E u e 0 9 E M i w 3 f S Z x d W 9 0 O y w m c X V v d D t T Z W N 0 a W 9 u M S 9 U Y W J s Z T E v Q X V 0 b 1 J l b W 9 2 Z W R D b 2 x 1 b W 5 z M S 5 7 T 0 Q z L D h 9 J n F 1 b 3 Q 7 L C Z x d W 9 0 O 1 N l Y 3 R p b 2 4 x L 1 R h Y m x l M S 9 B d X R v U m V t b 3 Z l Z E N v b H V t b n M x L n t P R C B k a W x 1 d G l v b i w 5 f S Z x d W 9 0 O y w m c X V v d D t T Z W N 0 a W 9 u M S 9 U Y W J s Z T E v Q X V 0 b 1 J l b W 9 2 Z W R D b 2 x 1 b W 5 z M S 5 7 T 0 Q s M T B 9 J n F 1 b 3 Q 7 L C Z x d W 9 0 O 1 N l Y 3 R p b 2 4 x L 1 R h Y m x l M S 9 B d X R v U m V t b 3 Z l Z E N v b H V t b n M x L n t T d X B l c m 5 h d G F u d C w x M X 0 m c X V v d D s s J n F 1 b 3 Q 7 U 2 V j d G l v b j E v V G F i b G U x L 0 F 1 d G 9 S Z W 1 v d m V k Q 2 9 s d W 1 u c z E u e 1 B l b G x l d C w x M n 0 m c X V v d D s s J n F 1 b 3 Q 7 U 2 V j d G l v b j E v V G F i b G U x L 0 F 1 d G 9 S Z W 1 v d m V k Q 2 9 s d W 1 u c z E u e 0 R T L D E z f S Z x d W 9 0 O y w m c X V v d D t T Z W N 0 a W 9 u M S 9 U Y W J s Z T E v Q X V 0 b 1 J l b W 9 2 Z W R D b 2 x 1 b W 5 z M S 5 7 R k M s M T R 9 J n F 1 b 3 Q 7 L C Z x d W 9 0 O 1 N l Y 3 R p b 2 4 x L 1 R h Y m x l M S 9 B d X R v U m V t b 3 Z l Z E N v b H V t b n M x L n t Q b G F 0 Z S B j b 3 V u d C w x N X 0 m c X V v d D s s J n F 1 b 3 Q 7 U 2 V j d G l v b j E v V G F i b G U x L 0 F 1 d G 9 S Z W 1 v d m V k Q 2 9 s d W 1 u c z E u e 1 B y b 3 R l b 2 1 l L D E 2 f S Z x d W 9 0 O y w m c X V v d D t T Z W N 0 a W 9 u M S 9 U Y W J s Z T E v Q X V 0 b 1 J l b W 9 2 Z W R D b 2 x 1 b W 5 z M S 5 7 V H J h b n N j c m l w d G 9 t Z S w x N 3 0 m c X V v d D s s J n F 1 b 3 Q 7 U 2 V j d G l v b j E v V G F i b G U x L 0 F 1 d G 9 S Z W 1 v d m V k Q 2 9 s d W 1 u c z E u e 0 V u Z G 9 t Z X R h Y m 9 s b 2 1 l L D E 4 f S Z x d W 9 0 O y w m c X V v d D t T Z W N 0 a W 9 u M S 9 U Y W J s Z T E v Q X V 0 b 1 J l b W 9 2 Z W R D b 2 x 1 b W 5 z M S 5 7 R H J 5 I H d l a W d o d C w x O X 0 m c X V v d D s s J n F 1 b 3 Q 7 U 2 V j d G l v b j E v V G F i b G U x L 0 F 1 d G 9 S Z W 1 v d m V k Q 2 9 s d W 1 u c z E u e 0 1 p Y 3 J v c 2 N v c H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t b W V u d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V G l t Z S w y f S Z x d W 9 0 O y w m c X V v d D t T Z W N 0 a W 9 u M S 9 U Y W J s Z T E v Q X V 0 b 1 J l b W 9 2 Z W R D b 2 x 1 b W 5 z M S 5 7 U G V y c 2 9 u L D N 9 J n F 1 b 3 Q 7 L C Z x d W 9 0 O 1 N l Y 3 R p b 2 4 x L 1 R h Y m x l M S 9 B d X R v U m V t b 3 Z l Z E N v b H V t b n M x L n t F e H B l c m l t Z W 5 0 I H R p b W U s I F t o X T p t b S w 0 f S Z x d W 9 0 O y w m c X V v d D t T Z W N 0 a W 9 u M S 9 U Y W J s Z T E v Q X V 0 b 1 J l b W 9 2 Z W R D b 2 x 1 b W 5 z M S 5 7 R X h w Z X J p b W V u d C B 0 a W 1 l L C B o L D V 9 J n F 1 b 3 Q 7 L C Z x d W 9 0 O 1 N l Y 3 R p b 2 4 x L 1 R h Y m x l M S 9 B d X R v U m V t b 3 Z l Z E N v b H V t b n M x L n t P R D E s N n 0 m c X V v d D s s J n F 1 b 3 Q 7 U 2 V j d G l v b j E v V G F i b G U x L 0 F 1 d G 9 S Z W 1 v d m V k Q 2 9 s d W 1 u c z E u e 0 9 E M i w 3 f S Z x d W 9 0 O y w m c X V v d D t T Z W N 0 a W 9 u M S 9 U Y W J s Z T E v Q X V 0 b 1 J l b W 9 2 Z W R D b 2 x 1 b W 5 z M S 5 7 T 0 Q z L D h 9 J n F 1 b 3 Q 7 L C Z x d W 9 0 O 1 N l Y 3 R p b 2 4 x L 1 R h Y m x l M S 9 B d X R v U m V t b 3 Z l Z E N v b H V t b n M x L n t P R C B k a W x 1 d G l v b i w 5 f S Z x d W 9 0 O y w m c X V v d D t T Z W N 0 a W 9 u M S 9 U Y W J s Z T E v Q X V 0 b 1 J l b W 9 2 Z W R D b 2 x 1 b W 5 z M S 5 7 T 0 Q s M T B 9 J n F 1 b 3 Q 7 L C Z x d W 9 0 O 1 N l Y 3 R p b 2 4 x L 1 R h Y m x l M S 9 B d X R v U m V t b 3 Z l Z E N v b H V t b n M x L n t T d X B l c m 5 h d G F u d C w x M X 0 m c X V v d D s s J n F 1 b 3 Q 7 U 2 V j d G l v b j E v V G F i b G U x L 0 F 1 d G 9 S Z W 1 v d m V k Q 2 9 s d W 1 u c z E u e 1 B l b G x l d C w x M n 0 m c X V v d D s s J n F 1 b 3 Q 7 U 2 V j d G l v b j E v V G F i b G U x L 0 F 1 d G 9 S Z W 1 v d m V k Q 2 9 s d W 1 u c z E u e 0 R T L D E z f S Z x d W 9 0 O y w m c X V v d D t T Z W N 0 a W 9 u M S 9 U Y W J s Z T E v Q X V 0 b 1 J l b W 9 2 Z W R D b 2 x 1 b W 5 z M S 5 7 R k M s M T R 9 J n F 1 b 3 Q 7 L C Z x d W 9 0 O 1 N l Y 3 R p b 2 4 x L 1 R h Y m x l M S 9 B d X R v U m V t b 3 Z l Z E N v b H V t b n M x L n t Q b G F 0 Z S B j b 3 V u d C w x N X 0 m c X V v d D s s J n F 1 b 3 Q 7 U 2 V j d G l v b j E v V G F i b G U x L 0 F 1 d G 9 S Z W 1 v d m V k Q 2 9 s d W 1 u c z E u e 1 B y b 3 R l b 2 1 l L D E 2 f S Z x d W 9 0 O y w m c X V v d D t T Z W N 0 a W 9 u M S 9 U Y W J s Z T E v Q X V 0 b 1 J l b W 9 2 Z W R D b 2 x 1 b W 5 z M S 5 7 V H J h b n N j c m l w d G 9 t Z S w x N 3 0 m c X V v d D s s J n F 1 b 3 Q 7 U 2 V j d G l v b j E v V G F i b G U x L 0 F 1 d G 9 S Z W 1 v d m V k Q 2 9 s d W 1 u c z E u e 0 V u Z G 9 t Z X R h Y m 9 s b 2 1 l L D E 4 f S Z x d W 9 0 O y w m c X V v d D t T Z W N 0 a W 9 u M S 9 U Y W J s Z T E v Q X V 0 b 1 J l b W 9 2 Z W R D b 2 x 1 b W 5 z M S 5 7 R H J 5 I H d l a W d o d C w x O X 0 m c X V v d D s s J n F 1 b 3 Q 7 U 2 V j d G l v b j E v V G F i b G U x L 0 F 1 d G 9 S Z W 1 v d m V k Q 2 9 s d W 1 u c z E u e 0 1 p Y 3 J v c 2 N v c H k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4 B C j n o B T U + 5 W B Q n j E t c W w A A A A A C A A A A A A A D Z g A A w A A A A B A A A A B u 4 s h 5 h P g 3 M z v e b M W 4 3 6 r Z A A A A A A S A A A C g A A A A E A A A A B Y 1 5 t i h C A C z F l G 4 X x E e w T Z Q A A A A i l L Y m 5 / i x 4 b x k T g R I X 5 Z D a f G y v I y a l K q U C 0 b r e O + a V g D r 0 y Z 1 e O C f Z c J c F z U d 4 a Q X i 4 K v u R s y 4 T A c M u c w 1 E G 7 k t J Y + s a G G j q Y J d W x v l W n z Q U A A A A G s 8 a w 4 3 3 D 7 v c u D 0 a h 0 v x 2 N + q 0 g w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C42B82406FC74482398DF13D236D44" ma:contentTypeVersion="18" ma:contentTypeDescription="Create a new document." ma:contentTypeScope="" ma:versionID="1bdfc82b9a0eaf1c956ed72f64a487a7">
  <xsd:schema xmlns:xsd="http://www.w3.org/2001/XMLSchema" xmlns:xs="http://www.w3.org/2001/XMLSchema" xmlns:p="http://schemas.microsoft.com/office/2006/metadata/properties" xmlns:ns2="3e8c7659-39ba-4ea9-8867-cd327cf014d0" xmlns:ns3="72523e78-3892-4491-a9a4-65d24a2872e1" targetNamespace="http://schemas.microsoft.com/office/2006/metadata/properties" ma:root="true" ma:fieldsID="755bf6e9105c843e9d66a47750ce9fa1" ns2:_="" ns3:_="">
    <xsd:import namespace="3e8c7659-39ba-4ea9-8867-cd327cf014d0"/>
    <xsd:import namespace="72523e78-3892-4491-a9a4-65d24a2872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c7659-39ba-4ea9-8867-cd327cf014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7b8c2e1-d361-4aa9-ab8c-44c6d1c4c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23e78-3892-4491-a9a4-65d24a287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4e34f04-9e2b-45c5-a5b0-0458758c8416}" ma:internalName="TaxCatchAll" ma:showField="CatchAllData" ma:web="72523e78-3892-4491-a9a4-65d24a2872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524295-CF33-491D-8FD4-7C4AA16D83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874EA4-374E-427D-B970-486D791D490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BCD3BC9-BFF9-42FB-A786-2E5E699405E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e8c7659-39ba-4ea9-8867-cd327cf014d0"/>
    <ds:schemaRef ds:uri="72523e78-3892-4491-a9a4-65d24a2872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weighing</vt:lpstr>
      <vt:lpstr>F4_Sampling log</vt:lpstr>
      <vt:lpstr>F5_Sampling log</vt:lpstr>
      <vt:lpstr>F6_Sampling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Orro</dc:creator>
  <cp:lastModifiedBy>Mariann Vendelin</cp:lastModifiedBy>
  <dcterms:created xsi:type="dcterms:W3CDTF">2022-11-08T13:08:13Z</dcterms:created>
  <dcterms:modified xsi:type="dcterms:W3CDTF">2023-02-03T08:41:30Z</dcterms:modified>
</cp:coreProperties>
</file>