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teracy India\OneDrive\Documents\TABASSUM\"/>
    </mc:Choice>
  </mc:AlternateContent>
  <xr:revisionPtr revIDLastSave="0" documentId="13_ncr:1_{307D7FC0-7CBC-4C8A-B71B-EA96F29CCDE5}" xr6:coauthVersionLast="47" xr6:coauthVersionMax="47" xr10:uidLastSave="{00000000-0000-0000-0000-000000000000}"/>
  <bookViews>
    <workbookView xWindow="-120" yWindow="-120" windowWidth="24240" windowHeight="13020" activeTab="4" xr2:uid="{F8CEC38D-4B42-4052-8241-3E91CD50D3A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5" l="1"/>
  <c r="N10" i="5"/>
  <c r="N9" i="5"/>
  <c r="N8" i="5"/>
  <c r="L16" i="5"/>
  <c r="L14" i="5"/>
  <c r="L12" i="5"/>
  <c r="L10" i="5"/>
  <c r="L8" i="5"/>
  <c r="P11" i="3"/>
  <c r="P12" i="3"/>
  <c r="P13" i="3"/>
  <c r="P14" i="3"/>
  <c r="P10" i="3"/>
  <c r="O11" i="3"/>
  <c r="O12" i="3"/>
  <c r="O13" i="3"/>
  <c r="O14" i="3"/>
  <c r="O15" i="3"/>
  <c r="O16" i="3"/>
  <c r="O17" i="3"/>
  <c r="O18" i="3"/>
  <c r="O10" i="3"/>
  <c r="N11" i="3"/>
  <c r="N12" i="3"/>
  <c r="N13" i="3"/>
  <c r="N14" i="3"/>
  <c r="N15" i="3"/>
  <c r="N16" i="3"/>
  <c r="N17" i="3"/>
  <c r="N18" i="3"/>
  <c r="N10" i="3"/>
  <c r="M11" i="3"/>
  <c r="M12" i="3"/>
  <c r="M13" i="3"/>
  <c r="M14" i="3"/>
  <c r="M16" i="3"/>
  <c r="P16" i="3" s="1"/>
  <c r="M17" i="3"/>
  <c r="P17" i="3" s="1"/>
  <c r="M18" i="3"/>
  <c r="P18" i="3" s="1"/>
  <c r="M10" i="3"/>
  <c r="L11" i="3"/>
  <c r="L12" i="3"/>
  <c r="L13" i="3"/>
  <c r="L14" i="3"/>
  <c r="L15" i="3"/>
  <c r="M15" i="3" s="1"/>
  <c r="P15" i="3" s="1"/>
  <c r="L16" i="3"/>
  <c r="L17" i="3"/>
  <c r="L18" i="3"/>
  <c r="L10" i="3"/>
  <c r="F11" i="3"/>
  <c r="F12" i="3"/>
  <c r="F13" i="3"/>
  <c r="F14" i="3"/>
  <c r="F15" i="3"/>
  <c r="F16" i="3"/>
  <c r="F17" i="3"/>
  <c r="F18" i="3"/>
  <c r="F10" i="3"/>
  <c r="S27" i="2"/>
  <c r="S26" i="2"/>
  <c r="O27" i="2"/>
  <c r="O26" i="2"/>
  <c r="R24" i="2"/>
  <c r="R23" i="2"/>
  <c r="R22" i="2"/>
  <c r="R21" i="2"/>
  <c r="R20" i="2"/>
  <c r="R16" i="2"/>
  <c r="K5" i="1"/>
  <c r="M5" i="1" s="1"/>
  <c r="J7" i="1"/>
  <c r="K7" i="1" s="1"/>
  <c r="J6" i="1"/>
  <c r="K6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M11" i="1" l="1"/>
  <c r="L11" i="1"/>
  <c r="M14" i="1"/>
  <c r="L14" i="1"/>
  <c r="M10" i="1"/>
  <c r="L10" i="1"/>
  <c r="L13" i="1"/>
  <c r="M13" i="1"/>
  <c r="L9" i="1"/>
  <c r="M9" i="1"/>
  <c r="M12" i="1"/>
  <c r="L12" i="1"/>
  <c r="M8" i="1"/>
  <c r="L8" i="1"/>
  <c r="M6" i="1"/>
  <c r="L6" i="1"/>
  <c r="M7" i="1"/>
  <c r="L7" i="1"/>
  <c r="L5" i="1"/>
</calcChain>
</file>

<file path=xl/sharedStrings.xml><?xml version="1.0" encoding="utf-8"?>
<sst xmlns="http://schemas.openxmlformats.org/spreadsheetml/2006/main" count="109" uniqueCount="88">
  <si>
    <t xml:space="preserve">ENGLISH </t>
  </si>
  <si>
    <t>CLASS</t>
  </si>
  <si>
    <t>CHEMESTRY</t>
  </si>
  <si>
    <t xml:space="preserve">STUD.NAME </t>
  </si>
  <si>
    <t>ROLL NO</t>
  </si>
  <si>
    <t>SUBJECT</t>
  </si>
  <si>
    <t>TOTAL</t>
  </si>
  <si>
    <t>PERCENT</t>
  </si>
  <si>
    <t>GRADE</t>
  </si>
  <si>
    <t>PASS/FAIL</t>
  </si>
  <si>
    <t>PHYSIC'S</t>
  </si>
  <si>
    <t>BIOLOGY</t>
  </si>
  <si>
    <t>MATHS</t>
  </si>
  <si>
    <t xml:space="preserve">SONAM </t>
  </si>
  <si>
    <t>TABBU</t>
  </si>
  <si>
    <t>PARI</t>
  </si>
  <si>
    <t>GOLU</t>
  </si>
  <si>
    <t>SONA</t>
  </si>
  <si>
    <t>MUSKAN</t>
  </si>
  <si>
    <t>RADHIKA</t>
  </si>
  <si>
    <t>AADHIKA</t>
  </si>
  <si>
    <t>HARISH</t>
  </si>
  <si>
    <t>HARIOM</t>
  </si>
  <si>
    <t>12TH</t>
  </si>
  <si>
    <t xml:space="preserve">FATHER'S NAME </t>
  </si>
  <si>
    <t>HARI SHANKAR</t>
  </si>
  <si>
    <t xml:space="preserve">MD . JAKIR </t>
  </si>
  <si>
    <t>AJAY</t>
  </si>
  <si>
    <t xml:space="preserve"> AJAY</t>
  </si>
  <si>
    <t>ALOK PASWAN</t>
  </si>
  <si>
    <t>SHANKAR</t>
  </si>
  <si>
    <t>KRISHNA</t>
  </si>
  <si>
    <t xml:space="preserve">HARSH </t>
  </si>
  <si>
    <t>AMIT</t>
  </si>
  <si>
    <t>DEV</t>
  </si>
  <si>
    <t>ACDEMIC SESSION -2023-24</t>
  </si>
  <si>
    <t>ROLL NO.</t>
  </si>
  <si>
    <t>STUDENTS   NAME</t>
  </si>
  <si>
    <t>S.NO</t>
  </si>
  <si>
    <t xml:space="preserve">MARKS </t>
  </si>
  <si>
    <t xml:space="preserve">SUBJECT'S </t>
  </si>
  <si>
    <t>ENGLISH</t>
  </si>
  <si>
    <t xml:space="preserve">PHYSIC'S </t>
  </si>
  <si>
    <t>CHEMISTRY</t>
  </si>
  <si>
    <t xml:space="preserve">MATHS </t>
  </si>
  <si>
    <t xml:space="preserve">REPORT CARD </t>
  </si>
  <si>
    <t xml:space="preserve">FREEDOM PUBLIC SCHOOL </t>
  </si>
  <si>
    <t>PERCENTAGE</t>
  </si>
  <si>
    <t>RESULT</t>
  </si>
  <si>
    <t xml:space="preserve">salary sheet </t>
  </si>
  <si>
    <t xml:space="preserve">S.NO </t>
  </si>
  <si>
    <t xml:space="preserve"> EMPOLY NAME </t>
  </si>
  <si>
    <t>DESIGNATION</t>
  </si>
  <si>
    <t>BASIC SALARY</t>
  </si>
  <si>
    <t>ATTENDENCE</t>
  </si>
  <si>
    <t>SALARY</t>
  </si>
  <si>
    <t>D.A</t>
  </si>
  <si>
    <t>H.RA</t>
  </si>
  <si>
    <t>T.A</t>
  </si>
  <si>
    <t>C.A</t>
  </si>
  <si>
    <t>OVERTIME</t>
  </si>
  <si>
    <t>OVERTIME SALARY</t>
  </si>
  <si>
    <t>P.F</t>
  </si>
  <si>
    <t>E.S.I</t>
  </si>
  <si>
    <t>NET SALARY</t>
  </si>
  <si>
    <t>GROSS SALARY</t>
  </si>
  <si>
    <t xml:space="preserve">ROSE </t>
  </si>
  <si>
    <t>LILY</t>
  </si>
  <si>
    <t>JUHI</t>
  </si>
  <si>
    <t>DAISY</t>
  </si>
  <si>
    <t>MERIGOLD</t>
  </si>
  <si>
    <t>LOTUS</t>
  </si>
  <si>
    <t>CHINA ROSE</t>
  </si>
  <si>
    <t>HIBBECUS</t>
  </si>
  <si>
    <t>SUN FLOWER</t>
  </si>
  <si>
    <t xml:space="preserve">MANAGER </t>
  </si>
  <si>
    <t xml:space="preserve"> ASSITANT MANAGER</t>
  </si>
  <si>
    <t>STAFF</t>
  </si>
  <si>
    <t xml:space="preserve"> </t>
  </si>
  <si>
    <t xml:space="preserve">NAME </t>
  </si>
  <si>
    <t>ROLL.NO</t>
  </si>
  <si>
    <t xml:space="preserve">FATHER'SNAME </t>
  </si>
  <si>
    <t>CONTACT NO</t>
  </si>
  <si>
    <t>NAME</t>
  </si>
  <si>
    <t>FATHER'S NAME</t>
  </si>
  <si>
    <t>ROLL. NO</t>
  </si>
  <si>
    <t>CONTACT NO.</t>
  </si>
  <si>
    <t xml:space="preserve">sona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</si>
</sst>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HRS&quot;"/>
  </numFmts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2" borderId="2" xfId="0" applyFill="1" applyBorder="1"/>
    <xf numFmtId="0" fontId="0" fillId="3" borderId="2" xfId="0" applyFill="1" applyBorder="1"/>
    <xf numFmtId="164" fontId="0" fillId="0" borderId="0" xfId="0" applyNumberFormat="1"/>
    <xf numFmtId="0" fontId="6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8" tint="0.59996337778862885"/>
        </patternFill>
      </fill>
    </dxf>
    <dxf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A07B-526D-43D1-9995-E755E4B29EB5}">
  <sheetPr codeName="Sheet1"/>
  <dimension ref="A1:M14"/>
  <sheetViews>
    <sheetView zoomScale="145" zoomScaleNormal="145" workbookViewId="0">
      <selection activeCell="J1" sqref="J1"/>
    </sheetView>
  </sheetViews>
  <sheetFormatPr defaultRowHeight="15" x14ac:dyDescent="0.25"/>
  <cols>
    <col min="1" max="1" width="8.5703125" bestFit="1" customWidth="1"/>
    <col min="2" max="2" width="12.42578125" customWidth="1"/>
    <col min="3" max="3" width="5.42578125" customWidth="1"/>
    <col min="4" max="4" width="16" customWidth="1"/>
    <col min="7" max="7" width="10.85546875" customWidth="1"/>
  </cols>
  <sheetData>
    <row r="1" spans="1:13" ht="15.75" customHeight="1" x14ac:dyDescent="0.25">
      <c r="A1" s="1"/>
      <c r="J1" t="s">
        <v>78</v>
      </c>
    </row>
    <row r="2" spans="1:13" ht="43.5" customHeight="1" x14ac:dyDescent="0.25">
      <c r="E2" s="7"/>
      <c r="F2" s="7"/>
      <c r="G2" s="7"/>
      <c r="H2" s="7"/>
      <c r="I2" s="7"/>
    </row>
    <row r="3" spans="1:13" ht="30" customHeight="1" x14ac:dyDescent="0.35">
      <c r="A3" t="s">
        <v>4</v>
      </c>
      <c r="B3" t="s">
        <v>3</v>
      </c>
      <c r="C3" t="s">
        <v>1</v>
      </c>
      <c r="D3" t="s">
        <v>24</v>
      </c>
      <c r="E3" s="8" t="s">
        <v>5</v>
      </c>
      <c r="F3" s="9"/>
      <c r="G3" s="9"/>
      <c r="H3" s="9"/>
      <c r="I3" s="9"/>
      <c r="J3" t="s">
        <v>6</v>
      </c>
      <c r="K3" t="s">
        <v>7</v>
      </c>
      <c r="L3" t="s">
        <v>8</v>
      </c>
      <c r="M3" t="s">
        <v>9</v>
      </c>
    </row>
    <row r="4" spans="1:13" x14ac:dyDescent="0.25">
      <c r="E4" t="s">
        <v>0</v>
      </c>
      <c r="F4" t="s">
        <v>10</v>
      </c>
      <c r="G4" t="s">
        <v>2</v>
      </c>
      <c r="H4" t="s">
        <v>11</v>
      </c>
      <c r="I4" t="s">
        <v>12</v>
      </c>
    </row>
    <row r="5" spans="1:13" x14ac:dyDescent="0.25">
      <c r="A5">
        <v>1</v>
      </c>
      <c r="B5" t="s">
        <v>13</v>
      </c>
      <c r="C5" t="s">
        <v>23</v>
      </c>
      <c r="D5" t="s">
        <v>25</v>
      </c>
      <c r="E5">
        <v>96</v>
      </c>
      <c r="F5">
        <v>99</v>
      </c>
      <c r="G5">
        <v>100</v>
      </c>
      <c r="H5">
        <v>81</v>
      </c>
      <c r="I5">
        <v>87</v>
      </c>
      <c r="J5">
        <v>463</v>
      </c>
      <c r="K5">
        <f>J5/500*100</f>
        <v>92.600000000000009</v>
      </c>
      <c r="L5" t="str">
        <f>IF(K5&gt;=90,"A",IF)</f>
        <v>A</v>
      </c>
      <c r="M5" t="str">
        <f>IF(K5&lt;70,"FAIL","PASS")</f>
        <v>PASS</v>
      </c>
    </row>
    <row r="6" spans="1:13" x14ac:dyDescent="0.25">
      <c r="A6">
        <v>2</v>
      </c>
      <c r="B6" t="s">
        <v>14</v>
      </c>
      <c r="C6" t="s">
        <v>23</v>
      </c>
      <c r="D6" t="s">
        <v>26</v>
      </c>
      <c r="E6">
        <v>95</v>
      </c>
      <c r="F6">
        <v>92</v>
      </c>
      <c r="G6">
        <v>86</v>
      </c>
      <c r="H6">
        <v>99</v>
      </c>
      <c r="I6">
        <v>84</v>
      </c>
      <c r="J6">
        <f>SUM(E6:I6)</f>
        <v>456</v>
      </c>
      <c r="K6">
        <f t="shared" ref="K6:K14" si="0">J6/500*100</f>
        <v>91.2</v>
      </c>
      <c r="L6" t="str">
        <f>IF(K6&gt;=95,"A",IF(K6&gt;=90,"B",IF(K6&gt;=85,"C")))</f>
        <v>B</v>
      </c>
      <c r="M6" t="str">
        <f t="shared" ref="M6:M14" si="1">IF(K6&lt;70,"FAIL","PASS")</f>
        <v>PASS</v>
      </c>
    </row>
    <row r="7" spans="1:13" x14ac:dyDescent="0.25">
      <c r="A7">
        <v>3</v>
      </c>
      <c r="B7" t="s">
        <v>15</v>
      </c>
      <c r="C7" t="s">
        <v>23</v>
      </c>
      <c r="D7" t="s">
        <v>27</v>
      </c>
      <c r="E7">
        <v>89</v>
      </c>
      <c r="F7">
        <v>82</v>
      </c>
      <c r="G7">
        <v>96</v>
      </c>
      <c r="H7">
        <v>92</v>
      </c>
      <c r="I7">
        <v>89</v>
      </c>
      <c r="J7">
        <f>SUM(E7:I7)</f>
        <v>448</v>
      </c>
      <c r="K7">
        <f t="shared" si="0"/>
        <v>89.600000000000009</v>
      </c>
      <c r="L7" t="str">
        <f t="shared" ref="L7:L14" si="2">IF(K7&gt;=95,"A",IF(K7&gt;=90,"B",IF(K7&gt;=85,"C")))</f>
        <v>C</v>
      </c>
      <c r="M7" t="str">
        <f t="shared" si="1"/>
        <v>PASS</v>
      </c>
    </row>
    <row r="8" spans="1:13" x14ac:dyDescent="0.25">
      <c r="A8">
        <v>4</v>
      </c>
      <c r="B8" t="s">
        <v>16</v>
      </c>
      <c r="C8" t="s">
        <v>23</v>
      </c>
      <c r="D8" t="s">
        <v>28</v>
      </c>
      <c r="E8">
        <v>98</v>
      </c>
      <c r="F8">
        <v>84</v>
      </c>
      <c r="G8">
        <v>92</v>
      </c>
      <c r="H8">
        <v>99</v>
      </c>
      <c r="I8">
        <v>90</v>
      </c>
      <c r="J8">
        <f t="shared" ref="J8:J14" si="3">SUM(E7:I7)</f>
        <v>448</v>
      </c>
      <c r="K8">
        <f t="shared" si="0"/>
        <v>89.600000000000009</v>
      </c>
      <c r="L8" t="str">
        <f t="shared" si="2"/>
        <v>C</v>
      </c>
      <c r="M8" t="str">
        <f t="shared" si="1"/>
        <v>PASS</v>
      </c>
    </row>
    <row r="9" spans="1:13" x14ac:dyDescent="0.25">
      <c r="A9">
        <v>5</v>
      </c>
      <c r="B9" t="s">
        <v>22</v>
      </c>
      <c r="C9" t="s">
        <v>23</v>
      </c>
      <c r="D9" t="s">
        <v>29</v>
      </c>
      <c r="E9">
        <v>93</v>
      </c>
      <c r="F9">
        <v>97</v>
      </c>
      <c r="G9">
        <v>100</v>
      </c>
      <c r="H9">
        <v>88</v>
      </c>
      <c r="I9">
        <v>87</v>
      </c>
      <c r="J9">
        <f t="shared" si="3"/>
        <v>463</v>
      </c>
      <c r="K9">
        <f t="shared" si="0"/>
        <v>92.600000000000009</v>
      </c>
      <c r="L9" t="str">
        <f t="shared" si="2"/>
        <v>B</v>
      </c>
      <c r="M9" t="str">
        <f t="shared" si="1"/>
        <v>PASS</v>
      </c>
    </row>
    <row r="10" spans="1:13" x14ac:dyDescent="0.25">
      <c r="A10">
        <v>6</v>
      </c>
      <c r="B10" t="s">
        <v>17</v>
      </c>
      <c r="C10" t="s">
        <v>23</v>
      </c>
      <c r="D10" t="s">
        <v>30</v>
      </c>
      <c r="E10">
        <v>92</v>
      </c>
      <c r="F10">
        <v>92</v>
      </c>
      <c r="G10">
        <v>93</v>
      </c>
      <c r="H10">
        <v>93</v>
      </c>
      <c r="I10">
        <v>88</v>
      </c>
      <c r="J10">
        <f t="shared" si="3"/>
        <v>465</v>
      </c>
      <c r="K10">
        <f t="shared" si="0"/>
        <v>93</v>
      </c>
      <c r="L10" t="str">
        <f t="shared" si="2"/>
        <v>B</v>
      </c>
      <c r="M10" t="str">
        <f t="shared" si="1"/>
        <v>PASS</v>
      </c>
    </row>
    <row r="11" spans="1:13" x14ac:dyDescent="0.25">
      <c r="A11">
        <v>7</v>
      </c>
      <c r="B11" t="s">
        <v>18</v>
      </c>
      <c r="C11" t="s">
        <v>23</v>
      </c>
      <c r="D11" t="s">
        <v>31</v>
      </c>
      <c r="E11">
        <v>92</v>
      </c>
      <c r="F11">
        <v>85</v>
      </c>
      <c r="G11">
        <v>80</v>
      </c>
      <c r="H11">
        <v>83</v>
      </c>
      <c r="I11">
        <v>89</v>
      </c>
      <c r="J11">
        <f t="shared" si="3"/>
        <v>458</v>
      </c>
      <c r="K11">
        <f t="shared" si="0"/>
        <v>91.600000000000009</v>
      </c>
      <c r="L11" t="str">
        <f t="shared" si="2"/>
        <v>B</v>
      </c>
      <c r="M11" t="str">
        <f t="shared" si="1"/>
        <v>PASS</v>
      </c>
    </row>
    <row r="12" spans="1:13" x14ac:dyDescent="0.25">
      <c r="A12">
        <v>8</v>
      </c>
      <c r="B12" t="s">
        <v>19</v>
      </c>
      <c r="C12" t="s">
        <v>23</v>
      </c>
      <c r="D12" t="s">
        <v>33</v>
      </c>
      <c r="E12">
        <v>94</v>
      </c>
      <c r="F12">
        <v>99</v>
      </c>
      <c r="G12">
        <v>93</v>
      </c>
      <c r="H12">
        <v>81</v>
      </c>
      <c r="I12">
        <v>94</v>
      </c>
      <c r="J12">
        <f t="shared" si="3"/>
        <v>429</v>
      </c>
      <c r="K12">
        <f t="shared" si="0"/>
        <v>85.8</v>
      </c>
      <c r="L12" t="str">
        <f t="shared" si="2"/>
        <v>C</v>
      </c>
      <c r="M12" t="str">
        <f t="shared" si="1"/>
        <v>PASS</v>
      </c>
    </row>
    <row r="13" spans="1:13" x14ac:dyDescent="0.25">
      <c r="A13">
        <v>9</v>
      </c>
      <c r="B13" t="s">
        <v>20</v>
      </c>
      <c r="C13" t="s">
        <v>23</v>
      </c>
      <c r="D13" t="s">
        <v>32</v>
      </c>
      <c r="E13">
        <v>98</v>
      </c>
      <c r="F13">
        <v>88</v>
      </c>
      <c r="G13">
        <v>96</v>
      </c>
      <c r="H13">
        <v>95</v>
      </c>
      <c r="I13">
        <v>85</v>
      </c>
      <c r="J13">
        <f t="shared" si="3"/>
        <v>461</v>
      </c>
      <c r="K13">
        <f t="shared" si="0"/>
        <v>92.2</v>
      </c>
      <c r="L13" t="str">
        <f t="shared" si="2"/>
        <v>B</v>
      </c>
      <c r="M13" t="str">
        <f t="shared" si="1"/>
        <v>PASS</v>
      </c>
    </row>
    <row r="14" spans="1:13" x14ac:dyDescent="0.25">
      <c r="A14">
        <v>10</v>
      </c>
      <c r="B14" t="s">
        <v>21</v>
      </c>
      <c r="C14" t="s">
        <v>23</v>
      </c>
      <c r="D14" t="s">
        <v>34</v>
      </c>
      <c r="E14">
        <v>83</v>
      </c>
      <c r="F14">
        <v>87</v>
      </c>
      <c r="G14">
        <v>95</v>
      </c>
      <c r="H14">
        <v>98</v>
      </c>
      <c r="I14">
        <v>87</v>
      </c>
      <c r="J14">
        <f t="shared" si="3"/>
        <v>462</v>
      </c>
      <c r="K14">
        <f t="shared" si="0"/>
        <v>92.4</v>
      </c>
      <c r="L14" t="str">
        <f t="shared" si="2"/>
        <v>B</v>
      </c>
      <c r="M14" t="str">
        <f t="shared" si="1"/>
        <v>PASS</v>
      </c>
    </row>
  </sheetData>
  <mergeCells count="2">
    <mergeCell ref="E2:I2"/>
    <mergeCell ref="E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A8859-4553-45D6-B5AA-EAB7C8DF796E}">
  <sheetPr codeName="Sheet2"/>
  <dimension ref="H7:T28"/>
  <sheetViews>
    <sheetView zoomScale="85" zoomScaleNormal="85" workbookViewId="0">
      <selection activeCell="S28" sqref="S28"/>
    </sheetView>
  </sheetViews>
  <sheetFormatPr defaultRowHeight="15" x14ac:dyDescent="0.25"/>
  <sheetData>
    <row r="7" spans="8:20" ht="15" customHeight="1" x14ac:dyDescent="0.7">
      <c r="H7" s="2"/>
    </row>
    <row r="8" spans="8:20" ht="15" customHeight="1" x14ac:dyDescent="0.25"/>
    <row r="9" spans="8:20" x14ac:dyDescent="0.25">
      <c r="M9" s="16" t="s">
        <v>45</v>
      </c>
      <c r="N9" s="16"/>
      <c r="O9" s="16"/>
      <c r="P9" s="16"/>
      <c r="Q9" s="16"/>
      <c r="R9" s="16"/>
      <c r="S9" s="16"/>
      <c r="T9" s="16"/>
    </row>
    <row r="10" spans="8:20" x14ac:dyDescent="0.25">
      <c r="M10" s="16"/>
      <c r="N10" s="16"/>
      <c r="O10" s="16"/>
      <c r="P10" s="16"/>
      <c r="Q10" s="16"/>
      <c r="R10" s="16"/>
      <c r="S10" s="16"/>
      <c r="T10" s="16"/>
    </row>
    <row r="11" spans="8:20" ht="15" customHeight="1" x14ac:dyDescent="0.25">
      <c r="M11" s="16"/>
      <c r="N11" s="16"/>
      <c r="O11" s="16"/>
      <c r="P11" s="16"/>
      <c r="Q11" s="16"/>
      <c r="R11" s="16"/>
      <c r="S11" s="16"/>
      <c r="T11" s="16"/>
    </row>
    <row r="12" spans="8:20" ht="15" customHeight="1" x14ac:dyDescent="0.7">
      <c r="H12" s="2"/>
      <c r="M12" s="16"/>
      <c r="N12" s="16"/>
      <c r="O12" s="16"/>
      <c r="P12" s="16"/>
      <c r="Q12" s="16"/>
      <c r="R12" s="16"/>
      <c r="S12" s="16"/>
      <c r="T12" s="16"/>
    </row>
    <row r="13" spans="8:20" x14ac:dyDescent="0.25">
      <c r="M13" s="16"/>
      <c r="N13" s="16"/>
      <c r="O13" s="16"/>
      <c r="P13" s="16"/>
      <c r="Q13" s="16"/>
      <c r="R13" s="16"/>
      <c r="S13" s="16"/>
      <c r="T13" s="16"/>
    </row>
    <row r="14" spans="8:20" ht="18.75" x14ac:dyDescent="0.3">
      <c r="M14" s="20" t="s">
        <v>46</v>
      </c>
      <c r="N14" s="21"/>
      <c r="O14" s="21"/>
      <c r="P14" s="21"/>
      <c r="Q14" s="21"/>
      <c r="R14" s="21"/>
      <c r="S14" s="21"/>
      <c r="T14" s="21"/>
    </row>
    <row r="15" spans="8:20" ht="21" x14ac:dyDescent="0.35">
      <c r="M15" s="17" t="s">
        <v>35</v>
      </c>
      <c r="N15" s="18"/>
      <c r="O15" s="18"/>
      <c r="P15" s="18"/>
      <c r="Q15" s="18"/>
      <c r="R15" s="18"/>
      <c r="S15" s="18"/>
      <c r="T15" s="19"/>
    </row>
    <row r="16" spans="8:20" x14ac:dyDescent="0.25">
      <c r="M16" s="3" t="s">
        <v>36</v>
      </c>
      <c r="N16" s="3">
        <v>3</v>
      </c>
      <c r="O16" s="3"/>
      <c r="P16" s="13" t="s">
        <v>37</v>
      </c>
      <c r="Q16" s="14"/>
      <c r="R16" s="13" t="str">
        <f>VLOOKUP(N16,Sheet1!A3:M14,2,0)</f>
        <v>PARI</v>
      </c>
      <c r="S16" s="15"/>
      <c r="T16" s="14"/>
    </row>
    <row r="17" spans="8:20" x14ac:dyDescent="0.25">
      <c r="M17" s="3"/>
      <c r="N17" s="3"/>
      <c r="O17" s="3"/>
      <c r="P17" s="3"/>
      <c r="Q17" s="3"/>
      <c r="R17" s="3"/>
      <c r="S17" s="3"/>
      <c r="T17" s="3"/>
    </row>
    <row r="18" spans="8:20" x14ac:dyDescent="0.25">
      <c r="M18" s="4" t="s">
        <v>38</v>
      </c>
      <c r="N18" s="10" t="s">
        <v>40</v>
      </c>
      <c r="O18" s="11"/>
      <c r="P18" s="12"/>
      <c r="Q18" s="10" t="s">
        <v>39</v>
      </c>
      <c r="R18" s="11"/>
      <c r="S18" s="11"/>
      <c r="T18" s="12"/>
    </row>
    <row r="19" spans="8:20" x14ac:dyDescent="0.25">
      <c r="M19" s="3"/>
      <c r="N19" s="3"/>
      <c r="O19" s="3"/>
      <c r="P19" s="3"/>
      <c r="Q19" s="3"/>
      <c r="R19" s="3"/>
      <c r="S19" s="3"/>
      <c r="T19" s="3"/>
    </row>
    <row r="20" spans="8:20" x14ac:dyDescent="0.25">
      <c r="M20" s="3">
        <v>1</v>
      </c>
      <c r="N20" s="13" t="s">
        <v>41</v>
      </c>
      <c r="O20" s="15"/>
      <c r="P20" s="14"/>
      <c r="Q20" s="3"/>
      <c r="R20" s="13">
        <f>VLOOKUP(N16,Sheet1!A3:M14,5,0)</f>
        <v>89</v>
      </c>
      <c r="S20" s="15"/>
      <c r="T20" s="14"/>
    </row>
    <row r="21" spans="8:20" x14ac:dyDescent="0.25">
      <c r="M21" s="3">
        <v>2</v>
      </c>
      <c r="N21" s="13" t="s">
        <v>42</v>
      </c>
      <c r="O21" s="15"/>
      <c r="P21" s="14"/>
      <c r="Q21" s="3"/>
      <c r="R21" s="13">
        <f>VLOOKUP(N16,Sheet1!A3:M14,6,0)</f>
        <v>82</v>
      </c>
      <c r="S21" s="15"/>
      <c r="T21" s="14"/>
    </row>
    <row r="22" spans="8:20" ht="15" customHeight="1" x14ac:dyDescent="0.7">
      <c r="H22" s="2"/>
      <c r="M22" s="3">
        <v>3</v>
      </c>
      <c r="N22" s="13" t="s">
        <v>43</v>
      </c>
      <c r="O22" s="15"/>
      <c r="P22" s="14"/>
      <c r="Q22" s="3"/>
      <c r="R22" s="13">
        <f>VLOOKUP(N16,Sheet1!A3:M14,7,0)</f>
        <v>96</v>
      </c>
      <c r="S22" s="15"/>
      <c r="T22" s="14"/>
    </row>
    <row r="23" spans="8:20" x14ac:dyDescent="0.25">
      <c r="M23" s="3">
        <v>4</v>
      </c>
      <c r="N23" s="13" t="s">
        <v>11</v>
      </c>
      <c r="O23" s="15"/>
      <c r="P23" s="14"/>
      <c r="Q23" s="3"/>
      <c r="R23" s="13">
        <f>VLOOKUP(N16,Sheet1!A3:M14,7,0)</f>
        <v>96</v>
      </c>
      <c r="S23" s="15"/>
      <c r="T23" s="14"/>
    </row>
    <row r="24" spans="8:20" x14ac:dyDescent="0.25">
      <c r="M24" s="3">
        <v>5</v>
      </c>
      <c r="N24" s="13" t="s">
        <v>44</v>
      </c>
      <c r="O24" s="15"/>
      <c r="P24" s="14"/>
      <c r="Q24" s="3"/>
      <c r="R24" s="13">
        <f>VLOOKUP(N16,Sheet1!A3:M14,8,0)</f>
        <v>92</v>
      </c>
      <c r="S24" s="15"/>
      <c r="T24" s="14"/>
    </row>
    <row r="25" spans="8:20" x14ac:dyDescent="0.25">
      <c r="M25" s="3"/>
      <c r="N25" s="3"/>
      <c r="O25" s="3"/>
      <c r="P25" s="3"/>
      <c r="Q25" s="3"/>
      <c r="R25" s="3"/>
      <c r="S25" s="3"/>
      <c r="T25" s="3"/>
    </row>
    <row r="26" spans="8:20" x14ac:dyDescent="0.25">
      <c r="M26" s="13" t="s">
        <v>6</v>
      </c>
      <c r="N26" s="14"/>
      <c r="O26" s="3">
        <f>VLOOKUP(N16,Sheet1!A3:M14,10,0)</f>
        <v>448</v>
      </c>
      <c r="P26" s="3"/>
      <c r="Q26" s="13" t="s">
        <v>8</v>
      </c>
      <c r="R26" s="14"/>
      <c r="S26" s="3" t="str">
        <f>VLOOKUP(N16,Sheet1!A3:M14,12,0)</f>
        <v>C</v>
      </c>
      <c r="T26" s="3"/>
    </row>
    <row r="27" spans="8:20" ht="15" customHeight="1" x14ac:dyDescent="0.7">
      <c r="H27" s="2"/>
      <c r="M27" s="13" t="s">
        <v>47</v>
      </c>
      <c r="N27" s="14"/>
      <c r="O27" s="3">
        <f>VLOOKUP(N16,Sheet1!A3:M14,11,0)</f>
        <v>89.600000000000009</v>
      </c>
      <c r="P27" s="3"/>
      <c r="Q27" s="13" t="s">
        <v>48</v>
      </c>
      <c r="R27" s="14"/>
      <c r="S27" s="3" t="str">
        <f>VLOOKUP(N16,Sheet1!A3:M14,13,0)</f>
        <v>PASS</v>
      </c>
      <c r="T27" s="3"/>
    </row>
    <row r="28" spans="8:20" x14ac:dyDescent="0.25">
      <c r="M28" s="13"/>
      <c r="N28" s="14"/>
      <c r="O28" s="3"/>
      <c r="P28" s="3"/>
      <c r="Q28" s="13"/>
      <c r="R28" s="14"/>
      <c r="S28" s="3"/>
      <c r="T28" s="3"/>
    </row>
  </sheetData>
  <mergeCells count="23">
    <mergeCell ref="M26:N26"/>
    <mergeCell ref="M27:N27"/>
    <mergeCell ref="M28:N28"/>
    <mergeCell ref="Q26:R26"/>
    <mergeCell ref="Q27:R27"/>
    <mergeCell ref="Q28:R28"/>
    <mergeCell ref="R20:T20"/>
    <mergeCell ref="R21:T21"/>
    <mergeCell ref="R22:T22"/>
    <mergeCell ref="R23:T23"/>
    <mergeCell ref="R24:T24"/>
    <mergeCell ref="N20:P20"/>
    <mergeCell ref="N21:P21"/>
    <mergeCell ref="N22:P22"/>
    <mergeCell ref="N23:P23"/>
    <mergeCell ref="N24:P24"/>
    <mergeCell ref="N18:P18"/>
    <mergeCell ref="Q18:T18"/>
    <mergeCell ref="P16:Q16"/>
    <mergeCell ref="R16:T16"/>
    <mergeCell ref="M9:T13"/>
    <mergeCell ref="M15:T15"/>
    <mergeCell ref="M14:T1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EA8CD-3481-4D28-8DFB-37C5AE52961C}">
          <x14:formula1>
            <xm:f>Sheet1!$A$5:$A$14</xm:f>
          </x14:formula1>
          <xm:sqref>N16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E654E-C879-4800-BAAF-00A6F1D313F8}">
  <sheetPr codeName="Sheet3"/>
  <dimension ref="A4:P25"/>
  <sheetViews>
    <sheetView workbookViewId="0">
      <selection activeCell="Q13" sqref="Q13"/>
    </sheetView>
  </sheetViews>
  <sheetFormatPr defaultRowHeight="15" x14ac:dyDescent="0.25"/>
  <cols>
    <col min="2" max="2" width="14.28515625" customWidth="1"/>
    <col min="3" max="3" width="20.7109375" customWidth="1"/>
    <col min="4" max="4" width="15" customWidth="1"/>
    <col min="5" max="5" width="12.42578125" customWidth="1"/>
    <col min="11" max="11" width="11.28515625" customWidth="1"/>
    <col min="12" max="12" width="19.7109375" customWidth="1"/>
    <col min="13" max="13" width="13.85546875" customWidth="1"/>
    <col min="16" max="16" width="13.85546875" customWidth="1"/>
  </cols>
  <sheetData>
    <row r="4" spans="1:16" x14ac:dyDescent="0.25">
      <c r="I4" s="22" t="s">
        <v>49</v>
      </c>
      <c r="J4" s="9"/>
      <c r="K4" s="9"/>
      <c r="L4" s="9"/>
      <c r="M4" s="9"/>
      <c r="N4" s="9"/>
      <c r="O4" s="9"/>
    </row>
    <row r="5" spans="1:16" x14ac:dyDescent="0.25">
      <c r="I5" s="9"/>
      <c r="J5" s="9"/>
      <c r="K5" s="9"/>
      <c r="L5" s="9"/>
      <c r="M5" s="9"/>
      <c r="N5" s="9"/>
      <c r="O5" s="9"/>
    </row>
    <row r="6" spans="1:16" x14ac:dyDescent="0.25">
      <c r="I6" s="9"/>
      <c r="J6" s="9"/>
      <c r="K6" s="9"/>
      <c r="L6" s="9"/>
      <c r="M6" s="9"/>
      <c r="N6" s="9"/>
      <c r="O6" s="9"/>
    </row>
    <row r="8" spans="1:16" x14ac:dyDescent="0.25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65</v>
      </c>
      <c r="N8" t="s">
        <v>62</v>
      </c>
      <c r="O8" t="s">
        <v>63</v>
      </c>
      <c r="P8" t="s">
        <v>64</v>
      </c>
    </row>
    <row r="10" spans="1:16" x14ac:dyDescent="0.25">
      <c r="A10">
        <v>2</v>
      </c>
      <c r="B10" t="s">
        <v>66</v>
      </c>
      <c r="C10" t="s">
        <v>75</v>
      </c>
      <c r="D10">
        <v>50000</v>
      </c>
      <c r="E10">
        <v>29</v>
      </c>
      <c r="F10">
        <f>D10/30*E10</f>
        <v>48333.333333333336</v>
      </c>
      <c r="G10">
        <v>500</v>
      </c>
      <c r="H10">
        <v>3500</v>
      </c>
      <c r="I10">
        <v>10000</v>
      </c>
      <c r="J10">
        <v>2000</v>
      </c>
      <c r="K10" s="5">
        <v>20</v>
      </c>
      <c r="L10">
        <f>D10/30/8*K10</f>
        <v>4166.666666666667</v>
      </c>
      <c r="M10">
        <f>F10+G10++H10+I10+J10+L10</f>
        <v>68500</v>
      </c>
      <c r="N10">
        <f>D10*10%</f>
        <v>5000</v>
      </c>
      <c r="O10">
        <f>D10*0.75%</f>
        <v>375</v>
      </c>
      <c r="P10">
        <f>M10-N10-O10</f>
        <v>63125</v>
      </c>
    </row>
    <row r="11" spans="1:16" x14ac:dyDescent="0.25">
      <c r="A11">
        <v>3</v>
      </c>
      <c r="B11" t="s">
        <v>67</v>
      </c>
      <c r="C11" t="s">
        <v>76</v>
      </c>
      <c r="D11">
        <v>30000</v>
      </c>
      <c r="E11">
        <v>27</v>
      </c>
      <c r="F11">
        <f t="shared" ref="F11:F18" si="0">D11/30*E11</f>
        <v>27000</v>
      </c>
      <c r="G11">
        <v>500</v>
      </c>
      <c r="H11">
        <v>2500</v>
      </c>
      <c r="I11">
        <v>8000</v>
      </c>
      <c r="J11">
        <v>1500</v>
      </c>
      <c r="K11" s="5">
        <v>23</v>
      </c>
      <c r="L11">
        <f t="shared" ref="L11:L18" si="1">D11/30/8*K11</f>
        <v>2875</v>
      </c>
      <c r="M11">
        <f t="shared" ref="M11:M18" si="2">F11+G11++H11+I11+J11+L11</f>
        <v>42375</v>
      </c>
      <c r="N11">
        <f t="shared" ref="N11:N18" si="3">D11*10%</f>
        <v>3000</v>
      </c>
      <c r="O11">
        <f t="shared" ref="O11:O18" si="4">D11*0.75%</f>
        <v>225</v>
      </c>
      <c r="P11">
        <f t="shared" ref="P11:P18" si="5">M11-N11-O11</f>
        <v>39150</v>
      </c>
    </row>
    <row r="12" spans="1:16" x14ac:dyDescent="0.25">
      <c r="A12">
        <v>4</v>
      </c>
      <c r="B12" t="s">
        <v>68</v>
      </c>
      <c r="C12" t="s">
        <v>77</v>
      </c>
      <c r="D12">
        <v>25000</v>
      </c>
      <c r="E12">
        <v>26</v>
      </c>
      <c r="F12">
        <f t="shared" si="0"/>
        <v>21666.666666666668</v>
      </c>
      <c r="G12">
        <v>500</v>
      </c>
      <c r="H12">
        <v>2000</v>
      </c>
      <c r="I12">
        <v>7000</v>
      </c>
      <c r="J12">
        <v>1000</v>
      </c>
      <c r="K12" s="5">
        <v>45</v>
      </c>
      <c r="L12">
        <f t="shared" si="1"/>
        <v>4687.5</v>
      </c>
      <c r="M12">
        <f t="shared" si="2"/>
        <v>36854.166666666672</v>
      </c>
      <c r="N12">
        <f t="shared" si="3"/>
        <v>2500</v>
      </c>
      <c r="O12">
        <f t="shared" si="4"/>
        <v>187.5</v>
      </c>
      <c r="P12">
        <f t="shared" si="5"/>
        <v>34166.666666666672</v>
      </c>
    </row>
    <row r="13" spans="1:16" x14ac:dyDescent="0.25">
      <c r="A13">
        <v>5</v>
      </c>
      <c r="B13" t="s">
        <v>69</v>
      </c>
      <c r="C13" t="s">
        <v>77</v>
      </c>
      <c r="D13">
        <v>20000</v>
      </c>
      <c r="E13">
        <v>29</v>
      </c>
      <c r="F13">
        <f t="shared" si="0"/>
        <v>19333.333333333332</v>
      </c>
      <c r="G13">
        <v>500</v>
      </c>
      <c r="H13">
        <v>1500</v>
      </c>
      <c r="I13">
        <v>5000</v>
      </c>
      <c r="J13">
        <v>800</v>
      </c>
      <c r="K13" s="5">
        <v>33</v>
      </c>
      <c r="L13">
        <f t="shared" si="1"/>
        <v>2750</v>
      </c>
      <c r="M13">
        <f t="shared" si="2"/>
        <v>29883.333333333332</v>
      </c>
      <c r="N13">
        <f t="shared" si="3"/>
        <v>2000</v>
      </c>
      <c r="O13">
        <f t="shared" si="4"/>
        <v>150</v>
      </c>
      <c r="P13">
        <f t="shared" si="5"/>
        <v>27733.333333333332</v>
      </c>
    </row>
    <row r="14" spans="1:16" x14ac:dyDescent="0.25">
      <c r="A14">
        <v>6</v>
      </c>
      <c r="B14" t="s">
        <v>70</v>
      </c>
      <c r="C14" t="s">
        <v>77</v>
      </c>
      <c r="D14">
        <v>20000</v>
      </c>
      <c r="E14">
        <v>28</v>
      </c>
      <c r="F14">
        <f t="shared" si="0"/>
        <v>18666.666666666664</v>
      </c>
      <c r="G14">
        <v>500</v>
      </c>
      <c r="H14">
        <v>1500</v>
      </c>
      <c r="I14">
        <v>5000</v>
      </c>
      <c r="J14">
        <v>800</v>
      </c>
      <c r="K14" s="5">
        <v>30</v>
      </c>
      <c r="L14">
        <f t="shared" si="1"/>
        <v>2500</v>
      </c>
      <c r="M14">
        <f t="shared" si="2"/>
        <v>28966.666666666664</v>
      </c>
      <c r="N14">
        <f t="shared" si="3"/>
        <v>2000</v>
      </c>
      <c r="O14">
        <f t="shared" si="4"/>
        <v>150</v>
      </c>
      <c r="P14">
        <f t="shared" si="5"/>
        <v>26816.666666666664</v>
      </c>
    </row>
    <row r="15" spans="1:16" x14ac:dyDescent="0.25">
      <c r="A15">
        <v>7</v>
      </c>
      <c r="B15" t="s">
        <v>71</v>
      </c>
      <c r="C15" t="s">
        <v>77</v>
      </c>
      <c r="D15">
        <v>20000</v>
      </c>
      <c r="E15">
        <v>26</v>
      </c>
      <c r="F15">
        <f t="shared" si="0"/>
        <v>17333.333333333332</v>
      </c>
      <c r="G15">
        <v>500</v>
      </c>
      <c r="H15">
        <v>1500</v>
      </c>
      <c r="I15">
        <v>5000</v>
      </c>
      <c r="J15">
        <v>800</v>
      </c>
      <c r="K15" s="5">
        <v>50</v>
      </c>
      <c r="L15">
        <f t="shared" si="1"/>
        <v>4166.6666666666661</v>
      </c>
      <c r="M15">
        <f t="shared" si="2"/>
        <v>29300</v>
      </c>
      <c r="N15">
        <f t="shared" si="3"/>
        <v>2000</v>
      </c>
      <c r="O15">
        <f t="shared" si="4"/>
        <v>150</v>
      </c>
      <c r="P15">
        <f t="shared" si="5"/>
        <v>27150</v>
      </c>
    </row>
    <row r="16" spans="1:16" x14ac:dyDescent="0.25">
      <c r="A16">
        <v>8</v>
      </c>
      <c r="B16" t="s">
        <v>72</v>
      </c>
      <c r="C16" t="s">
        <v>77</v>
      </c>
      <c r="D16">
        <v>20000</v>
      </c>
      <c r="E16">
        <v>26</v>
      </c>
      <c r="F16">
        <f t="shared" si="0"/>
        <v>17333.333333333332</v>
      </c>
      <c r="G16">
        <v>500</v>
      </c>
      <c r="H16">
        <v>1500</v>
      </c>
      <c r="I16">
        <v>5000</v>
      </c>
      <c r="J16">
        <v>800</v>
      </c>
      <c r="K16" s="5">
        <v>50</v>
      </c>
      <c r="L16">
        <f t="shared" si="1"/>
        <v>4166.6666666666661</v>
      </c>
      <c r="M16">
        <f t="shared" si="2"/>
        <v>29300</v>
      </c>
      <c r="N16">
        <f t="shared" si="3"/>
        <v>2000</v>
      </c>
      <c r="O16">
        <f t="shared" si="4"/>
        <v>150</v>
      </c>
      <c r="P16">
        <f t="shared" si="5"/>
        <v>27150</v>
      </c>
    </row>
    <row r="17" spans="1:16" x14ac:dyDescent="0.25">
      <c r="A17">
        <v>9</v>
      </c>
      <c r="B17" t="s">
        <v>73</v>
      </c>
      <c r="C17" t="s">
        <v>77</v>
      </c>
      <c r="D17">
        <v>20000</v>
      </c>
      <c r="E17">
        <v>26</v>
      </c>
      <c r="F17">
        <f t="shared" si="0"/>
        <v>17333.333333333332</v>
      </c>
      <c r="G17">
        <v>500</v>
      </c>
      <c r="H17">
        <v>1500</v>
      </c>
      <c r="I17">
        <v>5000</v>
      </c>
      <c r="J17">
        <v>800</v>
      </c>
      <c r="K17" s="5">
        <v>75</v>
      </c>
      <c r="L17">
        <f t="shared" si="1"/>
        <v>6250</v>
      </c>
      <c r="M17">
        <f t="shared" si="2"/>
        <v>31383.333333333332</v>
      </c>
      <c r="N17">
        <f t="shared" si="3"/>
        <v>2000</v>
      </c>
      <c r="O17">
        <f t="shared" si="4"/>
        <v>150</v>
      </c>
      <c r="P17">
        <f t="shared" si="5"/>
        <v>29233.333333333332</v>
      </c>
    </row>
    <row r="18" spans="1:16" x14ac:dyDescent="0.25">
      <c r="A18">
        <v>10</v>
      </c>
      <c r="B18" t="s">
        <v>74</v>
      </c>
      <c r="C18" t="s">
        <v>77</v>
      </c>
      <c r="D18">
        <v>20000</v>
      </c>
      <c r="E18">
        <v>26</v>
      </c>
      <c r="F18">
        <f t="shared" si="0"/>
        <v>17333.333333333332</v>
      </c>
      <c r="G18">
        <v>500</v>
      </c>
      <c r="H18">
        <v>1500</v>
      </c>
      <c r="I18">
        <v>5000</v>
      </c>
      <c r="J18">
        <v>800</v>
      </c>
      <c r="K18" s="5">
        <v>75</v>
      </c>
      <c r="L18">
        <f t="shared" si="1"/>
        <v>6250</v>
      </c>
      <c r="M18">
        <f t="shared" si="2"/>
        <v>31383.333333333332</v>
      </c>
      <c r="N18">
        <f t="shared" si="3"/>
        <v>2000</v>
      </c>
      <c r="O18">
        <f t="shared" si="4"/>
        <v>150</v>
      </c>
      <c r="P18">
        <f t="shared" si="5"/>
        <v>29233.333333333332</v>
      </c>
    </row>
    <row r="25" spans="1:16" x14ac:dyDescent="0.25">
      <c r="M25" t="s">
        <v>78</v>
      </c>
    </row>
  </sheetData>
  <mergeCells count="1">
    <mergeCell ref="I4:O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F5E3-2C95-454B-9F2E-FB28AB849672}">
  <sheetPr codeName="Sheet4"/>
  <dimension ref="A1:E2"/>
  <sheetViews>
    <sheetView workbookViewId="0">
      <selection activeCell="F8" sqref="F8"/>
    </sheetView>
  </sheetViews>
  <sheetFormatPr defaultRowHeight="15" x14ac:dyDescent="0.25"/>
  <cols>
    <col min="4" max="4" width="15.140625" bestFit="1" customWidth="1"/>
    <col min="5" max="5" width="22" bestFit="1" customWidth="1"/>
    <col min="8" max="8" width="22.140625" customWidth="1"/>
    <col min="9" max="9" width="13.42578125" customWidth="1"/>
  </cols>
  <sheetData>
    <row r="1" spans="1:5" x14ac:dyDescent="0.25">
      <c r="A1" t="s">
        <v>79</v>
      </c>
      <c r="B1" t="s">
        <v>1</v>
      </c>
      <c r="C1" t="s">
        <v>80</v>
      </c>
      <c r="D1" t="s">
        <v>86</v>
      </c>
      <c r="E1" t="s">
        <v>81</v>
      </c>
    </row>
    <row r="2" spans="1:5" x14ac:dyDescent="0.25">
      <c r="A2" t="s">
        <v>87</v>
      </c>
      <c r="B2">
        <v>12</v>
      </c>
      <c r="C2">
        <v>32</v>
      </c>
      <c r="D2">
        <v>8595433200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367D7-1095-43B1-87AF-9D645E8E7AEE}">
  <sheetPr codeName="Sheet5"/>
  <dimension ref="G8:N16"/>
  <sheetViews>
    <sheetView tabSelected="1" topLeftCell="A2" workbookViewId="0">
      <selection activeCell="M13" sqref="M13"/>
    </sheetView>
  </sheetViews>
  <sheetFormatPr defaultRowHeight="15" x14ac:dyDescent="0.25"/>
  <cols>
    <col min="8" max="8" width="20.140625" customWidth="1"/>
    <col min="9" max="9" width="10.5703125" customWidth="1"/>
    <col min="14" max="14" width="11" bestFit="1" customWidth="1"/>
  </cols>
  <sheetData>
    <row r="8" spans="7:14" ht="15.75" x14ac:dyDescent="0.25">
      <c r="G8" s="6"/>
      <c r="H8" t="s">
        <v>83</v>
      </c>
      <c r="I8" s="9"/>
      <c r="J8" s="9"/>
      <c r="K8" s="9"/>
      <c r="L8" t="str">
        <f>IF(I8="","*",1)</f>
        <v>*</v>
      </c>
      <c r="N8">
        <f>I8</f>
        <v>0</v>
      </c>
    </row>
    <row r="9" spans="7:14" ht="15.75" x14ac:dyDescent="0.25">
      <c r="G9" s="6"/>
      <c r="N9">
        <f>I10</f>
        <v>0</v>
      </c>
    </row>
    <row r="10" spans="7:14" ht="15.75" x14ac:dyDescent="0.25">
      <c r="G10" s="6"/>
      <c r="H10" t="s">
        <v>1</v>
      </c>
      <c r="I10" s="9"/>
      <c r="J10" s="9"/>
      <c r="K10" s="9"/>
      <c r="L10" t="str">
        <f>IF(I10="","*",1)</f>
        <v>*</v>
      </c>
      <c r="N10">
        <f>I12</f>
        <v>0</v>
      </c>
    </row>
    <row r="11" spans="7:14" ht="15.75" x14ac:dyDescent="0.25">
      <c r="G11" s="6"/>
      <c r="N11">
        <f>I14</f>
        <v>0</v>
      </c>
    </row>
    <row r="12" spans="7:14" ht="15.75" x14ac:dyDescent="0.25">
      <c r="G12" s="6"/>
      <c r="H12" t="s">
        <v>85</v>
      </c>
      <c r="I12" s="9"/>
      <c r="J12" s="9"/>
      <c r="K12" s="9"/>
      <c r="L12" t="str">
        <f>IF(I12="","*",1)</f>
        <v>*</v>
      </c>
    </row>
    <row r="13" spans="7:14" ht="15.75" x14ac:dyDescent="0.25">
      <c r="G13" s="6"/>
    </row>
    <row r="14" spans="7:14" ht="15.75" x14ac:dyDescent="0.25">
      <c r="G14" s="6"/>
      <c r="H14" t="s">
        <v>82</v>
      </c>
      <c r="I14" s="9"/>
      <c r="J14" s="9"/>
      <c r="K14" s="9"/>
      <c r="L14" t="str">
        <f>IF(I14="","*",1)</f>
        <v>*</v>
      </c>
    </row>
    <row r="15" spans="7:14" ht="15.75" x14ac:dyDescent="0.25">
      <c r="G15" s="6"/>
    </row>
    <row r="16" spans="7:14" ht="15.75" x14ac:dyDescent="0.25">
      <c r="G16" s="6"/>
      <c r="H16" t="s">
        <v>84</v>
      </c>
      <c r="I16" s="9"/>
      <c r="J16" s="9"/>
      <c r="K16" s="9"/>
      <c r="L16" t="str">
        <f>IF(I16="","*",1)</f>
        <v>*</v>
      </c>
    </row>
  </sheetData>
  <mergeCells count="5">
    <mergeCell ref="I16:K16"/>
    <mergeCell ref="I14:K14"/>
    <mergeCell ref="I12:K12"/>
    <mergeCell ref="I10:K10"/>
    <mergeCell ref="I8:K8"/>
  </mergeCells>
  <conditionalFormatting sqref="I8:K8 I10:K10 I12:K12 I14:K14 I16:K16">
    <cfRule type="containsBlanks" dxfId="1" priority="1">
      <formula>LEN(TRIM(I8))=0</formula>
    </cfRule>
    <cfRule type="containsBlanks" dxfId="0" priority="3">
      <formula>LEN(TRIM(I8))=0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49D640D-1102-4D54-8AD2-017D3B4DE52F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L8 L10 L12 L14 L16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 India</dc:creator>
  <cp:lastModifiedBy>Literacy India</cp:lastModifiedBy>
  <dcterms:created xsi:type="dcterms:W3CDTF">2023-11-22T08:57:35Z</dcterms:created>
  <dcterms:modified xsi:type="dcterms:W3CDTF">2023-12-11T09:11:01Z</dcterms:modified>
</cp:coreProperties>
</file>