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Idea\ExpenseManager\"/>
    </mc:Choice>
  </mc:AlternateContent>
  <xr:revisionPtr revIDLastSave="0" documentId="13_ncr:1_{D9AF4CBD-FB98-4265-9B3F-6E776C0D7C8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  <c r="C49" i="1"/>
  <c r="C48" i="1"/>
  <c r="G46" i="1"/>
  <c r="C29" i="1"/>
  <c r="C37" i="1"/>
  <c r="C54" i="1"/>
  <c r="D57" i="1"/>
  <c r="E57" i="1"/>
  <c r="F57" i="1"/>
  <c r="D61" i="1"/>
  <c r="E61" i="1"/>
  <c r="F61" i="1"/>
  <c r="N64" i="1"/>
  <c r="C64" i="1" s="1"/>
  <c r="C63" i="1"/>
  <c r="O62" i="1"/>
  <c r="O61" i="1" s="1"/>
  <c r="P61" i="1"/>
  <c r="M61" i="1"/>
  <c r="L61" i="1"/>
  <c r="J61" i="1"/>
  <c r="I61" i="1"/>
  <c r="H61" i="1"/>
  <c r="G61" i="1"/>
  <c r="C59" i="1"/>
  <c r="I58" i="1"/>
  <c r="I57" i="1" s="1"/>
  <c r="H58" i="1"/>
  <c r="P57" i="1"/>
  <c r="N57" i="1"/>
  <c r="M57" i="1"/>
  <c r="L57" i="1"/>
  <c r="K57" i="1"/>
  <c r="J57" i="1"/>
  <c r="G57" i="1"/>
  <c r="P55" i="1"/>
  <c r="P53" i="1"/>
  <c r="C50" i="1"/>
  <c r="P42" i="1"/>
  <c r="C40" i="1"/>
  <c r="P39" i="1"/>
  <c r="C38" i="1"/>
  <c r="C34" i="1"/>
  <c r="P26" i="1"/>
  <c r="C26" i="1" s="1"/>
  <c r="P25" i="1"/>
  <c r="P23" i="1"/>
  <c r="P22" i="1"/>
  <c r="P21" i="1"/>
  <c r="P19" i="1"/>
  <c r="C18" i="1"/>
  <c r="P16" i="1"/>
  <c r="P15" i="1"/>
  <c r="C14" i="1"/>
  <c r="P12" i="1"/>
  <c r="P10" i="1"/>
  <c r="C6" i="1"/>
  <c r="C27" i="1" l="1"/>
  <c r="F4" i="1"/>
  <c r="F2" i="1" s="1"/>
  <c r="C41" i="1"/>
  <c r="E4" i="1"/>
  <c r="E2" i="1" s="1"/>
  <c r="C7" i="1"/>
  <c r="D4" i="1"/>
  <c r="D2" i="1" s="1"/>
  <c r="C17" i="1"/>
  <c r="C8" i="1"/>
  <c r="C9" i="1"/>
  <c r="C46" i="1"/>
  <c r="C47" i="1"/>
  <c r="C58" i="1"/>
  <c r="C11" i="1"/>
  <c r="C22" i="1"/>
  <c r="P45" i="1"/>
  <c r="C16" i="1"/>
  <c r="C53" i="1"/>
  <c r="C12" i="1"/>
  <c r="C55" i="1"/>
  <c r="C13" i="1"/>
  <c r="C25" i="1"/>
  <c r="C36" i="1"/>
  <c r="C43" i="1"/>
  <c r="O4" i="1"/>
  <c r="C10" i="1"/>
  <c r="C21" i="1"/>
  <c r="C42" i="1"/>
  <c r="C52" i="1"/>
  <c r="C62" i="1"/>
  <c r="C24" i="1"/>
  <c r="C20" i="1"/>
  <c r="C19" i="1"/>
  <c r="C28" i="1"/>
  <c r="C15" i="1"/>
  <c r="C23" i="1"/>
  <c r="K4" i="1"/>
  <c r="L4" i="1"/>
  <c r="C33" i="1"/>
  <c r="P32" i="1"/>
  <c r="N61" i="1"/>
  <c r="G4" i="1"/>
  <c r="M4" i="1"/>
  <c r="N4" i="1"/>
  <c r="H4" i="1"/>
  <c r="P4" i="1"/>
  <c r="C51" i="1"/>
  <c r="J4" i="1"/>
  <c r="J2" i="1" s="1"/>
  <c r="I4" i="1"/>
  <c r="I2" i="1" s="1"/>
  <c r="H57" i="1"/>
  <c r="C5" i="1"/>
  <c r="C35" i="1"/>
  <c r="C39" i="1"/>
  <c r="O57" i="1"/>
  <c r="K61" i="1"/>
  <c r="C61" i="1" l="1"/>
  <c r="H2" i="1"/>
  <c r="L2" i="1"/>
  <c r="C32" i="1"/>
  <c r="C45" i="1"/>
  <c r="P2" i="1"/>
  <c r="K2" i="1"/>
  <c r="G2" i="1"/>
  <c r="N2" i="1"/>
  <c r="O2" i="1"/>
  <c r="M2" i="1"/>
  <c r="C57" i="1"/>
  <c r="C4" i="1"/>
  <c r="C2" i="1" l="1"/>
</calcChain>
</file>

<file path=xl/sharedStrings.xml><?xml version="1.0" encoding="utf-8"?>
<sst xmlns="http://schemas.openxmlformats.org/spreadsheetml/2006/main" count="130" uniqueCount="58">
  <si>
    <t>Всего</t>
  </si>
  <si>
    <t>9.2024</t>
  </si>
  <si>
    <t>10.2024</t>
  </si>
  <si>
    <t>11.2024</t>
  </si>
  <si>
    <t>12.2024</t>
  </si>
  <si>
    <t>1.2025</t>
  </si>
  <si>
    <t>2.2025</t>
  </si>
  <si>
    <t>3.2025</t>
  </si>
  <si>
    <t>4.2025</t>
  </si>
  <si>
    <t>5.2025</t>
  </si>
  <si>
    <t>6.2025</t>
  </si>
  <si>
    <t>7.2025</t>
  </si>
  <si>
    <t>8.2025</t>
  </si>
  <si>
    <t>9.2025</t>
  </si>
  <si>
    <t>-</t>
  </si>
  <si>
    <t>Тинькофф</t>
  </si>
  <si>
    <t>Поступления</t>
  </si>
  <si>
    <t>Налоги</t>
  </si>
  <si>
    <t>Наличные</t>
  </si>
  <si>
    <t>Ridero</t>
  </si>
  <si>
    <t>Книги</t>
  </si>
  <si>
    <t>Продукты</t>
  </si>
  <si>
    <t>Дима</t>
  </si>
  <si>
    <t>ЖКХ</t>
  </si>
  <si>
    <t>Связь</t>
  </si>
  <si>
    <t>Wildberries</t>
  </si>
  <si>
    <t>DNS + прочая электроника</t>
  </si>
  <si>
    <t>Одежда и обувь</t>
  </si>
  <si>
    <t>Мебель</t>
  </si>
  <si>
    <t>Различные товары</t>
  </si>
  <si>
    <t>Кафе</t>
  </si>
  <si>
    <t>Аптеки</t>
  </si>
  <si>
    <t>Такси</t>
  </si>
  <si>
    <t>Сигареты</t>
  </si>
  <si>
    <t>Прочее</t>
  </si>
  <si>
    <t>Себе Сбербанк</t>
  </si>
  <si>
    <t>Квартира</t>
  </si>
  <si>
    <t>Людям</t>
  </si>
  <si>
    <t>Юани</t>
  </si>
  <si>
    <t>Доллары</t>
  </si>
  <si>
    <t>инвестиции</t>
  </si>
  <si>
    <t>Сбербанк</t>
  </si>
  <si>
    <t>Мама (Мир)</t>
  </si>
  <si>
    <t>Себе Тинькофф</t>
  </si>
  <si>
    <t>Себе Криптовалюта</t>
  </si>
  <si>
    <t>Пенсионный план</t>
  </si>
  <si>
    <t>Банкомат</t>
  </si>
  <si>
    <t>Мама</t>
  </si>
  <si>
    <t>Подарили</t>
  </si>
  <si>
    <t>Парикмахер</t>
  </si>
  <si>
    <t>База</t>
  </si>
  <si>
    <t>Криптовалюта</t>
  </si>
  <si>
    <t>uBTC</t>
  </si>
  <si>
    <t>Долги</t>
  </si>
  <si>
    <t>Вася</t>
  </si>
  <si>
    <t>Петя</t>
  </si>
  <si>
    <t>Подписки</t>
  </si>
  <si>
    <t>Андрей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</si>
</sst>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7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74" fillId="0" borderId="0" xfId="0" applyFont="1"/>
    <xf numFmtId="0" fontId="175" fillId="0" borderId="0" xfId="0" applyFont="1"/>
    <xf numFmtId="0" fontId="176" fillId="0" borderId="0" xfId="0" applyFont="1"/>
    <xf numFmtId="0" fontId="177" fillId="0" borderId="0" xfId="0" applyFont="1"/>
    <xf numFmtId="0" fontId="178" fillId="0" borderId="0" xfId="0" applyFont="1"/>
    <xf numFmtId="0" fontId="179" fillId="0" borderId="0" xfId="0" applyFont="1"/>
    <xf numFmtId="0" fontId="180" fillId="0" borderId="0" xfId="0" applyFont="1"/>
    <xf numFmtId="0" fontId="181" fillId="0" borderId="0" xfId="0" applyFont="1"/>
    <xf numFmtId="0" fontId="182" fillId="0" borderId="0" xfId="0" applyFont="1"/>
    <xf numFmtId="0" fontId="183" fillId="0" borderId="0" xfId="0" applyFont="1"/>
    <xf numFmtId="0" fontId="184" fillId="0" borderId="0" xfId="0" applyFont="1"/>
    <xf numFmtId="0" fontId="185" fillId="0" borderId="0" xfId="0" applyFont="1"/>
    <xf numFmtId="0" fontId="186" fillId="0" borderId="0" xfId="0" applyFont="1"/>
    <xf numFmtId="0" fontId="187" fillId="0" borderId="0" xfId="0" applyFont="1"/>
    <xf numFmtId="0" fontId="188" fillId="0" borderId="0" xfId="0" applyFont="1"/>
    <xf numFmtId="0" fontId="189" fillId="0" borderId="0" xfId="0" applyFont="1"/>
    <xf numFmtId="0" fontId="190" fillId="0" borderId="0" xfId="0" applyFont="1"/>
    <xf numFmtId="0" fontId="191" fillId="0" borderId="0" xfId="0" applyFont="1"/>
    <xf numFmtId="0" fontId="192" fillId="0" borderId="0" xfId="0" applyFont="1"/>
    <xf numFmtId="0" fontId="193" fillId="0" borderId="0" xfId="0" applyFont="1"/>
    <xf numFmtId="0" fontId="194" fillId="0" borderId="0" xfId="0" applyFont="1"/>
    <xf numFmtId="0" fontId="195" fillId="0" borderId="0" xfId="0" applyFont="1"/>
    <xf numFmtId="0" fontId="196" fillId="0" borderId="0" xfId="0" applyFont="1"/>
    <xf numFmtId="0" fontId="197" fillId="0" borderId="0" xfId="0" applyFont="1"/>
    <xf numFmtId="0" fontId="198" fillId="0" borderId="0" xfId="0" applyFont="1"/>
    <xf numFmtId="0" fontId="199" fillId="0" borderId="0" xfId="0" applyFont="1"/>
    <xf numFmtId="0" fontId="200" fillId="0" borderId="0" xfId="0" applyFont="1"/>
    <xf numFmtId="0" fontId="201" fillId="0" borderId="0" xfId="0" applyFont="1"/>
    <xf numFmtId="0" fontId="202" fillId="0" borderId="0" xfId="0" applyFont="1"/>
    <xf numFmtId="0" fontId="203" fillId="0" borderId="0" xfId="0" applyFont="1"/>
    <xf numFmtId="0" fontId="204" fillId="0" borderId="0" xfId="0" applyFont="1"/>
    <xf numFmtId="0" fontId="205" fillId="0" borderId="0" xfId="0" applyFont="1"/>
    <xf numFmtId="0" fontId="206" fillId="0" borderId="0" xfId="0" applyFont="1"/>
    <xf numFmtId="0" fontId="207" fillId="0" borderId="0" xfId="0" applyFont="1"/>
    <xf numFmtId="0" fontId="208" fillId="0" borderId="0" xfId="0" applyFont="1"/>
    <xf numFmtId="0" fontId="209" fillId="0" borderId="0" xfId="0" applyFont="1"/>
    <xf numFmtId="0" fontId="210" fillId="0" borderId="0" xfId="0" applyFont="1"/>
    <xf numFmtId="0" fontId="211" fillId="0" borderId="0" xfId="0" applyFont="1"/>
    <xf numFmtId="0" fontId="212" fillId="0" borderId="0" xfId="0" applyFont="1"/>
    <xf numFmtId="0" fontId="213" fillId="0" borderId="0" xfId="0" applyFont="1"/>
    <xf numFmtId="0" fontId="214" fillId="0" borderId="0" xfId="0" applyFont="1"/>
    <xf numFmtId="0" fontId="215" fillId="0" borderId="0" xfId="0" applyFont="1"/>
    <xf numFmtId="0" fontId="216" fillId="0" borderId="0" xfId="0" applyFont="1"/>
    <xf numFmtId="0" fontId="217" fillId="0" borderId="0" xfId="0" applyFont="1"/>
    <xf numFmtId="0" fontId="218" fillId="0" borderId="0" xfId="0" applyFont="1"/>
    <xf numFmtId="0" fontId="219" fillId="0" borderId="0" xfId="0" applyFont="1"/>
    <xf numFmtId="0" fontId="220" fillId="0" borderId="0" xfId="0" applyFont="1"/>
    <xf numFmtId="0" fontId="221" fillId="0" borderId="0" xfId="0" applyFont="1"/>
    <xf numFmtId="0" fontId="222" fillId="0" borderId="0" xfId="0" applyFont="1"/>
    <xf numFmtId="0" fontId="223" fillId="0" borderId="0" xfId="0" applyFont="1"/>
    <xf numFmtId="0" fontId="224" fillId="0" borderId="0" xfId="0" applyFont="1"/>
    <xf numFmtId="0" fontId="225" fillId="0" borderId="0" xfId="0" applyFont="1"/>
    <xf numFmtId="0" fontId="226" fillId="0" borderId="0" xfId="0" applyFont="1"/>
    <xf numFmtId="0" fontId="227" fillId="0" borderId="0" xfId="0" applyFont="1"/>
    <xf numFmtId="0" fontId="228" fillId="0" borderId="0" xfId="0" applyFont="1"/>
    <xf numFmtId="0" fontId="229" fillId="0" borderId="0" xfId="0" applyFont="1"/>
    <xf numFmtId="0" fontId="230" fillId="0" borderId="0" xfId="0" applyFont="1"/>
    <xf numFmtId="0" fontId="231" fillId="0" borderId="0" xfId="0" applyFont="1"/>
    <xf numFmtId="0" fontId="232" fillId="0" borderId="0" xfId="0" applyFont="1"/>
    <xf numFmtId="0" fontId="233" fillId="0" borderId="0" xfId="0" applyFont="1"/>
    <xf numFmtId="0" fontId="234" fillId="0" borderId="0" xfId="0" applyFont="1"/>
    <xf numFmtId="0" fontId="235" fillId="0" borderId="0" xfId="0" applyFont="1"/>
    <xf numFmtId="0" fontId="236" fillId="0" borderId="0" xfId="0" applyFont="1"/>
    <xf numFmtId="0" fontId="237" fillId="0" borderId="0" xfId="0" applyFont="1"/>
    <xf numFmtId="0" fontId="238" fillId="0" borderId="0" xfId="0" applyFont="1"/>
    <xf numFmtId="0" fontId="239" fillId="0" borderId="0" xfId="0" applyFont="1"/>
    <xf numFmtId="0" fontId="240" fillId="0" borderId="0" xfId="0" applyFont="1"/>
    <xf numFmtId="0" fontId="241" fillId="0" borderId="0" xfId="0" applyFont="1"/>
    <xf numFmtId="0" fontId="242" fillId="0" borderId="0" xfId="0" applyFont="1"/>
    <xf numFmtId="0" fontId="243" fillId="0" borderId="0" xfId="0" applyFont="1"/>
    <xf numFmtId="0" fontId="244" fillId="0" borderId="0" xfId="0" applyFont="1"/>
    <xf numFmtId="0" fontId="245" fillId="0" borderId="0" xfId="0" applyFont="1"/>
    <xf numFmtId="0" fontId="246" fillId="0" borderId="0" xfId="0" applyFont="1"/>
    <xf numFmtId="0" fontId="247" fillId="0" borderId="0" xfId="0" applyFont="1"/>
    <xf numFmtId="0" fontId="248" fillId="0" borderId="0" xfId="0" applyFont="1"/>
    <xf numFmtId="0" fontId="249" fillId="0" borderId="0" xfId="0" applyFont="1"/>
    <xf numFmtId="0" fontId="250" fillId="0" borderId="0" xfId="0" applyFont="1"/>
    <xf numFmtId="0" fontId="251" fillId="0" borderId="0" xfId="0" applyFont="1"/>
    <xf numFmtId="0" fontId="252" fillId="0" borderId="0" xfId="0" applyFont="1"/>
    <xf numFmtId="0" fontId="253" fillId="0" borderId="0" xfId="0" applyFont="1"/>
    <xf numFmtId="0" fontId="254" fillId="0" borderId="0" xfId="0" applyFont="1"/>
    <xf numFmtId="0" fontId="255" fillId="0" borderId="0" xfId="0" applyFont="1"/>
    <xf numFmtId="0" fontId="256" fillId="0" borderId="0" xfId="0" applyFont="1"/>
    <xf numFmtId="0" fontId="257" fillId="0" borderId="0" xfId="0" applyFont="1"/>
    <xf numFmtId="0" fontId="258" fillId="0" borderId="0" xfId="0" applyFont="1"/>
    <xf numFmtId="0" fontId="259" fillId="0" borderId="0" xfId="0" applyFont="1"/>
    <xf numFmtId="0" fontId="260" fillId="0" borderId="0" xfId="0" applyFont="1"/>
    <xf numFmtId="0" fontId="261" fillId="0" borderId="0" xfId="0" applyFont="1"/>
    <xf numFmtId="0" fontId="262" fillId="0" borderId="0" xfId="0" applyFont="1"/>
    <xf numFmtId="0" fontId="263" fillId="0" borderId="0" xfId="0" applyFont="1"/>
    <xf numFmtId="0" fontId="264" fillId="0" borderId="0" xfId="0" applyFont="1"/>
    <xf numFmtId="0" fontId="265" fillId="0" borderId="0" xfId="0" applyFont="1"/>
    <xf numFmtId="0" fontId="266" fillId="0" borderId="0" xfId="0" applyFont="1"/>
    <xf numFmtId="0" fontId="267" fillId="0" borderId="0" xfId="0" applyFont="1"/>
    <xf numFmtId="0" fontId="268" fillId="0" borderId="0" xfId="0" applyFont="1"/>
    <xf numFmtId="0" fontId="269" fillId="0" borderId="0" xfId="0" applyFont="1"/>
    <xf numFmtId="0" fontId="270" fillId="0" borderId="0" xfId="0" applyFont="1"/>
    <xf numFmtId="0" fontId="271" fillId="0" borderId="0" xfId="0" applyFont="1"/>
    <xf numFmtId="0" fontId="272" fillId="0" borderId="0" xfId="0" applyFont="1"/>
    <xf numFmtId="0" fontId="273" fillId="0" borderId="0" xfId="0" applyFont="1"/>
    <xf numFmtId="0" fontId="274" fillId="0" borderId="0" xfId="0" applyFont="1"/>
    <xf numFmtId="0" fontId="275" fillId="0" borderId="0" xfId="0" applyFont="1"/>
    <xf numFmtId="0" fontId="276" fillId="0" borderId="0" xfId="0" applyFont="1"/>
    <xf numFmtId="0" fontId="277" fillId="0" borderId="0" xfId="0" applyFont="1"/>
    <xf numFmtId="0" fontId="278" fillId="0" borderId="0" xfId="0" applyFont="1"/>
    <xf numFmtId="0" fontId="279" fillId="0" borderId="0" xfId="0" applyFont="1"/>
    <xf numFmtId="0" fontId="280" fillId="0" borderId="0" xfId="0" applyFont="1"/>
    <xf numFmtId="0" fontId="281" fillId="0" borderId="0" xfId="0" applyFont="1"/>
    <xf numFmtId="0" fontId="282" fillId="0" borderId="0" xfId="0" applyFont="1"/>
    <xf numFmtId="0" fontId="283" fillId="0" borderId="0" xfId="0" applyFont="1"/>
    <xf numFmtId="0" fontId="284" fillId="0" borderId="0" xfId="0" applyFont="1"/>
    <xf numFmtId="0" fontId="285" fillId="0" borderId="0" xfId="0" applyFont="1"/>
    <xf numFmtId="0" fontId="286" fillId="0" borderId="0" xfId="0" applyFont="1"/>
    <xf numFmtId="0" fontId="287" fillId="0" borderId="0" xfId="0" applyFont="1"/>
    <xf numFmtId="0" fontId="288" fillId="0" borderId="0" xfId="0" applyFont="1"/>
    <xf numFmtId="0" fontId="289" fillId="0" borderId="0" xfId="0" applyFont="1"/>
    <xf numFmtId="0" fontId="290" fillId="0" borderId="0" xfId="0" applyFont="1"/>
    <xf numFmtId="0" fontId="291" fillId="0" borderId="0" xfId="0" applyFont="1"/>
    <xf numFmtId="0" fontId="292" fillId="0" borderId="0" xfId="0" applyFont="1"/>
    <xf numFmtId="0" fontId="293" fillId="0" borderId="0" xfId="0" applyFont="1"/>
    <xf numFmtId="0" fontId="294" fillId="0" borderId="0" xfId="0" applyFont="1"/>
    <xf numFmtId="0" fontId="295" fillId="0" borderId="0" xfId="0" applyFont="1"/>
    <xf numFmtId="0" fontId="296" fillId="0" borderId="0" xfId="0" applyFont="1"/>
    <xf numFmtId="0" fontId="297" fillId="0" borderId="0" xfId="0" applyFont="1"/>
    <xf numFmtId="0" fontId="298" fillId="0" borderId="0" xfId="0" applyFont="1"/>
    <xf numFmtId="0" fontId="299" fillId="0" borderId="0" xfId="0" applyFont="1"/>
    <xf numFmtId="0" fontId="300" fillId="0" borderId="0" xfId="0" applyFont="1"/>
    <xf numFmtId="0" fontId="301" fillId="0" borderId="0" xfId="0" applyFont="1"/>
    <xf numFmtId="0" fontId="302" fillId="0" borderId="0" xfId="0" applyFont="1"/>
    <xf numFmtId="0" fontId="303" fillId="0" borderId="0" xfId="0" applyFont="1"/>
    <xf numFmtId="0" fontId="304" fillId="0" borderId="0" xfId="0" applyFont="1"/>
    <xf numFmtId="0" fontId="305" fillId="0" borderId="0" xfId="0" applyFont="1"/>
    <xf numFmtId="0" fontId="306" fillId="0" borderId="0" xfId="0" applyFont="1"/>
    <xf numFmtId="0" fontId="307" fillId="0" borderId="0" xfId="0" applyFont="1"/>
    <xf numFmtId="0" fontId="308" fillId="0" borderId="0" xfId="0" applyFont="1"/>
    <xf numFmtId="0" fontId="309" fillId="0" borderId="0" xfId="0" applyFont="1"/>
    <xf numFmtId="0" fontId="310" fillId="0" borderId="0" xfId="0" applyFont="1"/>
    <xf numFmtId="0" fontId="311" fillId="0" borderId="0" xfId="0" applyFont="1"/>
    <xf numFmtId="0" fontId="312" fillId="0" borderId="0" xfId="0" applyFont="1"/>
    <xf numFmtId="0" fontId="313" fillId="0" borderId="0" xfId="0" applyFont="1"/>
    <xf numFmtId="0" fontId="314" fillId="0" borderId="0" xfId="0" applyFont="1"/>
    <xf numFmtId="0" fontId="315" fillId="0" borderId="0" xfId="0" applyFont="1"/>
    <xf numFmtId="0" fontId="316" fillId="0" borderId="0" xfId="0" applyFont="1"/>
    <xf numFmtId="0" fontId="317" fillId="0" borderId="0" xfId="0" applyFont="1"/>
    <xf numFmtId="0" fontId="318" fillId="0" borderId="0" xfId="0" applyFont="1"/>
    <xf numFmtId="0" fontId="319" fillId="0" borderId="0" xfId="0" applyFont="1"/>
    <xf numFmtId="0" fontId="320" fillId="0" borderId="0" xfId="0" applyFont="1"/>
    <xf numFmtId="0" fontId="321" fillId="0" borderId="0" xfId="0" applyFont="1"/>
    <xf numFmtId="0" fontId="322" fillId="0" borderId="0" xfId="0" applyFont="1"/>
    <xf numFmtId="0" fontId="323" fillId="0" borderId="0" xfId="0" applyFont="1"/>
    <xf numFmtId="0" fontId="324" fillId="0" borderId="0" xfId="0" applyFont="1"/>
    <xf numFmtId="0" fontId="325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tabSelected="1" workbookViewId="0">
      <pane xSplit="3" ySplit="2" topLeftCell="E54" activePane="bottomRight" state="frozen"/>
      <selection pane="topRight"/>
      <selection pane="bottomLeft"/>
      <selection pane="bottomRight" activeCell="B65" sqref="B65"/>
    </sheetView>
  </sheetViews>
  <sheetFormatPr defaultRowHeight="14.5" x14ac:dyDescent="0.35"/>
  <cols>
    <col min="2" max="2" width="20.54296875" customWidth="1"/>
  </cols>
  <sheetData>
    <row r="1" spans="1:16" x14ac:dyDescent="0.3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35">
      <c r="A2" s="2" t="s">
        <v>14</v>
      </c>
      <c r="B2" s="3" t="s">
        <v>0</v>
      </c>
      <c r="C2" s="4">
        <f t="shared" ref="C2:P2" si="0">C4+C32+C45+C57+C61</f>
        <v>-8781</v>
      </c>
      <c r="D2" s="5">
        <f t="shared" si="0"/>
        <v>0</v>
      </c>
      <c r="E2" s="6">
        <f t="shared" si="0"/>
        <v>0</v>
      </c>
      <c r="F2" s="7">
        <f t="shared" si="0"/>
        <v>0</v>
      </c>
      <c r="G2" s="8">
        <f t="shared" si="0"/>
        <v>-2501</v>
      </c>
      <c r="H2" s="9">
        <f t="shared" si="0"/>
        <v>-1655</v>
      </c>
      <c r="I2" s="10">
        <f t="shared" si="0"/>
        <v>-4740</v>
      </c>
      <c r="J2" s="11">
        <f t="shared" si="0"/>
        <v>-32000</v>
      </c>
      <c r="K2" s="12">
        <f t="shared" si="0"/>
        <v>1300</v>
      </c>
      <c r="L2" s="13">
        <f t="shared" si="0"/>
        <v>20500</v>
      </c>
      <c r="M2" s="14">
        <f t="shared" si="0"/>
        <v>-31500</v>
      </c>
      <c r="N2" s="15">
        <f t="shared" si="0"/>
        <v>2119</v>
      </c>
      <c r="O2" s="16">
        <f t="shared" si="0"/>
        <v>-7100</v>
      </c>
      <c r="P2" s="17">
        <f t="shared" si="0"/>
        <v>46796</v>
      </c>
    </row>
    <row r="4" spans="1:16" x14ac:dyDescent="0.35">
      <c r="A4" s="18" t="s">
        <v>15</v>
      </c>
      <c r="B4" s="19" t="s">
        <v>0</v>
      </c>
      <c r="C4" s="20">
        <f t="shared" ref="C4:C29" si="1">SUM(D4:P4)</f>
        <v>2820</v>
      </c>
      <c r="D4" s="21">
        <f t="shared" ref="D4:P4" si="2">SUM(D5:D29)</f>
        <v>0</v>
      </c>
      <c r="E4" s="22">
        <f t="shared" si="2"/>
        <v>0</v>
      </c>
      <c r="F4" s="23">
        <f t="shared" si="2"/>
        <v>0</v>
      </c>
      <c r="G4" s="24">
        <f t="shared" si="2"/>
        <v>2499</v>
      </c>
      <c r="H4" s="25">
        <f t="shared" si="2"/>
        <v>355</v>
      </c>
      <c r="I4" s="26">
        <f t="shared" si="2"/>
        <v>3250</v>
      </c>
      <c r="J4" s="27">
        <f t="shared" si="2"/>
        <v>-32000</v>
      </c>
      <c r="K4" s="28">
        <f t="shared" si="2"/>
        <v>1300</v>
      </c>
      <c r="L4" s="29">
        <f t="shared" si="2"/>
        <v>20500</v>
      </c>
      <c r="M4" s="30">
        <f t="shared" si="2"/>
        <v>-31500</v>
      </c>
      <c r="N4" s="31">
        <f t="shared" si="2"/>
        <v>1269</v>
      </c>
      <c r="O4" s="32">
        <f t="shared" si="2"/>
        <v>-500</v>
      </c>
      <c r="P4" s="33">
        <f t="shared" si="2"/>
        <v>37647</v>
      </c>
    </row>
    <row r="5" spans="1:16" x14ac:dyDescent="0.35">
      <c r="A5" s="34" t="s">
        <v>15</v>
      </c>
      <c r="B5" s="35" t="s">
        <v>16</v>
      </c>
      <c r="C5" s="36">
        <f t="shared" si="1"/>
        <v>-70000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-40000</v>
      </c>
      <c r="K5" s="37">
        <v>0</v>
      </c>
      <c r="L5" s="37">
        <v>0</v>
      </c>
      <c r="M5" s="37">
        <v>-30000</v>
      </c>
      <c r="N5" s="37">
        <v>0</v>
      </c>
      <c r="O5" s="37">
        <v>0</v>
      </c>
      <c r="P5" s="38">
        <v>0</v>
      </c>
    </row>
    <row r="6" spans="1:16" x14ac:dyDescent="0.35">
      <c r="A6" s="39" t="s">
        <v>15</v>
      </c>
      <c r="B6" s="40" t="s">
        <v>17</v>
      </c>
      <c r="C6" s="41">
        <f t="shared" si="1"/>
        <v>1750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1000</v>
      </c>
      <c r="L6" s="37">
        <v>0</v>
      </c>
      <c r="M6" s="37">
        <v>0</v>
      </c>
      <c r="N6" s="37">
        <v>750</v>
      </c>
      <c r="O6" s="37">
        <v>0</v>
      </c>
      <c r="P6" s="42">
        <v>0</v>
      </c>
    </row>
    <row r="7" spans="1:16" x14ac:dyDescent="0.35">
      <c r="A7" s="43" t="s">
        <v>15</v>
      </c>
      <c r="B7" s="44" t="s">
        <v>18</v>
      </c>
      <c r="C7" s="45">
        <f t="shared" si="1"/>
        <v>5000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5000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46">
        <v>0</v>
      </c>
    </row>
    <row r="8" spans="1:16" x14ac:dyDescent="0.35">
      <c r="A8" s="47" t="s">
        <v>15</v>
      </c>
      <c r="B8" s="48" t="s">
        <v>19</v>
      </c>
      <c r="C8" s="49">
        <f t="shared" si="1"/>
        <v>4000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4000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50">
        <v>0</v>
      </c>
    </row>
    <row r="9" spans="1:16" x14ac:dyDescent="0.35">
      <c r="A9" s="51" t="s">
        <v>15</v>
      </c>
      <c r="B9" s="52" t="s">
        <v>20</v>
      </c>
      <c r="C9" s="53">
        <f t="shared" si="1"/>
        <v>1250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1250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54">
        <v>0</v>
      </c>
    </row>
    <row r="10" spans="1:16" x14ac:dyDescent="0.35">
      <c r="A10" s="55" t="s">
        <v>15</v>
      </c>
      <c r="B10" s="56" t="s">
        <v>21</v>
      </c>
      <c r="C10" s="57">
        <f t="shared" si="1"/>
        <v>4128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58">
        <f>78+70+500+685+98+461+330+120+330+105+137+314+900</f>
        <v>4128</v>
      </c>
    </row>
    <row r="11" spans="1:16" x14ac:dyDescent="0.35">
      <c r="A11" s="59" t="s">
        <v>15</v>
      </c>
      <c r="B11" s="60" t="s">
        <v>22</v>
      </c>
      <c r="C11" s="61">
        <f t="shared" si="1"/>
        <v>-3000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-3000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62">
        <v>0</v>
      </c>
    </row>
    <row r="12" spans="1:16" x14ac:dyDescent="0.35">
      <c r="A12" s="63" t="s">
        <v>15</v>
      </c>
      <c r="B12" s="64" t="s">
        <v>23</v>
      </c>
      <c r="C12" s="65">
        <f t="shared" si="1"/>
        <v>5716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66">
        <f>3031+2202+184+299</f>
        <v>5716</v>
      </c>
    </row>
    <row r="13" spans="1:16" x14ac:dyDescent="0.35">
      <c r="A13" s="67" t="s">
        <v>15</v>
      </c>
      <c r="B13" s="68" t="s">
        <v>24</v>
      </c>
      <c r="C13" s="69">
        <f t="shared" si="1"/>
        <v>1500</v>
      </c>
      <c r="D13" s="37">
        <v>0</v>
      </c>
      <c r="E13" s="37">
        <v>0</v>
      </c>
      <c r="F13" s="37">
        <v>0</v>
      </c>
      <c r="G13" s="37">
        <v>500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500</v>
      </c>
      <c r="N13" s="37">
        <v>0</v>
      </c>
      <c r="O13" s="37">
        <v>500</v>
      </c>
      <c r="P13" s="70">
        <v>0</v>
      </c>
    </row>
    <row r="14" spans="1:16" x14ac:dyDescent="0.35">
      <c r="A14" s="71" t="s">
        <v>15</v>
      </c>
      <c r="B14" s="19" t="s">
        <v>56</v>
      </c>
      <c r="C14" s="72">
        <f t="shared" si="1"/>
        <v>1999</v>
      </c>
      <c r="D14" s="37">
        <v>0</v>
      </c>
      <c r="E14" s="37">
        <v>0</v>
      </c>
      <c r="F14" s="37">
        <v>0</v>
      </c>
      <c r="G14" s="37">
        <v>1999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73">
        <v>0</v>
      </c>
    </row>
    <row r="15" spans="1:16" x14ac:dyDescent="0.35">
      <c r="A15" s="74" t="s">
        <v>15</v>
      </c>
      <c r="B15" s="75" t="s">
        <v>25</v>
      </c>
      <c r="C15" s="76">
        <f t="shared" si="1"/>
        <v>4951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77">
        <f>2527+404+2020</f>
        <v>4951</v>
      </c>
    </row>
    <row r="16" spans="1:16" x14ac:dyDescent="0.35">
      <c r="A16" s="78" t="s">
        <v>15</v>
      </c>
      <c r="B16" s="79" t="s">
        <v>26</v>
      </c>
      <c r="C16" s="80">
        <f t="shared" si="1"/>
        <v>450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81">
        <f>450</f>
        <v>450</v>
      </c>
    </row>
    <row r="17" spans="1:16" x14ac:dyDescent="0.35">
      <c r="A17" s="82" t="s">
        <v>15</v>
      </c>
      <c r="B17" s="83" t="s">
        <v>27</v>
      </c>
      <c r="C17" s="84">
        <f t="shared" si="1"/>
        <v>4000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4000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85">
        <v>0</v>
      </c>
    </row>
    <row r="18" spans="1:16" x14ac:dyDescent="0.35">
      <c r="A18" s="86" t="s">
        <v>15</v>
      </c>
      <c r="B18" s="87" t="s">
        <v>28</v>
      </c>
      <c r="C18" s="88">
        <f t="shared" si="1"/>
        <v>20000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20000</v>
      </c>
      <c r="M18" s="37">
        <v>0</v>
      </c>
      <c r="N18" s="37">
        <v>0</v>
      </c>
      <c r="O18" s="37">
        <v>0</v>
      </c>
      <c r="P18" s="89">
        <v>0</v>
      </c>
    </row>
    <row r="19" spans="1:16" x14ac:dyDescent="0.35">
      <c r="A19" s="90" t="s">
        <v>15</v>
      </c>
      <c r="B19" s="91" t="s">
        <v>29</v>
      </c>
      <c r="C19" s="92">
        <f t="shared" si="1"/>
        <v>15122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93">
        <f>-130+1130+1135+9026+309+134+978+540+2000</f>
        <v>15122</v>
      </c>
    </row>
    <row r="20" spans="1:16" x14ac:dyDescent="0.35">
      <c r="A20" s="94" t="s">
        <v>15</v>
      </c>
      <c r="B20" s="95" t="s">
        <v>30</v>
      </c>
      <c r="C20" s="96">
        <f t="shared" si="1"/>
        <v>300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300</v>
      </c>
      <c r="L20" s="37">
        <v>0</v>
      </c>
      <c r="M20" s="37">
        <v>0</v>
      </c>
      <c r="N20" s="37">
        <v>0</v>
      </c>
      <c r="O20" s="37">
        <v>0</v>
      </c>
      <c r="P20" s="97">
        <v>0</v>
      </c>
    </row>
    <row r="21" spans="1:16" x14ac:dyDescent="0.35">
      <c r="A21" s="98" t="s">
        <v>15</v>
      </c>
      <c r="B21" s="99" t="s">
        <v>31</v>
      </c>
      <c r="C21" s="100">
        <f t="shared" si="1"/>
        <v>825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101">
        <f>798+27</f>
        <v>825</v>
      </c>
    </row>
    <row r="22" spans="1:16" x14ac:dyDescent="0.35">
      <c r="A22" s="102" t="s">
        <v>15</v>
      </c>
      <c r="B22" s="103" t="s">
        <v>32</v>
      </c>
      <c r="C22" s="104">
        <f t="shared" si="1"/>
        <v>915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105">
        <f>110+198+163+87+200+157</f>
        <v>915</v>
      </c>
    </row>
    <row r="23" spans="1:16" x14ac:dyDescent="0.35">
      <c r="A23" s="106" t="s">
        <v>15</v>
      </c>
      <c r="B23" s="107" t="s">
        <v>33</v>
      </c>
      <c r="C23" s="108">
        <f t="shared" si="1"/>
        <v>5070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109">
        <f>5070</f>
        <v>5070</v>
      </c>
    </row>
    <row r="24" spans="1:16" x14ac:dyDescent="0.35">
      <c r="A24" s="110" t="s">
        <v>15</v>
      </c>
      <c r="B24" s="111" t="s">
        <v>34</v>
      </c>
      <c r="C24" s="112">
        <f t="shared" si="1"/>
        <v>874</v>
      </c>
      <c r="D24" s="37">
        <v>0</v>
      </c>
      <c r="E24" s="37">
        <v>0</v>
      </c>
      <c r="F24" s="37">
        <v>0</v>
      </c>
      <c r="G24" s="37">
        <v>0</v>
      </c>
      <c r="H24" s="37">
        <v>355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519</v>
      </c>
      <c r="O24" s="37">
        <v>0</v>
      </c>
      <c r="P24" s="113">
        <v>0</v>
      </c>
    </row>
    <row r="25" spans="1:16" x14ac:dyDescent="0.35">
      <c r="A25" s="114" t="s">
        <v>15</v>
      </c>
      <c r="B25" s="115" t="s">
        <v>35</v>
      </c>
      <c r="C25" s="116">
        <f t="shared" si="1"/>
        <v>-3000</v>
      </c>
      <c r="D25" s="37">
        <v>0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117">
        <f>-3000</f>
        <v>-3000</v>
      </c>
    </row>
    <row r="26" spans="1:16" x14ac:dyDescent="0.35">
      <c r="A26" s="118" t="s">
        <v>15</v>
      </c>
      <c r="B26" s="119" t="s">
        <v>36</v>
      </c>
      <c r="C26" s="120">
        <f t="shared" si="1"/>
        <v>3470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121">
        <f>320+3000+150</f>
        <v>3470</v>
      </c>
    </row>
    <row r="27" spans="1:16" x14ac:dyDescent="0.35">
      <c r="A27" s="122" t="s">
        <v>15</v>
      </c>
      <c r="B27" s="123" t="s">
        <v>37</v>
      </c>
      <c r="C27" s="124">
        <f t="shared" si="1"/>
        <v>500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500</v>
      </c>
      <c r="M27" s="37">
        <v>0</v>
      </c>
      <c r="N27" s="37">
        <v>0</v>
      </c>
      <c r="O27" s="37">
        <v>0</v>
      </c>
      <c r="P27" s="125">
        <v>0</v>
      </c>
    </row>
    <row r="28" spans="1:16" x14ac:dyDescent="0.35">
      <c r="A28" s="126" t="s">
        <v>15</v>
      </c>
      <c r="B28" s="127" t="s">
        <v>38</v>
      </c>
      <c r="C28" s="128">
        <f t="shared" si="1"/>
        <v>-2000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-2000</v>
      </c>
      <c r="N28" s="37">
        <v>0</v>
      </c>
      <c r="O28" s="37">
        <v>0</v>
      </c>
      <c r="P28" s="129">
        <v>0</v>
      </c>
    </row>
    <row r="29" spans="1:16" x14ac:dyDescent="0.35">
      <c r="A29" s="130" t="s">
        <v>15</v>
      </c>
      <c r="B29" s="131" t="s">
        <v>39</v>
      </c>
      <c r="C29" s="132">
        <f t="shared" si="1"/>
        <v>-1000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-1000</v>
      </c>
      <c r="P29" s="133">
        <v>0</v>
      </c>
    </row>
    <row r="30" spans="1:16" x14ac:dyDescent="0.35">
      <c r="A30" s="130" t="s">
        <v>15</v>
      </c>
      <c r="B30" s="19" t="s">
        <v>40</v>
      </c>
      <c r="C30" s="132">
        <f t="shared" ref="C30" si="3">SUM(D30:P30)</f>
        <v>-3000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-3000</v>
      </c>
      <c r="L30" s="37">
        <v>0</v>
      </c>
      <c r="M30" s="37">
        <v>0</v>
      </c>
      <c r="N30" s="37">
        <v>0</v>
      </c>
      <c r="O30" s="37">
        <v>0</v>
      </c>
      <c r="P30" s="133">
        <v>0</v>
      </c>
    </row>
    <row r="31" spans="1:16" x14ac:dyDescent="0.35">
      <c r="A31" s="130"/>
      <c r="B31" s="131"/>
      <c r="C31" s="132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133"/>
    </row>
    <row r="32" spans="1:16" x14ac:dyDescent="0.35">
      <c r="A32" s="134" t="s">
        <v>41</v>
      </c>
      <c r="B32" s="135" t="s">
        <v>0</v>
      </c>
      <c r="C32" s="136">
        <f t="shared" ref="C32:C43" si="4">SUM(D32:P32)</f>
        <v>4099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  <c r="P32" s="137">
        <f>SUM(P33:P43)</f>
        <v>4099</v>
      </c>
    </row>
    <row r="33" spans="1:16" x14ac:dyDescent="0.35">
      <c r="A33" s="138" t="s">
        <v>41</v>
      </c>
      <c r="B33" s="139" t="s">
        <v>16</v>
      </c>
      <c r="C33" s="140">
        <f t="shared" si="4"/>
        <v>-15000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-15000</v>
      </c>
      <c r="M33" s="37">
        <v>0</v>
      </c>
      <c r="N33" s="37">
        <v>0</v>
      </c>
      <c r="O33" s="37">
        <v>0</v>
      </c>
      <c r="P33" s="141">
        <v>0</v>
      </c>
    </row>
    <row r="34" spans="1:16" x14ac:dyDescent="0.35">
      <c r="A34" s="142" t="s">
        <v>41</v>
      </c>
      <c r="B34" s="143" t="s">
        <v>18</v>
      </c>
      <c r="C34" s="144">
        <f t="shared" si="4"/>
        <v>5000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5000</v>
      </c>
      <c r="M34" s="37">
        <v>0</v>
      </c>
      <c r="N34" s="37">
        <v>0</v>
      </c>
      <c r="O34" s="37">
        <v>0</v>
      </c>
      <c r="P34" s="145">
        <v>0</v>
      </c>
    </row>
    <row r="35" spans="1:16" x14ac:dyDescent="0.35">
      <c r="A35" s="146" t="s">
        <v>41</v>
      </c>
      <c r="B35" s="147" t="s">
        <v>22</v>
      </c>
      <c r="C35" s="148">
        <f t="shared" si="4"/>
        <v>300</v>
      </c>
      <c r="D35" s="37">
        <v>0</v>
      </c>
      <c r="E35" s="37">
        <v>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300</v>
      </c>
      <c r="N35" s="37">
        <v>0</v>
      </c>
      <c r="O35" s="37">
        <v>0</v>
      </c>
      <c r="P35" s="149">
        <v>0</v>
      </c>
    </row>
    <row r="36" spans="1:16" x14ac:dyDescent="0.35">
      <c r="A36" s="150" t="s">
        <v>41</v>
      </c>
      <c r="B36" s="151" t="s">
        <v>42</v>
      </c>
      <c r="C36" s="152">
        <f t="shared" si="4"/>
        <v>700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700</v>
      </c>
      <c r="O36" s="37">
        <v>0</v>
      </c>
      <c r="P36" s="153">
        <v>0</v>
      </c>
    </row>
    <row r="37" spans="1:16" x14ac:dyDescent="0.35">
      <c r="A37" s="154" t="s">
        <v>41</v>
      </c>
      <c r="B37" s="155" t="s">
        <v>24</v>
      </c>
      <c r="C37" s="156">
        <f t="shared" si="4"/>
        <v>400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200</v>
      </c>
      <c r="K37" s="37">
        <v>0</v>
      </c>
      <c r="L37" s="37">
        <v>0</v>
      </c>
      <c r="M37" s="37">
        <v>200</v>
      </c>
      <c r="N37" s="37">
        <v>0</v>
      </c>
      <c r="O37" s="37">
        <v>0</v>
      </c>
      <c r="P37" s="157">
        <v>0</v>
      </c>
    </row>
    <row r="38" spans="1:16" x14ac:dyDescent="0.35">
      <c r="A38" s="158" t="s">
        <v>41</v>
      </c>
      <c r="B38" s="326" t="s">
        <v>56</v>
      </c>
      <c r="C38" s="159">
        <f t="shared" si="4"/>
        <v>350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7">
        <v>350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  <c r="P38" s="160">
        <v>0</v>
      </c>
    </row>
    <row r="39" spans="1:16" x14ac:dyDescent="0.35">
      <c r="A39" s="161" t="s">
        <v>41</v>
      </c>
      <c r="B39" s="162" t="s">
        <v>43</v>
      </c>
      <c r="C39" s="163">
        <f t="shared" si="4"/>
        <v>3400</v>
      </c>
      <c r="D39" s="37">
        <v>0</v>
      </c>
      <c r="E39" s="37">
        <v>0</v>
      </c>
      <c r="F39" s="37">
        <v>0</v>
      </c>
      <c r="G39" s="37">
        <v>400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164">
        <f>3000</f>
        <v>3000</v>
      </c>
    </row>
    <row r="40" spans="1:16" x14ac:dyDescent="0.35">
      <c r="A40" s="165" t="s">
        <v>41</v>
      </c>
      <c r="B40" s="166" t="s">
        <v>44</v>
      </c>
      <c r="C40" s="167">
        <f t="shared" si="4"/>
        <v>6000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6000</v>
      </c>
      <c r="P40" s="168">
        <v>0</v>
      </c>
    </row>
    <row r="41" spans="1:16" x14ac:dyDescent="0.35">
      <c r="A41" s="169" t="s">
        <v>41</v>
      </c>
      <c r="B41" s="170" t="s">
        <v>37</v>
      </c>
      <c r="C41" s="171">
        <f t="shared" si="4"/>
        <v>200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200</v>
      </c>
      <c r="N41" s="37">
        <v>0</v>
      </c>
      <c r="O41" s="37">
        <v>0</v>
      </c>
      <c r="P41" s="172">
        <v>0</v>
      </c>
    </row>
    <row r="42" spans="1:16" x14ac:dyDescent="0.35">
      <c r="A42" s="173" t="s">
        <v>41</v>
      </c>
      <c r="B42" s="174" t="s">
        <v>34</v>
      </c>
      <c r="C42" s="175">
        <f t="shared" si="4"/>
        <v>99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176">
        <f>99</f>
        <v>99</v>
      </c>
    </row>
    <row r="43" spans="1:16" x14ac:dyDescent="0.35">
      <c r="A43" s="177" t="s">
        <v>41</v>
      </c>
      <c r="B43" s="178" t="s">
        <v>45</v>
      </c>
      <c r="C43" s="179">
        <f t="shared" si="4"/>
        <v>11000</v>
      </c>
      <c r="D43" s="37">
        <v>0</v>
      </c>
      <c r="E43" s="37">
        <v>0</v>
      </c>
      <c r="F43" s="37">
        <v>1000</v>
      </c>
      <c r="G43" s="37">
        <v>1000</v>
      </c>
      <c r="H43" s="37">
        <v>1000</v>
      </c>
      <c r="I43" s="37">
        <v>1000</v>
      </c>
      <c r="J43" s="37">
        <v>1000</v>
      </c>
      <c r="K43" s="37">
        <v>1000</v>
      </c>
      <c r="L43" s="37">
        <v>1000</v>
      </c>
      <c r="M43" s="37">
        <v>1000</v>
      </c>
      <c r="N43" s="37">
        <v>1000</v>
      </c>
      <c r="O43" s="37">
        <v>1000</v>
      </c>
      <c r="P43" s="37">
        <v>1000</v>
      </c>
    </row>
    <row r="45" spans="1:16" x14ac:dyDescent="0.35">
      <c r="A45" s="180" t="s">
        <v>18</v>
      </c>
      <c r="B45" s="181" t="s">
        <v>0</v>
      </c>
      <c r="C45" s="182">
        <f t="shared" ref="C45:C55" si="5">SUM(D45:P45)</f>
        <v>5050</v>
      </c>
      <c r="D45" s="183">
        <v>0</v>
      </c>
      <c r="E45" s="183">
        <v>0</v>
      </c>
      <c r="F45" s="183">
        <v>0</v>
      </c>
      <c r="G45" s="183">
        <v>0</v>
      </c>
      <c r="H45" s="183">
        <v>0</v>
      </c>
      <c r="I45" s="183">
        <v>0</v>
      </c>
      <c r="J45" s="183">
        <v>0</v>
      </c>
      <c r="K45" s="183">
        <v>0</v>
      </c>
      <c r="L45" s="183">
        <v>0</v>
      </c>
      <c r="M45" s="183">
        <v>0</v>
      </c>
      <c r="N45" s="183">
        <v>0</v>
      </c>
      <c r="O45" s="183">
        <v>0</v>
      </c>
      <c r="P45" s="184">
        <f>SUM(P46:P55)</f>
        <v>5050</v>
      </c>
    </row>
    <row r="46" spans="1:16" x14ac:dyDescent="0.35">
      <c r="A46" s="185" t="s">
        <v>18</v>
      </c>
      <c r="B46" s="186" t="s">
        <v>46</v>
      </c>
      <c r="C46" s="187">
        <f t="shared" si="5"/>
        <v>2176</v>
      </c>
      <c r="D46" s="183">
        <v>0</v>
      </c>
      <c r="E46" s="183">
        <v>0</v>
      </c>
      <c r="F46" s="183">
        <v>0</v>
      </c>
      <c r="G46" s="183">
        <f>1855+321</f>
        <v>2176</v>
      </c>
      <c r="H46" s="183">
        <v>0</v>
      </c>
      <c r="I46" s="183">
        <v>0</v>
      </c>
      <c r="J46" s="183">
        <v>0</v>
      </c>
      <c r="K46" s="183">
        <v>0</v>
      </c>
      <c r="L46" s="183">
        <v>0</v>
      </c>
      <c r="M46" s="183">
        <v>0</v>
      </c>
      <c r="N46" s="183">
        <v>0</v>
      </c>
      <c r="O46" s="183">
        <v>0</v>
      </c>
      <c r="P46" s="188">
        <v>0</v>
      </c>
    </row>
    <row r="47" spans="1:16" x14ac:dyDescent="0.35">
      <c r="A47" s="189" t="s">
        <v>18</v>
      </c>
      <c r="B47" s="190" t="s">
        <v>48</v>
      </c>
      <c r="C47" s="191">
        <f t="shared" si="5"/>
        <v>119</v>
      </c>
      <c r="D47" s="183">
        <v>119</v>
      </c>
      <c r="E47" s="183">
        <v>0</v>
      </c>
      <c r="F47" s="183">
        <v>0</v>
      </c>
      <c r="G47" s="183">
        <v>0</v>
      </c>
      <c r="H47" s="183">
        <v>0</v>
      </c>
      <c r="I47" s="183">
        <v>0</v>
      </c>
      <c r="J47" s="183">
        <v>0</v>
      </c>
      <c r="K47" s="183">
        <v>0</v>
      </c>
      <c r="L47" s="183">
        <v>0</v>
      </c>
      <c r="M47" s="183">
        <v>0</v>
      </c>
      <c r="N47" s="183">
        <v>0</v>
      </c>
      <c r="O47" s="183">
        <v>0</v>
      </c>
      <c r="P47" s="192">
        <v>0</v>
      </c>
    </row>
    <row r="48" spans="1:16" x14ac:dyDescent="0.35">
      <c r="A48" s="189" t="s">
        <v>18</v>
      </c>
      <c r="B48" s="326" t="s">
        <v>47</v>
      </c>
      <c r="C48" s="191">
        <f t="shared" si="5"/>
        <v>-1000</v>
      </c>
      <c r="D48" s="183">
        <v>0</v>
      </c>
      <c r="E48" s="183">
        <v>0</v>
      </c>
      <c r="F48" s="183">
        <v>0</v>
      </c>
      <c r="G48" s="183">
        <v>0</v>
      </c>
      <c r="H48" s="183">
        <v>0</v>
      </c>
      <c r="I48" s="183">
        <v>0</v>
      </c>
      <c r="J48" s="183">
        <v>0</v>
      </c>
      <c r="K48" s="183">
        <v>0</v>
      </c>
      <c r="L48" s="183">
        <v>0</v>
      </c>
      <c r="M48" s="183">
        <v>3000</v>
      </c>
      <c r="N48" s="183">
        <v>0</v>
      </c>
      <c r="O48" s="183">
        <v>-4000</v>
      </c>
      <c r="P48" s="183">
        <v>0</v>
      </c>
    </row>
    <row r="49" spans="1:16" x14ac:dyDescent="0.35">
      <c r="A49" s="189" t="s">
        <v>18</v>
      </c>
      <c r="B49" s="326" t="s">
        <v>22</v>
      </c>
      <c r="C49" s="191">
        <f t="shared" si="5"/>
        <v>5000</v>
      </c>
      <c r="D49" s="183">
        <v>0</v>
      </c>
      <c r="E49" s="183">
        <v>0</v>
      </c>
      <c r="F49" s="183">
        <v>0</v>
      </c>
      <c r="G49" s="183">
        <v>0</v>
      </c>
      <c r="H49" s="183">
        <v>0</v>
      </c>
      <c r="I49" s="183">
        <v>5000</v>
      </c>
      <c r="J49" s="183">
        <v>0</v>
      </c>
      <c r="K49" s="183">
        <v>0</v>
      </c>
      <c r="L49" s="183">
        <v>0</v>
      </c>
      <c r="M49" s="183">
        <v>0</v>
      </c>
      <c r="N49" s="183">
        <v>0</v>
      </c>
      <c r="O49" s="183">
        <v>0</v>
      </c>
      <c r="P49" s="183">
        <v>0</v>
      </c>
    </row>
    <row r="50" spans="1:16" x14ac:dyDescent="0.35">
      <c r="A50" s="193" t="s">
        <v>18</v>
      </c>
      <c r="B50" s="194" t="s">
        <v>27</v>
      </c>
      <c r="C50" s="195">
        <f t="shared" si="5"/>
        <v>357</v>
      </c>
      <c r="D50" s="183">
        <v>0</v>
      </c>
      <c r="E50" s="183">
        <v>0</v>
      </c>
      <c r="F50" s="183">
        <v>0</v>
      </c>
      <c r="G50" s="183">
        <v>0</v>
      </c>
      <c r="H50" s="183">
        <v>0</v>
      </c>
      <c r="I50" s="183">
        <v>0</v>
      </c>
      <c r="J50" s="183">
        <v>357</v>
      </c>
      <c r="K50" s="183">
        <v>0</v>
      </c>
      <c r="L50" s="183">
        <v>0</v>
      </c>
      <c r="M50" s="183">
        <v>0</v>
      </c>
      <c r="N50" s="183">
        <v>0</v>
      </c>
      <c r="O50" s="183">
        <v>0</v>
      </c>
      <c r="P50" s="196">
        <v>0</v>
      </c>
    </row>
    <row r="51" spans="1:16" x14ac:dyDescent="0.35">
      <c r="A51" s="197" t="s">
        <v>18</v>
      </c>
      <c r="B51" s="198" t="s">
        <v>49</v>
      </c>
      <c r="C51" s="199">
        <f t="shared" si="5"/>
        <v>128</v>
      </c>
      <c r="D51" s="183">
        <v>0</v>
      </c>
      <c r="E51" s="183">
        <v>0</v>
      </c>
      <c r="F51" s="183">
        <v>0</v>
      </c>
      <c r="G51" s="183">
        <v>0</v>
      </c>
      <c r="H51" s="183">
        <v>0</v>
      </c>
      <c r="I51" s="183">
        <v>0</v>
      </c>
      <c r="J51" s="183">
        <v>0</v>
      </c>
      <c r="K51" s="183">
        <v>0</v>
      </c>
      <c r="L51" s="183">
        <v>128</v>
      </c>
      <c r="M51" s="183">
        <v>0</v>
      </c>
      <c r="N51" s="183">
        <v>0</v>
      </c>
      <c r="O51" s="183">
        <v>0</v>
      </c>
      <c r="P51" s="200">
        <v>0</v>
      </c>
    </row>
    <row r="52" spans="1:16" x14ac:dyDescent="0.35">
      <c r="A52" s="201" t="s">
        <v>18</v>
      </c>
      <c r="B52" s="202" t="s">
        <v>50</v>
      </c>
      <c r="C52" s="203">
        <f t="shared" si="5"/>
        <v>137</v>
      </c>
      <c r="D52" s="183">
        <v>0</v>
      </c>
      <c r="E52" s="183">
        <v>0</v>
      </c>
      <c r="F52" s="183">
        <v>0</v>
      </c>
      <c r="G52" s="183">
        <v>0</v>
      </c>
      <c r="H52" s="183">
        <v>0</v>
      </c>
      <c r="I52" s="183">
        <v>137</v>
      </c>
      <c r="J52" s="183">
        <v>0</v>
      </c>
      <c r="K52" s="183">
        <v>0</v>
      </c>
      <c r="L52" s="183">
        <v>0</v>
      </c>
      <c r="M52" s="183">
        <v>0</v>
      </c>
      <c r="N52" s="183">
        <v>0</v>
      </c>
      <c r="O52" s="183">
        <v>0</v>
      </c>
      <c r="P52" s="204">
        <v>0</v>
      </c>
    </row>
    <row r="53" spans="1:16" x14ac:dyDescent="0.35">
      <c r="A53" s="205" t="s">
        <v>18</v>
      </c>
      <c r="B53" s="206" t="s">
        <v>36</v>
      </c>
      <c r="C53" s="207">
        <f t="shared" si="5"/>
        <v>5100</v>
      </c>
      <c r="D53" s="183">
        <v>0</v>
      </c>
      <c r="E53" s="183">
        <v>0</v>
      </c>
      <c r="F53" s="183">
        <v>0</v>
      </c>
      <c r="G53" s="183">
        <v>0</v>
      </c>
      <c r="H53" s="183">
        <v>0</v>
      </c>
      <c r="I53" s="183">
        <v>0</v>
      </c>
      <c r="J53" s="183">
        <v>0</v>
      </c>
      <c r="K53" s="183">
        <v>0</v>
      </c>
      <c r="L53" s="183">
        <v>0</v>
      </c>
      <c r="M53" s="183">
        <v>0</v>
      </c>
      <c r="N53" s="183">
        <v>0</v>
      </c>
      <c r="O53" s="183">
        <v>0</v>
      </c>
      <c r="P53" s="208">
        <f>300+500+1000+3000+300</f>
        <v>5100</v>
      </c>
    </row>
    <row r="54" spans="1:16" x14ac:dyDescent="0.35">
      <c r="A54" s="209" t="s">
        <v>18</v>
      </c>
      <c r="B54" s="210" t="s">
        <v>37</v>
      </c>
      <c r="C54" s="211">
        <f t="shared" si="5"/>
        <v>300</v>
      </c>
      <c r="D54" s="183">
        <v>0</v>
      </c>
      <c r="E54" s="183">
        <v>0</v>
      </c>
      <c r="F54" s="183">
        <v>0</v>
      </c>
      <c r="G54" s="183">
        <v>0</v>
      </c>
      <c r="H54" s="183">
        <v>0</v>
      </c>
      <c r="I54" s="183">
        <v>0</v>
      </c>
      <c r="J54" s="183">
        <v>0</v>
      </c>
      <c r="K54" s="183">
        <v>0</v>
      </c>
      <c r="L54" s="183">
        <v>0</v>
      </c>
      <c r="M54" s="183">
        <v>0</v>
      </c>
      <c r="N54" s="183">
        <v>300</v>
      </c>
      <c r="O54" s="183">
        <v>0</v>
      </c>
      <c r="P54" s="212">
        <v>0</v>
      </c>
    </row>
    <row r="55" spans="1:16" x14ac:dyDescent="0.35">
      <c r="A55" s="213" t="s">
        <v>18</v>
      </c>
      <c r="B55" s="214" t="s">
        <v>34</v>
      </c>
      <c r="C55" s="215">
        <f t="shared" si="5"/>
        <v>-50</v>
      </c>
      <c r="D55" s="183">
        <v>0</v>
      </c>
      <c r="E55" s="183">
        <v>0</v>
      </c>
      <c r="F55" s="183">
        <v>0</v>
      </c>
      <c r="G55" s="183">
        <v>0</v>
      </c>
      <c r="H55" s="183">
        <v>0</v>
      </c>
      <c r="I55" s="183">
        <v>0</v>
      </c>
      <c r="J55" s="183">
        <v>0</v>
      </c>
      <c r="K55" s="183">
        <v>0</v>
      </c>
      <c r="L55" s="183">
        <v>0</v>
      </c>
      <c r="M55" s="183">
        <v>0</v>
      </c>
      <c r="N55" s="183">
        <v>0</v>
      </c>
      <c r="O55" s="183">
        <v>0</v>
      </c>
      <c r="P55" s="216">
        <f>-50</f>
        <v>-50</v>
      </c>
    </row>
    <row r="57" spans="1:16" x14ac:dyDescent="0.35">
      <c r="A57" s="217" t="s">
        <v>51</v>
      </c>
      <c r="B57" s="218" t="s">
        <v>0</v>
      </c>
      <c r="C57" s="219">
        <f>SUM(D57:P57)</f>
        <v>-600</v>
      </c>
      <c r="D57" s="220">
        <f t="shared" ref="D57:F57" si="6">SUM(D58:D59)</f>
        <v>0</v>
      </c>
      <c r="E57" s="221">
        <f t="shared" si="6"/>
        <v>0</v>
      </c>
      <c r="F57" s="222">
        <f t="shared" si="6"/>
        <v>0</v>
      </c>
      <c r="G57" s="223">
        <f t="shared" ref="G57:P57" si="7">SUM(G58:G59)</f>
        <v>0</v>
      </c>
      <c r="H57" s="224">
        <f t="shared" si="7"/>
        <v>-2010</v>
      </c>
      <c r="I57" s="225">
        <f t="shared" si="7"/>
        <v>2010</v>
      </c>
      <c r="J57" s="226">
        <f t="shared" si="7"/>
        <v>0</v>
      </c>
      <c r="K57" s="227">
        <f t="shared" si="7"/>
        <v>0</v>
      </c>
      <c r="L57" s="228">
        <f t="shared" si="7"/>
        <v>0</v>
      </c>
      <c r="M57" s="229">
        <f t="shared" si="7"/>
        <v>0</v>
      </c>
      <c r="N57" s="230">
        <f t="shared" si="7"/>
        <v>0</v>
      </c>
      <c r="O57" s="231">
        <f t="shared" si="7"/>
        <v>-600</v>
      </c>
      <c r="P57" s="232">
        <f t="shared" si="7"/>
        <v>0</v>
      </c>
    </row>
    <row r="58" spans="1:16" x14ac:dyDescent="0.35">
      <c r="A58" s="233" t="s">
        <v>51</v>
      </c>
      <c r="B58" s="234" t="s">
        <v>39</v>
      </c>
      <c r="C58" s="235">
        <f>SUM(D58:P58)</f>
        <v>0</v>
      </c>
      <c r="D58" s="236">
        <v>0</v>
      </c>
      <c r="E58" s="237">
        <v>0</v>
      </c>
      <c r="F58" s="238">
        <v>0</v>
      </c>
      <c r="G58" s="239">
        <v>0</v>
      </c>
      <c r="H58" s="240">
        <f>-2010</f>
        <v>-2010</v>
      </c>
      <c r="I58" s="241">
        <f>2010</f>
        <v>2010</v>
      </c>
      <c r="J58" s="242">
        <v>0</v>
      </c>
      <c r="K58" s="243">
        <v>0</v>
      </c>
      <c r="L58" s="244">
        <v>0</v>
      </c>
      <c r="M58" s="245">
        <v>0</v>
      </c>
      <c r="N58" s="246">
        <v>0</v>
      </c>
      <c r="O58" s="247">
        <v>0</v>
      </c>
      <c r="P58" s="248">
        <v>0</v>
      </c>
    </row>
    <row r="59" spans="1:16" x14ac:dyDescent="0.35">
      <c r="A59" s="249" t="s">
        <v>51</v>
      </c>
      <c r="B59" s="250" t="s">
        <v>52</v>
      </c>
      <c r="C59" s="251">
        <f>SUM(D59:P59)</f>
        <v>-600</v>
      </c>
      <c r="D59" s="252">
        <v>0</v>
      </c>
      <c r="E59" s="253">
        <v>0</v>
      </c>
      <c r="F59" s="254">
        <v>0</v>
      </c>
      <c r="G59" s="255">
        <v>0</v>
      </c>
      <c r="H59" s="256">
        <v>0</v>
      </c>
      <c r="I59" s="257">
        <v>0</v>
      </c>
      <c r="J59" s="258">
        <v>0</v>
      </c>
      <c r="K59" s="259">
        <v>0</v>
      </c>
      <c r="L59" s="260">
        <v>0</v>
      </c>
      <c r="M59" s="261">
        <v>0</v>
      </c>
      <c r="N59" s="262">
        <v>0</v>
      </c>
      <c r="O59" s="263">
        <v>-600</v>
      </c>
      <c r="P59" s="264">
        <v>0</v>
      </c>
    </row>
    <row r="61" spans="1:16" x14ac:dyDescent="0.35">
      <c r="A61" s="265" t="s">
        <v>53</v>
      </c>
      <c r="B61" s="266" t="s">
        <v>0</v>
      </c>
      <c r="C61" s="267">
        <f>SUM(D61:P61)</f>
        <v>-20150</v>
      </c>
      <c r="D61" s="268">
        <f t="shared" ref="D61:P61" si="8">SUM(D62:D64)</f>
        <v>0</v>
      </c>
      <c r="E61" s="269">
        <f t="shared" si="8"/>
        <v>0</v>
      </c>
      <c r="F61" s="270">
        <f t="shared" si="8"/>
        <v>0</v>
      </c>
      <c r="G61" s="271">
        <f t="shared" si="8"/>
        <v>-5000</v>
      </c>
      <c r="H61" s="272">
        <f t="shared" si="8"/>
        <v>0</v>
      </c>
      <c r="I61" s="273">
        <f t="shared" si="8"/>
        <v>-10000</v>
      </c>
      <c r="J61" s="274">
        <f t="shared" si="8"/>
        <v>0</v>
      </c>
      <c r="K61" s="275">
        <f t="shared" si="8"/>
        <v>0</v>
      </c>
      <c r="L61" s="276">
        <f t="shared" si="8"/>
        <v>0</v>
      </c>
      <c r="M61" s="277">
        <f t="shared" si="8"/>
        <v>0</v>
      </c>
      <c r="N61" s="278">
        <f t="shared" si="8"/>
        <v>850</v>
      </c>
      <c r="O61" s="279">
        <f t="shared" si="8"/>
        <v>-6000</v>
      </c>
      <c r="P61" s="280">
        <f t="shared" si="8"/>
        <v>0</v>
      </c>
    </row>
    <row r="62" spans="1:16" x14ac:dyDescent="0.35">
      <c r="A62" s="281" t="s">
        <v>53</v>
      </c>
      <c r="B62" s="326" t="s">
        <v>54</v>
      </c>
      <c r="C62" s="282">
        <f>SUM(D62:P62)</f>
        <v>-6000</v>
      </c>
      <c r="D62" s="283">
        <v>0</v>
      </c>
      <c r="E62" s="284">
        <v>0</v>
      </c>
      <c r="F62" s="285">
        <v>0</v>
      </c>
      <c r="G62" s="286">
        <v>0</v>
      </c>
      <c r="H62" s="287">
        <v>0</v>
      </c>
      <c r="I62" s="288">
        <v>0</v>
      </c>
      <c r="J62" s="289">
        <v>0</v>
      </c>
      <c r="K62" s="290">
        <v>0</v>
      </c>
      <c r="L62" s="291">
        <v>0</v>
      </c>
      <c r="M62" s="292">
        <v>0</v>
      </c>
      <c r="N62" s="293">
        <v>0</v>
      </c>
      <c r="O62" s="294">
        <f>-5000-1000</f>
        <v>-6000</v>
      </c>
      <c r="P62" s="295">
        <v>0</v>
      </c>
    </row>
    <row r="63" spans="1:16" x14ac:dyDescent="0.35">
      <c r="A63" s="296" t="s">
        <v>53</v>
      </c>
      <c r="B63" s="326" t="s">
        <v>55</v>
      </c>
      <c r="C63" s="297">
        <f>SUM(D63:P63)</f>
        <v>-15000</v>
      </c>
      <c r="D63" s="298">
        <v>0</v>
      </c>
      <c r="E63" s="299">
        <v>0</v>
      </c>
      <c r="F63" s="300">
        <v>0</v>
      </c>
      <c r="G63" s="301">
        <v>-5000</v>
      </c>
      <c r="H63" s="302">
        <v>0</v>
      </c>
      <c r="I63" s="303">
        <v>-10000</v>
      </c>
      <c r="J63" s="304">
        <v>0</v>
      </c>
      <c r="K63" s="305">
        <v>0</v>
      </c>
      <c r="L63" s="306">
        <v>0</v>
      </c>
      <c r="M63" s="307">
        <v>0</v>
      </c>
      <c r="N63" s="308">
        <v>0</v>
      </c>
      <c r="O63" s="309">
        <v>0</v>
      </c>
      <c r="P63" s="310">
        <v>0</v>
      </c>
    </row>
    <row r="64" spans="1:16" x14ac:dyDescent="0.35">
      <c r="A64" s="311" t="s">
        <v>53</v>
      </c>
      <c r="B64" s="326" t="s">
        <v>57</v>
      </c>
      <c r="C64" s="312">
        <f>SUM(D64:P64)</f>
        <v>850</v>
      </c>
      <c r="D64" s="313">
        <v>0</v>
      </c>
      <c r="E64" s="314">
        <v>0</v>
      </c>
      <c r="F64" s="315">
        <v>0</v>
      </c>
      <c r="G64" s="316">
        <v>0</v>
      </c>
      <c r="H64" s="317">
        <v>0</v>
      </c>
      <c r="I64" s="318">
        <v>0</v>
      </c>
      <c r="J64" s="319">
        <v>0</v>
      </c>
      <c r="K64" s="320">
        <v>0</v>
      </c>
      <c r="L64" s="321">
        <v>0</v>
      </c>
      <c r="M64" s="322">
        <v>0</v>
      </c>
      <c r="N64" s="323">
        <f>850</f>
        <v>850</v>
      </c>
      <c r="O64" s="324">
        <v>0</v>
      </c>
      <c r="P64" s="325">
        <v>0</v>
      </c>
    </row>
  </sheetData>
  <phoneticPr fontId="3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Tabatsky Evgeny</cp:lastModifiedBy>
  <dcterms:created xsi:type="dcterms:W3CDTF">2025-09-05T20:13:41Z</dcterms:created>
  <dcterms:modified xsi:type="dcterms:W3CDTF">2025-09-05T20:46:10Z</dcterms:modified>
</cp:coreProperties>
</file>