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\4_Paddle_Controller\"/>
    </mc:Choice>
  </mc:AlternateContent>
  <bookViews>
    <workbookView xWindow="0" yWindow="0" windowWidth="28800" windowHeight="12885"/>
  </bookViews>
  <sheets>
    <sheet name="Calculations" sheetId="1" r:id="rId1"/>
  </sheets>
  <definedNames>
    <definedName name="_xlnm.Print_Area" localSheetId="0">Calculations!$A$1:$S$54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/>
  <c r="J8" i="1"/>
  <c r="B14" i="1" l="1"/>
  <c r="B22" i="1" s="1"/>
  <c r="B7" i="1"/>
  <c r="B21" i="1" s="1"/>
  <c r="B8" i="1" l="1"/>
  <c r="K7" i="1"/>
  <c r="K6" i="1"/>
  <c r="K8" i="1" l="1"/>
  <c r="B23" i="1" s="1"/>
  <c r="U34" i="1" l="1"/>
  <c r="V37" i="1"/>
  <c r="V36" i="1"/>
  <c r="U47" i="1"/>
  <c r="V54" i="1"/>
  <c r="U54" i="1"/>
  <c r="U39" i="1"/>
  <c r="V40" i="1"/>
  <c r="V31" i="1"/>
  <c r="V39" i="1"/>
  <c r="V47" i="1"/>
  <c r="V55" i="1"/>
  <c r="U40" i="1"/>
  <c r="U48" i="1"/>
  <c r="V30" i="1"/>
  <c r="W30" i="1" s="1"/>
  <c r="V38" i="1"/>
  <c r="V48" i="1"/>
  <c r="U31" i="1"/>
  <c r="U53" i="1"/>
  <c r="U36" i="1"/>
  <c r="U43" i="1"/>
  <c r="U37" i="1"/>
  <c r="V33" i="1"/>
  <c r="W33" i="1" s="1"/>
  <c r="V41" i="1"/>
  <c r="V49" i="1"/>
  <c r="U32" i="1"/>
  <c r="U42" i="1"/>
  <c r="U50" i="1"/>
  <c r="V32" i="1"/>
  <c r="V42" i="1"/>
  <c r="V50" i="1"/>
  <c r="W50" i="1" s="1"/>
  <c r="U35" i="1"/>
  <c r="U49" i="1"/>
  <c r="U45" i="1"/>
  <c r="V35" i="1"/>
  <c r="W35" i="1" s="1"/>
  <c r="V43" i="1"/>
  <c r="V51" i="1"/>
  <c r="U44" i="1"/>
  <c r="U52" i="1"/>
  <c r="V34" i="1"/>
  <c r="V44" i="1"/>
  <c r="V52" i="1"/>
  <c r="U41" i="1"/>
  <c r="U33" i="1"/>
  <c r="U55" i="1"/>
  <c r="U51" i="1"/>
  <c r="V45" i="1"/>
  <c r="W45" i="1" s="1"/>
  <c r="V53" i="1"/>
  <c r="U38" i="1"/>
  <c r="U46" i="1"/>
  <c r="V46" i="1"/>
  <c r="W46" i="1" s="1"/>
  <c r="U30" i="1"/>
  <c r="D30" i="1"/>
  <c r="D46" i="1"/>
  <c r="D52" i="1"/>
  <c r="C50" i="1"/>
  <c r="C53" i="1"/>
  <c r="C46" i="1"/>
  <c r="C34" i="1"/>
  <c r="C52" i="1"/>
  <c r="C40" i="1"/>
  <c r="D34" i="1"/>
  <c r="D50" i="1"/>
  <c r="D29" i="1"/>
  <c r="E29" i="1" s="1"/>
  <c r="D35" i="1"/>
  <c r="D33" i="1"/>
  <c r="D40" i="1"/>
  <c r="D49" i="1"/>
  <c r="E49" i="1" s="1"/>
  <c r="C33" i="1"/>
  <c r="D42" i="1"/>
  <c r="D51" i="1"/>
  <c r="D53" i="1"/>
  <c r="D47" i="1"/>
  <c r="D32" i="1"/>
  <c r="D48" i="1"/>
  <c r="C49" i="1"/>
  <c r="C42" i="1"/>
  <c r="C45" i="1"/>
  <c r="C37" i="1"/>
  <c r="C48" i="1"/>
  <c r="C36" i="1"/>
  <c r="C47" i="1"/>
  <c r="D31" i="1"/>
  <c r="D36" i="1"/>
  <c r="D37" i="1"/>
  <c r="C35" i="1"/>
  <c r="C54" i="1"/>
  <c r="D45" i="1"/>
  <c r="D38" i="1"/>
  <c r="D43" i="1"/>
  <c r="C41" i="1"/>
  <c r="C29" i="1"/>
  <c r="C32" i="1"/>
  <c r="D54" i="1"/>
  <c r="D44" i="1"/>
  <c r="C51" i="1"/>
  <c r="C39" i="1"/>
  <c r="C38" i="1"/>
  <c r="C30" i="1"/>
  <c r="C44" i="1"/>
  <c r="D39" i="1"/>
  <c r="D41" i="1"/>
  <c r="C43" i="1"/>
  <c r="C31" i="1"/>
  <c r="E31" i="1" l="1"/>
  <c r="W47" i="1"/>
  <c r="E41" i="1"/>
  <c r="E38" i="1"/>
  <c r="W53" i="1"/>
  <c r="W34" i="1"/>
  <c r="W43" i="1"/>
  <c r="W41" i="1"/>
  <c r="W38" i="1"/>
  <c r="W55" i="1"/>
  <c r="W40" i="1"/>
  <c r="W52" i="1"/>
  <c r="W42" i="1"/>
  <c r="W39" i="1"/>
  <c r="W37" i="1"/>
  <c r="W36" i="1"/>
  <c r="W44" i="1"/>
  <c r="W51" i="1"/>
  <c r="W32" i="1"/>
  <c r="W49" i="1"/>
  <c r="W48" i="1"/>
  <c r="W31" i="1"/>
  <c r="W54" i="1"/>
  <c r="E44" i="1"/>
  <c r="E54" i="1"/>
  <c r="E32" i="1"/>
  <c r="E47" i="1"/>
  <c r="E42" i="1"/>
  <c r="E33" i="1"/>
  <c r="E39" i="1"/>
  <c r="E43" i="1"/>
  <c r="E45" i="1"/>
  <c r="E36" i="1"/>
  <c r="E53" i="1"/>
  <c r="E51" i="1"/>
  <c r="E40" i="1"/>
  <c r="E50" i="1"/>
  <c r="E52" i="1"/>
  <c r="E46" i="1"/>
  <c r="E37" i="1"/>
  <c r="E48" i="1"/>
  <c r="E35" i="1"/>
  <c r="E34" i="1"/>
  <c r="E30" i="1"/>
</calcChain>
</file>

<file path=xl/sharedStrings.xml><?xml version="1.0" encoding="utf-8"?>
<sst xmlns="http://schemas.openxmlformats.org/spreadsheetml/2006/main" count="36" uniqueCount="32">
  <si>
    <t>Paddle Controller System Sizing</t>
  </si>
  <si>
    <t>Calculating linear acceleration for a given system.</t>
  </si>
  <si>
    <t>Belt Pitch (m)</t>
  </si>
  <si>
    <t># Teeth</t>
  </si>
  <si>
    <t>Pulley pitch diameter (m)</t>
  </si>
  <si>
    <t>Load independed resistance (Nm)</t>
  </si>
  <si>
    <t>Coefficient of dynamic friction</t>
  </si>
  <si>
    <t>Acceleration due to gravity (m/s^2)</t>
  </si>
  <si>
    <t>Mass of slider (kg)</t>
  </si>
  <si>
    <t>Force of friction (Nm)</t>
  </si>
  <si>
    <t>Slope</t>
  </si>
  <si>
    <t>Torque (Nm)</t>
  </si>
  <si>
    <t>Speed (rpm)</t>
  </si>
  <si>
    <t>Motor Parameters @12V</t>
  </si>
  <si>
    <t>Mechanical Parameters</t>
  </si>
  <si>
    <t>Pulley pitch diameter (um)</t>
  </si>
  <si>
    <t>ToDo: Force to accelerate belt</t>
  </si>
  <si>
    <t>ToDo: Force to accelerate idler pulley</t>
  </si>
  <si>
    <t>Table Length (m)</t>
  </si>
  <si>
    <t>Speed (m/s)</t>
  </si>
  <si>
    <t>d = Pitch diameter (m)</t>
  </si>
  <si>
    <t>f = Force of friction (Nm)</t>
  </si>
  <si>
    <t>q = Stall torque (Nm)</t>
  </si>
  <si>
    <t>m = Mass of slider (kg)</t>
  </si>
  <si>
    <t>S = slope (torque / speed)</t>
  </si>
  <si>
    <t>Time</t>
  </si>
  <si>
    <t>Velocity</t>
  </si>
  <si>
    <t>Distance</t>
  </si>
  <si>
    <t>Net distance</t>
  </si>
  <si>
    <t>Derivation: "Paddle_Controller_Physics.docx"</t>
  </si>
  <si>
    <t>For only one motor (i.e. x-axis)</t>
  </si>
  <si>
    <t>For x-axis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</si>
</sst>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0" fontId="0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Font="1" applyBorder="1"/>
    <xf numFmtId="0" fontId="0" fillId="0" borderId="7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1" xfId="0" applyFont="1" applyBorder="1"/>
    <xf numFmtId="0" fontId="3" fillId="0" borderId="2" xfId="0" applyFont="1" applyBorder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966851365801556E-2"/>
                  <c:y val="-0.28734208727602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Calculations!$K$6:$K$7</c:f>
              <c:numCache>
                <c:formatCode>General</c:formatCode>
                <c:ptCount val="2"/>
                <c:pt idx="0">
                  <c:v>0</c:v>
                </c:pt>
                <c:pt idx="1">
                  <c:v>6.6845076098596037</c:v>
                </c:pt>
              </c:numCache>
            </c:numRef>
          </c:xVal>
          <c:yVal>
            <c:numRef>
              <c:f>Calculations!$I$6:$I$7</c:f>
              <c:numCache>
                <c:formatCode>General</c:formatCode>
                <c:ptCount val="2"/>
                <c:pt idx="0">
                  <c:v>1.176798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9-4751-9879-9C3F065C7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44368"/>
        <c:axId val="284443120"/>
      </c:scatterChart>
      <c:valAx>
        <c:axId val="2844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3120"/>
        <c:crosses val="autoZero"/>
        <c:crossBetween val="midCat"/>
      </c:valAx>
      <c:valAx>
        <c:axId val="2844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Calculations!$C$29:$C$54</c:f>
              <c:numCache>
                <c:formatCode>General</c:formatCode>
                <c:ptCount val="26"/>
                <c:pt idx="0">
                  <c:v>0</c:v>
                </c:pt>
                <c:pt idx="1">
                  <c:v>2.5805485214230668</c:v>
                </c:pt>
                <c:pt idx="2">
                  <c:v>4.1589011036475965</c:v>
                </c:pt>
                <c:pt idx="3">
                  <c:v>5.1242760435619381</c:v>
                </c:pt>
                <c:pt idx="4">
                  <c:v>5.714732691278213</c:v>
                </c:pt>
                <c:pt idx="5">
                  <c:v>6.0758763655311148</c:v>
                </c:pt>
                <c:pt idx="6">
                  <c:v>6.2967643070206947</c:v>
                </c:pt>
                <c:pt idx="7">
                  <c:v>6.4318669993118984</c:v>
                </c:pt>
                <c:pt idx="8">
                  <c:v>6.5145004710226777</c:v>
                </c:pt>
                <c:pt idx="9">
                  <c:v>6.5650419556605879</c:v>
                </c:pt>
                <c:pt idx="10">
                  <c:v>6.5959548728661579</c:v>
                </c:pt>
                <c:pt idx="11">
                  <c:v>6.6148622804542923</c:v>
                </c:pt>
                <c:pt idx="12">
                  <c:v>6.6264267038093116</c:v>
                </c:pt>
                <c:pt idx="13">
                  <c:v>6.6334999044535934</c:v>
                </c:pt>
                <c:pt idx="14">
                  <c:v>6.6378261182057532</c:v>
                </c:pt>
                <c:pt idx="15">
                  <c:v>6.6404721799210398</c:v>
                </c:pt>
                <c:pt idx="16">
                  <c:v>6.6420906026348057</c:v>
                </c:pt>
                <c:pt idx="17">
                  <c:v>6.6430804858507955</c:v>
                </c:pt>
                <c:pt idx="18">
                  <c:v>6.6436859326064326</c:v>
                </c:pt>
                <c:pt idx="19">
                  <c:v>6.6440562447482989</c:v>
                </c:pt>
                <c:pt idx="20">
                  <c:v>6.6442827404411684</c:v>
                </c:pt>
                <c:pt idx="21">
                  <c:v>6.6444212730278398</c:v>
                </c:pt>
                <c:pt idx="22">
                  <c:v>6.6445060043413884</c:v>
                </c:pt>
                <c:pt idx="23">
                  <c:v>6.6445578289385328</c:v>
                </c:pt>
                <c:pt idx="24">
                  <c:v>6.6445895266516528</c:v>
                </c:pt>
                <c:pt idx="25">
                  <c:v>6.644608914067522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6-4095-B00E-CAA0576A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Calculations!$E$29:$E$54</c:f>
              <c:numCache>
                <c:formatCode>General</c:formatCode>
                <c:ptCount val="26"/>
                <c:pt idx="0">
                  <c:v>0</c:v>
                </c:pt>
                <c:pt idx="1">
                  <c:v>1.3955716812751234E-2</c:v>
                </c:pt>
                <c:pt idx="2">
                  <c:v>4.8297000321544964E-2</c:v>
                </c:pt>
                <c:pt idx="3">
                  <c:v>9.5106800336691916E-2</c:v>
                </c:pt>
                <c:pt idx="4">
                  <c:v>0.14954277558587767</c:v>
                </c:pt>
                <c:pt idx="5">
                  <c:v>0.20864318294056924</c:v>
                </c:pt>
                <c:pt idx="6">
                  <c:v>0.27059651803415752</c:v>
                </c:pt>
                <c:pt idx="7">
                  <c:v>0.33429480224465069</c:v>
                </c:pt>
                <c:pt idx="8">
                  <c:v>0.39906035758825864</c:v>
                </c:pt>
                <c:pt idx="9">
                  <c:v>0.46447869280982712</c:v>
                </c:pt>
                <c:pt idx="10">
                  <c:v>0.53029629074529139</c:v>
                </c:pt>
                <c:pt idx="11">
                  <c:v>0.59635809154314401</c:v>
                </c:pt>
                <c:pt idx="12">
                  <c:v>0.66256925524397525</c:v>
                </c:pt>
                <c:pt idx="13">
                  <c:v>0.72887177445377993</c:v>
                </c:pt>
                <c:pt idx="14">
                  <c:v>0.79523016984738493</c:v>
                </c:pt>
                <c:pt idx="15">
                  <c:v>0.8616227410444105</c:v>
                </c:pt>
                <c:pt idx="16">
                  <c:v>0.92803621534290126</c:v>
                </c:pt>
                <c:pt idx="17">
                  <c:v>0.99446247470003357</c:v>
                </c:pt>
                <c:pt idx="18">
                  <c:v>1.0608965538405</c:v>
                </c:pt>
                <c:pt idx="19">
                  <c:v>1.1273354158304714</c:v>
                </c:pt>
                <c:pt idx="20">
                  <c:v>1.1937772031763523</c:v>
                </c:pt>
                <c:pt idx="21">
                  <c:v>1.2602207797709197</c:v>
                </c:pt>
                <c:pt idx="22">
                  <c:v>1.326665450731767</c:v>
                </c:pt>
                <c:pt idx="23">
                  <c:v>1.3931107910448197</c:v>
                </c:pt>
                <c:pt idx="24">
                  <c:v>1.4595565407567934</c:v>
                </c:pt>
                <c:pt idx="25">
                  <c:v>1.5260025408712847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6-4095-B00E-CAA0576A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79781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Calculations!$U$30:$U$55</c:f>
              <c:numCache>
                <c:formatCode>General</c:formatCode>
                <c:ptCount val="26"/>
                <c:pt idx="0">
                  <c:v>0</c:v>
                </c:pt>
                <c:pt idx="1">
                  <c:v>1.4393733926810892</c:v>
                </c:pt>
                <c:pt idx="2">
                  <c:v>2.5650651036951926</c:v>
                </c:pt>
                <c:pt idx="3">
                  <c:v>3.4454355723235639</c:v>
                </c:pt>
                <c:pt idx="4">
                  <c:v>4.1339474929938493</c:v>
                </c:pt>
                <c:pt idx="5">
                  <c:v>4.6724124708612429</c:v>
                </c:pt>
                <c:pt idx="6">
                  <c:v>5.0935301359082983</c:v>
                </c:pt>
                <c:pt idx="7">
                  <c:v>5.4228739096056042</c:v>
                </c:pt>
                <c:pt idx="8">
                  <c:v>5.6804440147710151</c:v>
                </c:pt>
                <c:pt idx="9">
                  <c:v>5.8818820390279871</c:v>
                </c:pt>
                <c:pt idx="10">
                  <c:v>6.0394208092610224</c:v>
                </c:pt>
                <c:pt idx="11">
                  <c:v>6.1626272605657508</c:v>
                </c:pt>
                <c:pt idx="12">
                  <c:v>6.2589834122651062</c:v>
                </c:pt>
                <c:pt idx="13">
                  <c:v>6.334340732210519</c:v>
                </c:pt>
                <c:pt idx="14">
                  <c:v>6.3932754817745492</c:v>
                </c:pt>
                <c:pt idx="15">
                  <c:v>6.4393666207467275</c:v>
                </c:pt>
                <c:pt idx="16">
                  <c:v>6.4754131486011417</c:v>
                </c:pt>
                <c:pt idx="17">
                  <c:v>6.5036040807268005</c:v>
                </c:pt>
                <c:pt idx="18">
                  <c:v>6.5256513818517057</c:v>
                </c:pt>
                <c:pt idx="19">
                  <c:v>6.5428939293746309</c:v>
                </c:pt>
                <c:pt idx="20">
                  <c:v>6.5563788200374828</c:v>
                </c:pt>
                <c:pt idx="21">
                  <c:v>6.5669249574888839</c:v>
                </c:pt>
                <c:pt idx="22">
                  <c:v>6.5751727822525083</c:v>
                </c:pt>
                <c:pt idx="23">
                  <c:v>6.5816231640766549</c:v>
                </c:pt>
                <c:pt idx="24">
                  <c:v>6.5866678185000573</c:v>
                </c:pt>
                <c:pt idx="25">
                  <c:v>6.5906130947558434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A-4BF3-91F1-7F564922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Calculations!$W$30:$W$55</c:f>
              <c:numCache>
                <c:formatCode>General</c:formatCode>
                <c:ptCount val="26"/>
                <c:pt idx="0">
                  <c:v>0</c:v>
                </c:pt>
                <c:pt idx="1">
                  <c:v>7.4914143225633945E-3</c:v>
                </c:pt>
                <c:pt idx="2">
                  <c:v>2.7743963654440207E-2</c:v>
                </c:pt>
                <c:pt idx="3">
                  <c:v>5.7976622370136066E-2</c:v>
                </c:pt>
                <c:pt idx="4">
                  <c:v>9.6014431900418584E-2</c:v>
                </c:pt>
                <c:pt idx="5">
                  <c:v>0.14015642094372471</c:v>
                </c:pt>
                <c:pt idx="6">
                  <c:v>0.18907230973763928</c:v>
                </c:pt>
                <c:pt idx="7">
                  <c:v>0.24172172549946769</c:v>
                </c:pt>
                <c:pt idx="8">
                  <c:v>0.29729102319186274</c:v>
                </c:pt>
                <c:pt idx="9">
                  <c:v>0.35514387489678279</c:v>
                </c:pt>
                <c:pt idx="10">
                  <c:v>0.41478262721416648</c:v>
                </c:pt>
                <c:pt idx="11">
                  <c:v>0.4758180800168913</c:v>
                </c:pt>
                <c:pt idx="12">
                  <c:v>0.53794585130147266</c:v>
                </c:pt>
                <c:pt idx="13">
                  <c:v>0.60092789283105486</c:v>
                </c:pt>
                <c:pt idx="14">
                  <c:v>0.66457803406197469</c:v>
                </c:pt>
                <c:pt idx="15">
                  <c:v>0.72875067647274838</c:v>
                </c:pt>
                <c:pt idx="16">
                  <c:v>0.79333195173039017</c:v>
                </c:pt>
                <c:pt idx="17">
                  <c:v>0.85823280675163327</c:v>
                </c:pt>
                <c:pt idx="18">
                  <c:v>0.92338359573214157</c:v>
                </c:pt>
                <c:pt idx="19">
                  <c:v>0.98872985073118025</c:v>
                </c:pt>
                <c:pt idx="20">
                  <c:v>1.0542289739699431</c:v>
                </c:pt>
                <c:pt idx="21">
                  <c:v>1.1198476509750939</c:v>
                </c:pt>
                <c:pt idx="22">
                  <c:v>1.1855598274742114</c:v>
                </c:pt>
                <c:pt idx="23">
                  <c:v>1.2513451271850524</c:v>
                </c:pt>
                <c:pt idx="24">
                  <c:v>1.3171876144149466</c:v>
                </c:pt>
                <c:pt idx="25">
                  <c:v>1.3830748263260806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A-4BF3-91F1-7F564922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3.xml"/><Relationship Id="rId5" Type="http://schemas.openxmlformats.org/officeDocument/2006/relationships/chart" Target="../charts/chart1.xml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4</xdr:row>
      <xdr:rowOff>19049</xdr:rowOff>
    </xdr:from>
    <xdr:to>
      <xdr:col>5</xdr:col>
      <xdr:colOff>559435</xdr:colOff>
      <xdr:row>7</xdr:row>
      <xdr:rowOff>161924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345"/>
        <a:stretch/>
      </xdr:blipFill>
      <xdr:spPr>
        <a:xfrm>
          <a:off x="2905125" y="923924"/>
          <a:ext cx="2283460" cy="71437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10</xdr:row>
      <xdr:rowOff>123826</xdr:rowOff>
    </xdr:from>
    <xdr:to>
      <xdr:col>5</xdr:col>
      <xdr:colOff>228601</xdr:colOff>
      <xdr:row>12</xdr:row>
      <xdr:rowOff>66676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1646" b="2845"/>
        <a:stretch/>
      </xdr:blipFill>
      <xdr:spPr>
        <a:xfrm>
          <a:off x="3048001" y="2171701"/>
          <a:ext cx="1809750" cy="3238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526716</xdr:colOff>
      <xdr:row>19</xdr:row>
      <xdr:rowOff>127433</xdr:rowOff>
    </xdr:from>
    <xdr:to>
      <xdr:col>22</xdr:col>
      <xdr:colOff>31099</xdr:colOff>
      <xdr:row>22</xdr:row>
      <xdr:rowOff>96274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46823" y="3896612"/>
          <a:ext cx="1341347" cy="540341"/>
        </a:xfrm>
        <a:prstGeom prst="rect">
          <a:avLst/>
        </a:prstGeom>
      </xdr:spPr>
    </xdr:pic>
    <xdr:clientData/>
  </xdr:twoCellAnchor>
  <xdr:twoCellAnchor editAs="oneCell">
    <xdr:from>
      <xdr:col>22</xdr:col>
      <xdr:colOff>566887</xdr:colOff>
      <xdr:row>19</xdr:row>
      <xdr:rowOff>128676</xdr:rowOff>
    </xdr:from>
    <xdr:to>
      <xdr:col>27</xdr:col>
      <xdr:colOff>182832</xdr:colOff>
      <xdr:row>22</xdr:row>
      <xdr:rowOff>138128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23958" y="3897855"/>
          <a:ext cx="2677553" cy="580952"/>
        </a:xfrm>
        <a:prstGeom prst="rect">
          <a:avLst/>
        </a:prstGeom>
      </xdr:spPr>
    </xdr:pic>
    <xdr:clientData/>
  </xdr:twoCellAnchor>
  <xdr:twoCellAnchor>
    <xdr:from>
      <xdr:col>11</xdr:col>
      <xdr:colOff>342899</xdr:colOff>
      <xdr:row>0</xdr:row>
      <xdr:rowOff>266699</xdr:rowOff>
    </xdr:from>
    <xdr:to>
      <xdr:col>18</xdr:col>
      <xdr:colOff>266700</xdr:colOff>
      <xdr:row>13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248492</xdr:colOff>
      <xdr:row>19</xdr:row>
      <xdr:rowOff>121968</xdr:rowOff>
    </xdr:from>
    <xdr:to>
      <xdr:col>5</xdr:col>
      <xdr:colOff>477092</xdr:colOff>
      <xdr:row>22</xdr:row>
      <xdr:rowOff>102918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56296" y="3882272"/>
          <a:ext cx="2067339" cy="552450"/>
        </a:xfrm>
        <a:prstGeom prst="rect">
          <a:avLst/>
        </a:prstGeom>
      </xdr:spPr>
    </xdr:pic>
    <xdr:clientData/>
  </xdr:twoCellAnchor>
  <xdr:twoCellAnchor editAs="oneCell">
    <xdr:from>
      <xdr:col>2</xdr:col>
      <xdr:colOff>232213</xdr:colOff>
      <xdr:row>22</xdr:row>
      <xdr:rowOff>103650</xdr:rowOff>
    </xdr:from>
    <xdr:to>
      <xdr:col>9</xdr:col>
      <xdr:colOff>71274</xdr:colOff>
      <xdr:row>26</xdr:row>
      <xdr:rowOff>14123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37161" y="4439167"/>
          <a:ext cx="4371647" cy="672473"/>
        </a:xfrm>
        <a:prstGeom prst="rect">
          <a:avLst/>
        </a:prstGeom>
      </xdr:spPr>
    </xdr:pic>
    <xdr:clientData/>
  </xdr:twoCellAnchor>
  <xdr:twoCellAnchor>
    <xdr:from>
      <xdr:col>6</xdr:col>
      <xdr:colOff>177362</xdr:colOff>
      <xdr:row>27</xdr:row>
      <xdr:rowOff>81107</xdr:rowOff>
    </xdr:from>
    <xdr:to>
      <xdr:col>17</xdr:col>
      <xdr:colOff>66261</xdr:colOff>
      <xdr:row>50</xdr:row>
      <xdr:rowOff>124238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115956</xdr:colOff>
      <xdr:row>19</xdr:row>
      <xdr:rowOff>57978</xdr:rowOff>
    </xdr:from>
    <xdr:to>
      <xdr:col>13</xdr:col>
      <xdr:colOff>66833</xdr:colOff>
      <xdr:row>21</xdr:row>
      <xdr:rowOff>134121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2608" y="3818282"/>
          <a:ext cx="2038095" cy="4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24848</xdr:colOff>
      <xdr:row>22</xdr:row>
      <xdr:rowOff>33131</xdr:rowOff>
    </xdr:from>
    <xdr:to>
      <xdr:col>17</xdr:col>
      <xdr:colOff>190740</xdr:colOff>
      <xdr:row>25</xdr:row>
      <xdr:rowOff>185441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91500" y="4364935"/>
          <a:ext cx="4704762" cy="723810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28</xdr:row>
      <xdr:rowOff>0</xdr:rowOff>
    </xdr:from>
    <xdr:to>
      <xdr:col>35</xdr:col>
      <xdr:colOff>592920</xdr:colOff>
      <xdr:row>51</xdr:row>
      <xdr:rowOff>43131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tabSelected="1" zoomScaleNormal="100" workbookViewId="0">
      <selection activeCell="H10" sqref="H10"/>
    </sheetView>
  </sheetViews>
  <sheetFormatPr defaultRowHeight="15" x14ac:dyDescent="0.25"/>
  <cols>
    <col min="1" max="1" width="32.85546875" customWidth="1"/>
    <col min="9" max="9" width="13" customWidth="1"/>
    <col min="10" max="10" width="12.140625" customWidth="1"/>
    <col min="11" max="11" width="12.85546875" customWidth="1"/>
  </cols>
  <sheetData>
    <row r="1" spans="1:11" ht="26.25" x14ac:dyDescent="0.4">
      <c r="A1" s="1" t="s">
        <v>0</v>
      </c>
    </row>
    <row r="2" spans="1:11" x14ac:dyDescent="0.25">
      <c r="A2" t="s">
        <v>1</v>
      </c>
    </row>
    <row r="4" spans="1:11" x14ac:dyDescent="0.25">
      <c r="A4" s="2" t="s">
        <v>14</v>
      </c>
      <c r="I4" s="2" t="s">
        <v>13</v>
      </c>
    </row>
    <row r="5" spans="1:11" x14ac:dyDescent="0.25">
      <c r="A5" s="18" t="s">
        <v>2</v>
      </c>
      <c r="B5" s="19">
        <v>2E-3</v>
      </c>
      <c r="C5" s="4"/>
      <c r="D5" s="4"/>
      <c r="E5" s="4"/>
      <c r="F5" s="5"/>
      <c r="I5" t="s">
        <v>11</v>
      </c>
      <c r="J5" t="s">
        <v>12</v>
      </c>
      <c r="K5" t="s">
        <v>19</v>
      </c>
    </row>
    <row r="6" spans="1:11" x14ac:dyDescent="0.25">
      <c r="A6" s="16" t="s">
        <v>3</v>
      </c>
      <c r="B6" s="17">
        <v>30</v>
      </c>
      <c r="C6" s="8"/>
      <c r="D6" s="8"/>
      <c r="E6" s="8"/>
      <c r="F6" s="9"/>
      <c r="I6">
        <v>1.176798</v>
      </c>
      <c r="J6">
        <v>0</v>
      </c>
      <c r="K6">
        <f>J6*B7</f>
        <v>0</v>
      </c>
    </row>
    <row r="7" spans="1:11" x14ac:dyDescent="0.25">
      <c r="A7" s="10" t="s">
        <v>4</v>
      </c>
      <c r="B7" s="8">
        <f>B5*B6/PI()</f>
        <v>1.9098593171027439E-2</v>
      </c>
      <c r="C7" s="8"/>
      <c r="D7" s="8"/>
      <c r="E7" s="8"/>
      <c r="F7" s="9"/>
      <c r="I7">
        <v>0</v>
      </c>
      <c r="J7">
        <v>350</v>
      </c>
      <c r="K7">
        <f>J7*B7</f>
        <v>6.6845076098596037</v>
      </c>
    </row>
    <row r="8" spans="1:11" x14ac:dyDescent="0.25">
      <c r="A8" s="11" t="s">
        <v>15</v>
      </c>
      <c r="B8" s="12">
        <f>B7*10000</f>
        <v>190.9859317102744</v>
      </c>
      <c r="C8" s="12"/>
      <c r="D8" s="12"/>
      <c r="E8" s="12"/>
      <c r="F8" s="13"/>
      <c r="I8" t="s">
        <v>10</v>
      </c>
      <c r="J8">
        <f>($I$7-$I$6)/(J7-J6)</f>
        <v>-3.36228E-3</v>
      </c>
      <c r="K8">
        <f>($I$7-$I$6)/(K7-K6)</f>
        <v>-0.17604856912186484</v>
      </c>
    </row>
    <row r="10" spans="1:11" x14ac:dyDescent="0.25">
      <c r="A10" s="18" t="s">
        <v>5</v>
      </c>
      <c r="B10" s="19">
        <v>0</v>
      </c>
      <c r="C10" s="4"/>
      <c r="D10" s="4"/>
      <c r="E10" s="4"/>
      <c r="F10" s="5"/>
    </row>
    <row r="11" spans="1:11" x14ac:dyDescent="0.25">
      <c r="A11" s="16" t="s">
        <v>6</v>
      </c>
      <c r="B11" s="17">
        <v>0.1</v>
      </c>
      <c r="C11" s="8"/>
      <c r="D11" s="8"/>
      <c r="E11" s="8"/>
      <c r="F11" s="9"/>
    </row>
    <row r="12" spans="1:11" x14ac:dyDescent="0.25">
      <c r="A12" s="6" t="s">
        <v>7</v>
      </c>
      <c r="B12" s="7">
        <v>9.8000000000000007</v>
      </c>
      <c r="C12" s="8"/>
      <c r="D12" s="8"/>
      <c r="E12" s="8"/>
      <c r="F12" s="9"/>
    </row>
    <row r="13" spans="1:11" x14ac:dyDescent="0.25">
      <c r="A13" s="16" t="s">
        <v>8</v>
      </c>
      <c r="B13" s="17">
        <v>0.75</v>
      </c>
      <c r="C13" s="8"/>
      <c r="D13" s="8"/>
      <c r="E13" s="8"/>
      <c r="F13" s="9"/>
    </row>
    <row r="14" spans="1:11" x14ac:dyDescent="0.25">
      <c r="A14" s="14" t="s">
        <v>9</v>
      </c>
      <c r="B14" s="15">
        <f>(B11*B12*B13)+B10</f>
        <v>0.7350000000000001</v>
      </c>
      <c r="C14" s="12"/>
      <c r="D14" s="12"/>
      <c r="E14" s="12"/>
      <c r="F14" s="13"/>
    </row>
    <row r="16" spans="1:11" x14ac:dyDescent="0.25">
      <c r="A16" s="3" t="s">
        <v>18</v>
      </c>
      <c r="B16">
        <v>0.76454999999999995</v>
      </c>
    </row>
    <row r="19" spans="1:24" x14ac:dyDescent="0.25">
      <c r="C19" t="s">
        <v>29</v>
      </c>
      <c r="K19" t="s">
        <v>30</v>
      </c>
      <c r="U19" t="s">
        <v>16</v>
      </c>
      <c r="X19" t="s">
        <v>17</v>
      </c>
    </row>
    <row r="21" spans="1:24" x14ac:dyDescent="0.25">
      <c r="A21" s="3" t="s">
        <v>20</v>
      </c>
      <c r="B21">
        <f>B7</f>
        <v>1.9098593171027439E-2</v>
      </c>
    </row>
    <row r="22" spans="1:24" x14ac:dyDescent="0.25">
      <c r="A22" s="3" t="s">
        <v>21</v>
      </c>
      <c r="B22">
        <f>B14</f>
        <v>0.7350000000000001</v>
      </c>
    </row>
    <row r="23" spans="1:24" x14ac:dyDescent="0.25">
      <c r="A23" s="3" t="s">
        <v>24</v>
      </c>
      <c r="B23">
        <f>-K8</f>
        <v>0.17604856912186484</v>
      </c>
    </row>
    <row r="24" spans="1:24" x14ac:dyDescent="0.25">
      <c r="A24" s="3" t="s">
        <v>22</v>
      </c>
      <c r="B24" s="3">
        <f>I6</f>
        <v>1.176798</v>
      </c>
      <c r="C24" s="3"/>
      <c r="D24" s="3"/>
      <c r="E24" s="3"/>
    </row>
    <row r="25" spans="1:24" x14ac:dyDescent="0.25">
      <c r="A25" s="3" t="s">
        <v>23</v>
      </c>
      <c r="B25">
        <f>B13</f>
        <v>0.75</v>
      </c>
      <c r="C25" s="3"/>
      <c r="D25" s="3"/>
      <c r="E25" s="3"/>
    </row>
    <row r="26" spans="1:24" x14ac:dyDescent="0.25">
      <c r="C26" s="3"/>
      <c r="D26" s="3"/>
      <c r="E26" s="3"/>
    </row>
    <row r="27" spans="1:24" x14ac:dyDescent="0.25">
      <c r="C27" s="3"/>
      <c r="D27" s="3"/>
      <c r="E27" s="3"/>
    </row>
    <row r="28" spans="1:24" x14ac:dyDescent="0.25">
      <c r="A28" s="2"/>
      <c r="B28" s="2" t="s">
        <v>25</v>
      </c>
      <c r="C28" s="2" t="s">
        <v>26</v>
      </c>
      <c r="D28" s="2" t="s">
        <v>27</v>
      </c>
      <c r="E28" s="2" t="s">
        <v>28</v>
      </c>
      <c r="T28" t="s">
        <v>31</v>
      </c>
    </row>
    <row r="29" spans="1:24" x14ac:dyDescent="0.25">
      <c r="A29" s="3"/>
      <c r="B29" s="20">
        <v>0</v>
      </c>
      <c r="C29" s="3">
        <f>(($B$21*$B$22/2/$B$23)-($B$24/$B$23))*EXP(-4*$B$23*B29/$B$21/$B$25) - ($B$21*$B$22/2/$B$23) + ($B$24/$B$23)</f>
        <v>0</v>
      </c>
      <c r="D29" s="3">
        <f>($B$21*$B$22 - 2*$B$24) * ($B$21*$B$25*EXP(-4*$B$23*B29/$B$21/$B$25) + (4*$B$23*B29)) / (8*$B$23*$B$23)</f>
        <v>-0.13515794199914985</v>
      </c>
      <c r="E29" s="3">
        <f>-(D29-$D$29)</f>
        <v>0</v>
      </c>
      <c r="T29" s="2" t="s">
        <v>25</v>
      </c>
      <c r="U29" s="2" t="s">
        <v>26</v>
      </c>
      <c r="V29" s="2" t="s">
        <v>27</v>
      </c>
      <c r="W29" s="2" t="s">
        <v>28</v>
      </c>
    </row>
    <row r="30" spans="1:24" x14ac:dyDescent="0.25">
      <c r="A30" s="3"/>
      <c r="B30" s="21">
        <v>0.01</v>
      </c>
      <c r="C30" s="3">
        <f t="shared" ref="C30:C93" si="0">(($B$21*$B$22/2/$B$23)-($B$24/$B$23))*EXP(-4*$B$23*B30/$B$21/$B$25) - ($B$21*$B$22/2/$B$23) + ($B$24/$B$23)</f>
        <v>2.5805485214230668</v>
      </c>
      <c r="D30" s="3">
        <f t="shared" ref="D30:D93" si="1">($B$21*$B$22 - 2*$B$24) * ($B$21*$B$25*EXP(-4*$B$23*B30/$B$21/$B$25) + (4*$B$23*B30)) / (8*$B$23*$B$23)</f>
        <v>-0.14911365881190108</v>
      </c>
      <c r="E30" s="3">
        <f t="shared" ref="E30:E93" si="2">-(D30-$D$29)</f>
        <v>1.3955716812751234E-2</v>
      </c>
      <c r="T30" s="20">
        <v>0</v>
      </c>
      <c r="U30" s="3">
        <f>(($B$21*$B$22/$B$23)-($B$24/$B$23))*EXP(-2*$B$23*T30/$B$21/$B$25) - ($B$21*$B$22/$B$23) + ($B$24/$B$23)</f>
        <v>0</v>
      </c>
      <c r="V30" s="3">
        <f>($B$21*$B$22 - $B$24) * ($B$21*$B$25*EXP(-2*$B$23*T30/$B$21/$B$25) + (2*$B$23*T30)) / (2*$B$23*$B$23)</f>
        <v>-0.26869397543286133</v>
      </c>
      <c r="W30" s="3">
        <f>-(V30-$V$30)</f>
        <v>0</v>
      </c>
    </row>
    <row r="31" spans="1:24" x14ac:dyDescent="0.25">
      <c r="A31" s="3"/>
      <c r="B31" s="21">
        <v>0.02</v>
      </c>
      <c r="C31" s="3">
        <f t="shared" si="0"/>
        <v>4.1589011036475965</v>
      </c>
      <c r="D31" s="3">
        <f t="shared" si="1"/>
        <v>-0.18345494232069481</v>
      </c>
      <c r="E31" s="3">
        <f t="shared" si="2"/>
        <v>4.8297000321544964E-2</v>
      </c>
      <c r="T31" s="21">
        <v>0.01</v>
      </c>
      <c r="U31" s="3">
        <f t="shared" ref="U31:U55" si="3">(($B$21*$B$22/$B$23)-($B$24/$B$23))*EXP(-2*$B$23*T31/$B$21/$B$25) - ($B$21*$B$22/$B$23) + ($B$24/$B$23)</f>
        <v>1.4393733926810892</v>
      </c>
      <c r="V31" s="3">
        <f t="shared" ref="V31:V55" si="4">($B$21*$B$22 - $B$24) * ($B$21*$B$25*EXP(-2*$B$23*T31/$B$21/$B$25) + (2*$B$23*T31)) / (2*$B$23*$B$23)</f>
        <v>-0.27618538975542473</v>
      </c>
      <c r="W31" s="3">
        <f t="shared" ref="W31:W55" si="5">-(V31-$V$30)</f>
        <v>7.4914143225633945E-3</v>
      </c>
    </row>
    <row r="32" spans="1:24" x14ac:dyDescent="0.25">
      <c r="A32" s="3"/>
      <c r="B32" s="20">
        <v>0.03</v>
      </c>
      <c r="C32" s="3">
        <f t="shared" si="0"/>
        <v>5.1242760435619381</v>
      </c>
      <c r="D32" s="3">
        <f t="shared" si="1"/>
        <v>-0.23026474233584177</v>
      </c>
      <c r="E32" s="3">
        <f t="shared" si="2"/>
        <v>9.5106800336691916E-2</v>
      </c>
      <c r="T32" s="21">
        <v>0.02</v>
      </c>
      <c r="U32" s="3">
        <f t="shared" si="3"/>
        <v>2.5650651036951926</v>
      </c>
      <c r="V32" s="3">
        <f t="shared" si="4"/>
        <v>-0.29643793908730154</v>
      </c>
      <c r="W32" s="3">
        <f t="shared" si="5"/>
        <v>2.7743963654440207E-2</v>
      </c>
    </row>
    <row r="33" spans="1:23" x14ac:dyDescent="0.25">
      <c r="A33" s="3"/>
      <c r="B33" s="21">
        <v>0.04</v>
      </c>
      <c r="C33" s="3">
        <f t="shared" si="0"/>
        <v>5.714732691278213</v>
      </c>
      <c r="D33" s="3">
        <f t="shared" si="1"/>
        <v>-0.28470071758502752</v>
      </c>
      <c r="E33" s="3">
        <f t="shared" si="2"/>
        <v>0.14954277558587767</v>
      </c>
      <c r="T33" s="20">
        <v>0.03</v>
      </c>
      <c r="U33" s="3">
        <f t="shared" si="3"/>
        <v>3.4454355723235639</v>
      </c>
      <c r="V33" s="3">
        <f t="shared" si="4"/>
        <v>-0.3266705978029974</v>
      </c>
      <c r="W33" s="3">
        <f t="shared" si="5"/>
        <v>5.7976622370136066E-2</v>
      </c>
    </row>
    <row r="34" spans="1:23" x14ac:dyDescent="0.25">
      <c r="B34" s="21">
        <v>0.05</v>
      </c>
      <c r="C34" s="3">
        <f t="shared" si="0"/>
        <v>6.0758763655311148</v>
      </c>
      <c r="D34" s="3">
        <f t="shared" si="1"/>
        <v>-0.34380112493971909</v>
      </c>
      <c r="E34" s="3">
        <f t="shared" si="2"/>
        <v>0.20864318294056924</v>
      </c>
      <c r="T34" s="21">
        <v>0.04</v>
      </c>
      <c r="U34" s="3">
        <f t="shared" si="3"/>
        <v>4.1339474929938493</v>
      </c>
      <c r="V34" s="3">
        <f t="shared" si="4"/>
        <v>-0.36470840733327992</v>
      </c>
      <c r="W34" s="3">
        <f t="shared" si="5"/>
        <v>9.6014431900418584E-2</v>
      </c>
    </row>
    <row r="35" spans="1:23" x14ac:dyDescent="0.25">
      <c r="B35" s="20">
        <v>0.06</v>
      </c>
      <c r="C35" s="3">
        <f t="shared" si="0"/>
        <v>6.2967643070206947</v>
      </c>
      <c r="D35" s="3">
        <f t="shared" si="1"/>
        <v>-0.40575446003330734</v>
      </c>
      <c r="E35" s="3">
        <f t="shared" si="2"/>
        <v>0.27059651803415752</v>
      </c>
      <c r="T35" s="21">
        <v>0.05</v>
      </c>
      <c r="U35" s="3">
        <f t="shared" si="3"/>
        <v>4.6724124708612429</v>
      </c>
      <c r="V35" s="3">
        <f t="shared" si="4"/>
        <v>-0.40885039637658604</v>
      </c>
      <c r="W35" s="3">
        <f t="shared" si="5"/>
        <v>0.14015642094372471</v>
      </c>
    </row>
    <row r="36" spans="1:23" x14ac:dyDescent="0.25">
      <c r="B36" s="21">
        <v>7.0000000000000007E-2</v>
      </c>
      <c r="C36" s="3">
        <f t="shared" si="0"/>
        <v>6.4318669993118984</v>
      </c>
      <c r="D36" s="3">
        <f t="shared" si="1"/>
        <v>-0.46945274424380057</v>
      </c>
      <c r="E36" s="3">
        <f t="shared" si="2"/>
        <v>0.33429480224465069</v>
      </c>
      <c r="T36" s="20">
        <v>0.06</v>
      </c>
      <c r="U36" s="3">
        <f t="shared" si="3"/>
        <v>5.0935301359082983</v>
      </c>
      <c r="V36" s="3">
        <f t="shared" si="4"/>
        <v>-0.45776628517050061</v>
      </c>
      <c r="W36" s="3">
        <f t="shared" si="5"/>
        <v>0.18907230973763928</v>
      </c>
    </row>
    <row r="37" spans="1:23" x14ac:dyDescent="0.25">
      <c r="B37" s="21">
        <v>0.08</v>
      </c>
      <c r="C37" s="3">
        <f t="shared" si="0"/>
        <v>6.5145004710226777</v>
      </c>
      <c r="D37" s="3">
        <f t="shared" si="1"/>
        <v>-0.53421829958740852</v>
      </c>
      <c r="E37" s="3">
        <f t="shared" si="2"/>
        <v>0.39906035758825864</v>
      </c>
      <c r="T37" s="21">
        <v>7.0000000000000007E-2</v>
      </c>
      <c r="U37" s="3">
        <f t="shared" si="3"/>
        <v>5.4228739096056042</v>
      </c>
      <c r="V37" s="3">
        <f t="shared" si="4"/>
        <v>-0.51041570093232902</v>
      </c>
      <c r="W37" s="3">
        <f t="shared" si="5"/>
        <v>0.24172172549946769</v>
      </c>
    </row>
    <row r="38" spans="1:23" x14ac:dyDescent="0.25">
      <c r="B38" s="20">
        <v>0.09</v>
      </c>
      <c r="C38" s="3">
        <f t="shared" si="0"/>
        <v>6.5650419556605879</v>
      </c>
      <c r="D38" s="3">
        <f t="shared" si="1"/>
        <v>-0.599636634808977</v>
      </c>
      <c r="E38" s="3">
        <f t="shared" si="2"/>
        <v>0.46447869280982712</v>
      </c>
      <c r="T38" s="21">
        <v>0.08</v>
      </c>
      <c r="U38" s="3">
        <f t="shared" si="3"/>
        <v>5.6804440147710151</v>
      </c>
      <c r="V38" s="3">
        <f t="shared" si="4"/>
        <v>-0.56598499862472407</v>
      </c>
      <c r="W38" s="3">
        <f t="shared" si="5"/>
        <v>0.29729102319186274</v>
      </c>
    </row>
    <row r="39" spans="1:23" x14ac:dyDescent="0.25">
      <c r="B39" s="21">
        <v>0.1</v>
      </c>
      <c r="C39" s="3">
        <f t="shared" si="0"/>
        <v>6.5959548728661579</v>
      </c>
      <c r="D39" s="3">
        <f t="shared" si="1"/>
        <v>-0.66545423274444127</v>
      </c>
      <c r="E39" s="3">
        <f t="shared" si="2"/>
        <v>0.53029629074529139</v>
      </c>
      <c r="T39" s="20">
        <v>0.09</v>
      </c>
      <c r="U39" s="3">
        <f t="shared" si="3"/>
        <v>5.8818820390279871</v>
      </c>
      <c r="V39" s="3">
        <f t="shared" si="4"/>
        <v>-0.62383785032964412</v>
      </c>
      <c r="W39" s="3">
        <f t="shared" si="5"/>
        <v>0.35514387489678279</v>
      </c>
    </row>
    <row r="40" spans="1:23" x14ac:dyDescent="0.25">
      <c r="B40" s="21">
        <v>0.11</v>
      </c>
      <c r="C40" s="3">
        <f t="shared" si="0"/>
        <v>6.6148622804542923</v>
      </c>
      <c r="D40" s="3">
        <f t="shared" si="1"/>
        <v>-0.73151603354229389</v>
      </c>
      <c r="E40" s="3">
        <f t="shared" si="2"/>
        <v>0.59635809154314401</v>
      </c>
      <c r="T40" s="21">
        <v>0.1</v>
      </c>
      <c r="U40" s="3">
        <f t="shared" si="3"/>
        <v>6.0394208092610224</v>
      </c>
      <c r="V40" s="3">
        <f t="shared" si="4"/>
        <v>-0.68347660264702781</v>
      </c>
      <c r="W40" s="3">
        <f t="shared" si="5"/>
        <v>0.41478262721416648</v>
      </c>
    </row>
    <row r="41" spans="1:23" x14ac:dyDescent="0.25">
      <c r="B41" s="20">
        <v>0.12</v>
      </c>
      <c r="C41" s="3">
        <f t="shared" si="0"/>
        <v>6.6264267038093116</v>
      </c>
      <c r="D41" s="3">
        <f t="shared" si="1"/>
        <v>-0.79772719724312513</v>
      </c>
      <c r="E41" s="3">
        <f t="shared" si="2"/>
        <v>0.66256925524397525</v>
      </c>
      <c r="T41" s="21">
        <v>0.11</v>
      </c>
      <c r="U41" s="3">
        <f t="shared" si="3"/>
        <v>6.1626272605657508</v>
      </c>
      <c r="V41" s="3">
        <f t="shared" si="4"/>
        <v>-0.74451205544975263</v>
      </c>
      <c r="W41" s="3">
        <f t="shared" si="5"/>
        <v>0.4758180800168913</v>
      </c>
    </row>
    <row r="42" spans="1:23" x14ac:dyDescent="0.25">
      <c r="B42" s="21">
        <v>0.13</v>
      </c>
      <c r="C42" s="3">
        <f t="shared" si="0"/>
        <v>6.6334999044535934</v>
      </c>
      <c r="D42" s="3">
        <f t="shared" si="1"/>
        <v>-0.86402971645292981</v>
      </c>
      <c r="E42" s="3">
        <f t="shared" si="2"/>
        <v>0.72887177445377993</v>
      </c>
      <c r="T42" s="20">
        <v>0.12</v>
      </c>
      <c r="U42" s="3">
        <f t="shared" si="3"/>
        <v>6.2589834122651062</v>
      </c>
      <c r="V42" s="3">
        <f t="shared" si="4"/>
        <v>-0.80663982673433399</v>
      </c>
      <c r="W42" s="3">
        <f t="shared" si="5"/>
        <v>0.53794585130147266</v>
      </c>
    </row>
    <row r="43" spans="1:23" x14ac:dyDescent="0.25">
      <c r="B43" s="21">
        <v>0.14000000000000001</v>
      </c>
      <c r="C43" s="3">
        <f t="shared" si="0"/>
        <v>6.6378261182057532</v>
      </c>
      <c r="D43" s="3">
        <f t="shared" si="1"/>
        <v>-0.9303881118465348</v>
      </c>
      <c r="E43" s="3">
        <f t="shared" si="2"/>
        <v>0.79523016984738493</v>
      </c>
      <c r="T43" s="21">
        <v>0.13</v>
      </c>
      <c r="U43" s="3">
        <f t="shared" si="3"/>
        <v>6.334340732210519</v>
      </c>
      <c r="V43" s="3">
        <f t="shared" si="4"/>
        <v>-0.86962186826391619</v>
      </c>
      <c r="W43" s="3">
        <f t="shared" si="5"/>
        <v>0.60092789283105486</v>
      </c>
    </row>
    <row r="44" spans="1:23" x14ac:dyDescent="0.25">
      <c r="B44" s="20">
        <v>0.15</v>
      </c>
      <c r="C44" s="3">
        <f t="shared" si="0"/>
        <v>6.6404721799210398</v>
      </c>
      <c r="D44" s="3">
        <f t="shared" si="1"/>
        <v>-0.99678068304356038</v>
      </c>
      <c r="E44" s="3">
        <f t="shared" si="2"/>
        <v>0.8616227410444105</v>
      </c>
      <c r="T44" s="21">
        <v>0.14000000000000001</v>
      </c>
      <c r="U44" s="3">
        <f t="shared" si="3"/>
        <v>6.3932754817745492</v>
      </c>
      <c r="V44" s="3">
        <f t="shared" si="4"/>
        <v>-0.93327200949483602</v>
      </c>
      <c r="W44" s="3">
        <f t="shared" si="5"/>
        <v>0.66457803406197469</v>
      </c>
    </row>
    <row r="45" spans="1:23" x14ac:dyDescent="0.25">
      <c r="B45" s="21">
        <v>0.16</v>
      </c>
      <c r="C45" s="3">
        <f t="shared" si="0"/>
        <v>6.6420906026348057</v>
      </c>
      <c r="D45" s="3">
        <f t="shared" si="1"/>
        <v>-1.0631941573420511</v>
      </c>
      <c r="E45" s="3">
        <f t="shared" si="2"/>
        <v>0.92803621534290126</v>
      </c>
      <c r="T45" s="20">
        <v>0.15</v>
      </c>
      <c r="U45" s="3">
        <f t="shared" si="3"/>
        <v>6.4393666207467275</v>
      </c>
      <c r="V45" s="3">
        <f t="shared" si="4"/>
        <v>-0.99744465190560971</v>
      </c>
      <c r="W45" s="3">
        <f t="shared" si="5"/>
        <v>0.72875067647274838</v>
      </c>
    </row>
    <row r="46" spans="1:23" x14ac:dyDescent="0.25">
      <c r="B46" s="21">
        <v>0.17</v>
      </c>
      <c r="C46" s="3">
        <f t="shared" si="0"/>
        <v>6.6430804858507955</v>
      </c>
      <c r="D46" s="3">
        <f t="shared" si="1"/>
        <v>-1.1296204166991834</v>
      </c>
      <c r="E46" s="3">
        <f t="shared" si="2"/>
        <v>0.99446247470003357</v>
      </c>
      <c r="T46" s="21">
        <v>0.16</v>
      </c>
      <c r="U46" s="3">
        <f t="shared" si="3"/>
        <v>6.4754131486011417</v>
      </c>
      <c r="V46" s="3">
        <f t="shared" si="4"/>
        <v>-1.0620259271632515</v>
      </c>
      <c r="W46" s="3">
        <f t="shared" si="5"/>
        <v>0.79333195173039017</v>
      </c>
    </row>
    <row r="47" spans="1:23" x14ac:dyDescent="0.25">
      <c r="B47" s="20">
        <v>0.18</v>
      </c>
      <c r="C47" s="3">
        <f t="shared" si="0"/>
        <v>6.6436859326064326</v>
      </c>
      <c r="D47" s="3">
        <f t="shared" si="1"/>
        <v>-1.1960544958396497</v>
      </c>
      <c r="E47" s="3">
        <f t="shared" si="2"/>
        <v>1.0608965538405</v>
      </c>
      <c r="T47" s="21">
        <v>0.17</v>
      </c>
      <c r="U47" s="3">
        <f t="shared" si="3"/>
        <v>6.5036040807268005</v>
      </c>
      <c r="V47" s="3">
        <f t="shared" si="4"/>
        <v>-1.1269267821844946</v>
      </c>
      <c r="W47" s="3">
        <f t="shared" si="5"/>
        <v>0.85823280675163327</v>
      </c>
    </row>
    <row r="48" spans="1:23" x14ac:dyDescent="0.25">
      <c r="B48" s="21">
        <v>0.19</v>
      </c>
      <c r="C48" s="3">
        <f t="shared" si="0"/>
        <v>6.6440562447482989</v>
      </c>
      <c r="D48" s="3">
        <f t="shared" si="1"/>
        <v>-1.2624933578296211</v>
      </c>
      <c r="E48" s="3">
        <f t="shared" si="2"/>
        <v>1.1273354158304714</v>
      </c>
      <c r="T48" s="20">
        <v>0.18</v>
      </c>
      <c r="U48" s="3">
        <f t="shared" si="3"/>
        <v>6.5256513818517057</v>
      </c>
      <c r="V48" s="3">
        <f t="shared" si="4"/>
        <v>-1.1920775711650029</v>
      </c>
      <c r="W48" s="3">
        <f t="shared" si="5"/>
        <v>0.92338359573214157</v>
      </c>
    </row>
    <row r="49" spans="2:23" x14ac:dyDescent="0.25">
      <c r="B49" s="21">
        <v>0.2</v>
      </c>
      <c r="C49" s="3">
        <f t="shared" si="0"/>
        <v>6.6442827404411684</v>
      </c>
      <c r="D49" s="3">
        <f t="shared" si="1"/>
        <v>-1.328935145175502</v>
      </c>
      <c r="E49" s="3">
        <f t="shared" si="2"/>
        <v>1.1937772031763523</v>
      </c>
      <c r="T49" s="21">
        <v>0.19</v>
      </c>
      <c r="U49" s="3">
        <f t="shared" si="3"/>
        <v>6.5428939293746309</v>
      </c>
      <c r="V49" s="3">
        <f t="shared" si="4"/>
        <v>-1.2574238261640416</v>
      </c>
      <c r="W49" s="3">
        <f t="shared" si="5"/>
        <v>0.98872985073118025</v>
      </c>
    </row>
    <row r="50" spans="2:23" x14ac:dyDescent="0.25">
      <c r="B50" s="20">
        <v>0.21</v>
      </c>
      <c r="C50" s="3">
        <f t="shared" si="0"/>
        <v>6.6444212730278398</v>
      </c>
      <c r="D50" s="3">
        <f t="shared" si="1"/>
        <v>-1.3953787217700695</v>
      </c>
      <c r="E50" s="3">
        <f t="shared" si="2"/>
        <v>1.2602207797709197</v>
      </c>
      <c r="T50" s="21">
        <v>0.2</v>
      </c>
      <c r="U50" s="3">
        <f t="shared" si="3"/>
        <v>6.5563788200374828</v>
      </c>
      <c r="V50" s="3">
        <f t="shared" si="4"/>
        <v>-1.3229229494028045</v>
      </c>
      <c r="W50" s="3">
        <f t="shared" si="5"/>
        <v>1.0542289739699431</v>
      </c>
    </row>
    <row r="51" spans="2:23" x14ac:dyDescent="0.25">
      <c r="B51" s="21">
        <v>0.22</v>
      </c>
      <c r="C51" s="3">
        <f t="shared" si="0"/>
        <v>6.6445060043413884</v>
      </c>
      <c r="D51" s="3">
        <f t="shared" si="1"/>
        <v>-1.4618233927309168</v>
      </c>
      <c r="E51" s="3">
        <f t="shared" si="2"/>
        <v>1.326665450731767</v>
      </c>
      <c r="T51" s="20">
        <v>0.21</v>
      </c>
      <c r="U51" s="3">
        <f t="shared" si="3"/>
        <v>6.5669249574888839</v>
      </c>
      <c r="V51" s="3">
        <f t="shared" si="4"/>
        <v>-1.3885416264079553</v>
      </c>
      <c r="W51" s="3">
        <f t="shared" si="5"/>
        <v>1.1198476509750939</v>
      </c>
    </row>
    <row r="52" spans="2:23" x14ac:dyDescent="0.25">
      <c r="B52" s="21">
        <v>0.23</v>
      </c>
      <c r="C52" s="3">
        <f t="shared" si="0"/>
        <v>6.6445578289385328</v>
      </c>
      <c r="D52" s="3">
        <f t="shared" si="1"/>
        <v>-1.5282687330439695</v>
      </c>
      <c r="E52" s="3">
        <f t="shared" si="2"/>
        <v>1.3931107910448197</v>
      </c>
      <c r="T52" s="21">
        <v>0.22</v>
      </c>
      <c r="U52" s="3">
        <f t="shared" si="3"/>
        <v>6.5751727822525083</v>
      </c>
      <c r="V52" s="3">
        <f t="shared" si="4"/>
        <v>-1.4542538029070726</v>
      </c>
      <c r="W52" s="3">
        <f t="shared" si="5"/>
        <v>1.1855598274742114</v>
      </c>
    </row>
    <row r="53" spans="2:23" x14ac:dyDescent="0.25">
      <c r="B53" s="20">
        <v>0.24</v>
      </c>
      <c r="C53" s="3">
        <f t="shared" si="0"/>
        <v>6.6445895266516528</v>
      </c>
      <c r="D53" s="3">
        <f t="shared" si="1"/>
        <v>-1.5947144827559432</v>
      </c>
      <c r="E53" s="3">
        <f t="shared" si="2"/>
        <v>1.4595565407567934</v>
      </c>
      <c r="T53" s="21">
        <v>0.23</v>
      </c>
      <c r="U53" s="3">
        <f t="shared" si="3"/>
        <v>6.5816231640766549</v>
      </c>
      <c r="V53" s="3">
        <f t="shared" si="4"/>
        <v>-1.5200391026179136</v>
      </c>
      <c r="W53" s="3">
        <f t="shared" si="5"/>
        <v>1.2513451271850524</v>
      </c>
    </row>
    <row r="54" spans="2:23" x14ac:dyDescent="0.25">
      <c r="B54" s="21">
        <v>0.25</v>
      </c>
      <c r="C54" s="3">
        <f t="shared" si="0"/>
        <v>6.644608914067522</v>
      </c>
      <c r="D54" s="3">
        <f t="shared" si="1"/>
        <v>-1.6611604828704345</v>
      </c>
      <c r="E54" s="3">
        <f t="shared" si="2"/>
        <v>1.5260025408712847</v>
      </c>
      <c r="T54" s="20">
        <v>0.24</v>
      </c>
      <c r="U54" s="3">
        <f t="shared" si="3"/>
        <v>6.5866678185000573</v>
      </c>
      <c r="V54" s="3">
        <f t="shared" si="4"/>
        <v>-1.5858815898478078</v>
      </c>
      <c r="W54" s="3">
        <f t="shared" si="5"/>
        <v>1.3171876144149466</v>
      </c>
    </row>
    <row r="55" spans="2:23" x14ac:dyDescent="0.25">
      <c r="B55" s="21"/>
      <c r="C55" s="3"/>
      <c r="D55" s="3"/>
      <c r="E55" s="3"/>
      <c r="T55" s="21">
        <v>0.25</v>
      </c>
      <c r="U55" s="3">
        <f t="shared" si="3"/>
        <v>6.5906130947558434</v>
      </c>
      <c r="V55" s="3">
        <f t="shared" si="4"/>
        <v>-1.651768801758942</v>
      </c>
      <c r="W55" s="3">
        <f t="shared" si="5"/>
        <v>1.3830748263260806</v>
      </c>
    </row>
    <row r="56" spans="2:23" x14ac:dyDescent="0.25">
      <c r="B56" s="20"/>
      <c r="C56" s="3"/>
      <c r="D56" s="3"/>
      <c r="E56" s="3"/>
    </row>
    <row r="57" spans="2:23" x14ac:dyDescent="0.25">
      <c r="B57" s="21"/>
      <c r="C57" s="3"/>
      <c r="D57" s="3"/>
      <c r="E57" s="3"/>
    </row>
    <row r="58" spans="2:23" x14ac:dyDescent="0.25">
      <c r="B58" s="21"/>
      <c r="C58" s="3"/>
      <c r="D58" s="3"/>
      <c r="E58" s="3"/>
    </row>
    <row r="59" spans="2:23" x14ac:dyDescent="0.25">
      <c r="B59" s="20"/>
      <c r="C59" s="3"/>
      <c r="D59" s="3"/>
      <c r="E59" s="3"/>
    </row>
    <row r="60" spans="2:23" x14ac:dyDescent="0.25">
      <c r="B60" s="21"/>
      <c r="C60" s="3"/>
      <c r="D60" s="3"/>
      <c r="E60" s="3"/>
    </row>
    <row r="61" spans="2:23" x14ac:dyDescent="0.25">
      <c r="B61" s="21"/>
      <c r="C61" s="3"/>
      <c r="D61" s="3"/>
      <c r="E61" s="3"/>
    </row>
    <row r="62" spans="2:23" x14ac:dyDescent="0.25">
      <c r="B62" s="20"/>
      <c r="C62" s="3"/>
      <c r="D62" s="3"/>
      <c r="E62" s="3"/>
    </row>
    <row r="63" spans="2:23" x14ac:dyDescent="0.25">
      <c r="B63" s="21"/>
      <c r="C63" s="3"/>
      <c r="D63" s="3"/>
      <c r="E63" s="3"/>
    </row>
    <row r="64" spans="2:23" x14ac:dyDescent="0.25">
      <c r="B64" s="21"/>
      <c r="C64" s="3"/>
      <c r="D64" s="3"/>
      <c r="E64" s="3"/>
    </row>
    <row r="65" spans="2:5" x14ac:dyDescent="0.25">
      <c r="B65" s="20"/>
      <c r="C65" s="3"/>
      <c r="D65" s="3"/>
      <c r="E65" s="3"/>
    </row>
    <row r="66" spans="2:5" x14ac:dyDescent="0.25">
      <c r="B66" s="21"/>
      <c r="C66" s="3"/>
      <c r="D66" s="3"/>
      <c r="E66" s="3"/>
    </row>
    <row r="67" spans="2:5" x14ac:dyDescent="0.25">
      <c r="B67" s="21"/>
      <c r="C67" s="3"/>
      <c r="D67" s="3"/>
      <c r="E67" s="3"/>
    </row>
    <row r="68" spans="2:5" x14ac:dyDescent="0.25">
      <c r="B68" s="20"/>
      <c r="C68" s="3"/>
      <c r="D68" s="3"/>
      <c r="E68" s="3"/>
    </row>
    <row r="69" spans="2:5" x14ac:dyDescent="0.25">
      <c r="B69" s="21"/>
      <c r="C69" s="3"/>
      <c r="D69" s="3"/>
      <c r="E69" s="3"/>
    </row>
    <row r="70" spans="2:5" x14ac:dyDescent="0.25">
      <c r="B70" s="21"/>
      <c r="C70" s="3"/>
      <c r="D70" s="3"/>
      <c r="E70" s="3"/>
    </row>
    <row r="71" spans="2:5" x14ac:dyDescent="0.25">
      <c r="B71" s="20"/>
      <c r="C71" s="3"/>
      <c r="D71" s="3"/>
      <c r="E71" s="3"/>
    </row>
    <row r="72" spans="2:5" x14ac:dyDescent="0.25">
      <c r="B72" s="21"/>
      <c r="C72" s="3"/>
      <c r="D72" s="3"/>
      <c r="E72" s="3"/>
    </row>
    <row r="73" spans="2:5" x14ac:dyDescent="0.25">
      <c r="B73" s="21"/>
      <c r="C73" s="3"/>
      <c r="D73" s="3"/>
      <c r="E73" s="3"/>
    </row>
    <row r="74" spans="2:5" x14ac:dyDescent="0.25">
      <c r="B74" s="20"/>
      <c r="C74" s="3"/>
      <c r="D74" s="3"/>
      <c r="E74" s="3"/>
    </row>
    <row r="75" spans="2:5" x14ac:dyDescent="0.25">
      <c r="B75" s="21"/>
      <c r="C75" s="3"/>
      <c r="D75" s="3"/>
      <c r="E75" s="3"/>
    </row>
    <row r="76" spans="2:5" x14ac:dyDescent="0.25">
      <c r="B76" s="21"/>
      <c r="C76" s="3"/>
      <c r="D76" s="3"/>
      <c r="E76" s="3"/>
    </row>
    <row r="77" spans="2:5" x14ac:dyDescent="0.25">
      <c r="B77" s="20"/>
      <c r="C77" s="3"/>
      <c r="D77" s="3"/>
      <c r="E77" s="3"/>
    </row>
    <row r="78" spans="2:5" x14ac:dyDescent="0.25">
      <c r="B78" s="21"/>
      <c r="C78" s="3"/>
      <c r="D78" s="3"/>
      <c r="E78" s="3"/>
    </row>
    <row r="79" spans="2:5" x14ac:dyDescent="0.25">
      <c r="B79" s="21"/>
      <c r="C79" s="3"/>
      <c r="D79" s="3"/>
      <c r="E79" s="3"/>
    </row>
    <row r="80" spans="2:5" x14ac:dyDescent="0.25">
      <c r="B80" s="20"/>
      <c r="C80" s="3"/>
      <c r="D80" s="3"/>
      <c r="E80" s="3"/>
    </row>
    <row r="81" spans="2:5" x14ac:dyDescent="0.25">
      <c r="B81" s="21"/>
      <c r="C81" s="3"/>
      <c r="D81" s="3"/>
      <c r="E81" s="3"/>
    </row>
    <row r="82" spans="2:5" x14ac:dyDescent="0.25">
      <c r="B82" s="21"/>
      <c r="C82" s="3"/>
      <c r="D82" s="3"/>
      <c r="E82" s="3"/>
    </row>
    <row r="83" spans="2:5" x14ac:dyDescent="0.25">
      <c r="B83" s="20"/>
      <c r="C83" s="3"/>
      <c r="D83" s="3"/>
      <c r="E83" s="3"/>
    </row>
    <row r="84" spans="2:5" x14ac:dyDescent="0.25">
      <c r="B84" s="21"/>
      <c r="C84" s="3"/>
      <c r="D84" s="3"/>
      <c r="E84" s="3"/>
    </row>
    <row r="85" spans="2:5" x14ac:dyDescent="0.25">
      <c r="B85" s="21"/>
      <c r="C85" s="3"/>
      <c r="D85" s="3"/>
      <c r="E85" s="3"/>
    </row>
    <row r="86" spans="2:5" x14ac:dyDescent="0.25">
      <c r="B86" s="20"/>
      <c r="C86" s="3"/>
      <c r="D86" s="3"/>
      <c r="E86" s="3"/>
    </row>
    <row r="87" spans="2:5" x14ac:dyDescent="0.25">
      <c r="B87" s="21"/>
      <c r="C87" s="3"/>
      <c r="D87" s="3"/>
      <c r="E87" s="3"/>
    </row>
    <row r="88" spans="2:5" x14ac:dyDescent="0.25">
      <c r="B88" s="21"/>
      <c r="C88" s="3"/>
      <c r="D88" s="3"/>
      <c r="E88" s="3"/>
    </row>
    <row r="89" spans="2:5" x14ac:dyDescent="0.25">
      <c r="B89" s="20"/>
      <c r="C89" s="3"/>
      <c r="D89" s="3"/>
      <c r="E89" s="3"/>
    </row>
    <row r="90" spans="2:5" x14ac:dyDescent="0.25">
      <c r="B90" s="21"/>
      <c r="C90" s="3"/>
      <c r="D90" s="3"/>
      <c r="E90" s="3"/>
    </row>
    <row r="91" spans="2:5" x14ac:dyDescent="0.25">
      <c r="B91" s="21"/>
      <c r="C91" s="3"/>
      <c r="D91" s="3"/>
      <c r="E91" s="3"/>
    </row>
    <row r="92" spans="2:5" x14ac:dyDescent="0.25">
      <c r="B92" s="20"/>
      <c r="C92" s="3"/>
      <c r="D92" s="3"/>
      <c r="E92" s="3"/>
    </row>
    <row r="93" spans="2:5" x14ac:dyDescent="0.25">
      <c r="B93" s="21"/>
      <c r="C93" s="3"/>
      <c r="D93" s="3"/>
      <c r="E93" s="3"/>
    </row>
    <row r="94" spans="2:5" x14ac:dyDescent="0.25">
      <c r="B94" s="21"/>
      <c r="C94" s="3"/>
      <c r="D94" s="3"/>
      <c r="E94" s="3"/>
    </row>
    <row r="95" spans="2:5" x14ac:dyDescent="0.25">
      <c r="B95" s="20"/>
      <c r="C95" s="3"/>
      <c r="D95" s="3"/>
      <c r="E95" s="3"/>
    </row>
    <row r="96" spans="2:5" x14ac:dyDescent="0.25">
      <c r="B96" s="21"/>
      <c r="C96" s="3"/>
      <c r="D96" s="3"/>
      <c r="E96" s="3"/>
    </row>
    <row r="97" spans="2:5" x14ac:dyDescent="0.25">
      <c r="B97" s="21"/>
      <c r="C97" s="3"/>
      <c r="D97" s="3"/>
      <c r="E97" s="3"/>
    </row>
    <row r="98" spans="2:5" x14ac:dyDescent="0.25">
      <c r="B98" s="20"/>
      <c r="C98" s="3"/>
      <c r="D98" s="3"/>
      <c r="E98" s="3"/>
    </row>
    <row r="99" spans="2:5" x14ac:dyDescent="0.25">
      <c r="B99" s="21"/>
      <c r="C99" s="3"/>
      <c r="D99" s="3"/>
      <c r="E99" s="3"/>
    </row>
    <row r="100" spans="2:5" x14ac:dyDescent="0.25">
      <c r="B100" s="21"/>
      <c r="C100" s="3"/>
      <c r="D100" s="3"/>
      <c r="E100" s="3"/>
    </row>
    <row r="101" spans="2:5" x14ac:dyDescent="0.25">
      <c r="B101" s="20"/>
      <c r="C101" s="3"/>
      <c r="D101" s="3"/>
      <c r="E101" s="3"/>
    </row>
    <row r="102" spans="2:5" x14ac:dyDescent="0.25">
      <c r="B102" s="21"/>
      <c r="C102" s="3"/>
      <c r="D102" s="3"/>
      <c r="E102" s="3"/>
    </row>
    <row r="103" spans="2:5" x14ac:dyDescent="0.25">
      <c r="B103" s="21"/>
      <c r="C103" s="3"/>
      <c r="D103" s="3"/>
      <c r="E103" s="3"/>
    </row>
    <row r="104" spans="2:5" x14ac:dyDescent="0.25">
      <c r="B104" s="20"/>
      <c r="C104" s="3"/>
      <c r="D104" s="3"/>
      <c r="E104" s="3"/>
    </row>
    <row r="105" spans="2:5" x14ac:dyDescent="0.25">
      <c r="B105" s="21"/>
      <c r="C105" s="3"/>
      <c r="D105" s="3"/>
      <c r="E105" s="3"/>
    </row>
    <row r="106" spans="2:5" x14ac:dyDescent="0.25">
      <c r="B106" s="21"/>
      <c r="C106" s="3"/>
      <c r="D106" s="3"/>
      <c r="E106" s="3"/>
    </row>
    <row r="107" spans="2:5" x14ac:dyDescent="0.25">
      <c r="B107" s="20"/>
      <c r="C107" s="3"/>
      <c r="D107" s="3"/>
      <c r="E107" s="3"/>
    </row>
    <row r="108" spans="2:5" x14ac:dyDescent="0.25">
      <c r="B108" s="21"/>
      <c r="C108" s="3"/>
      <c r="D108" s="3"/>
      <c r="E108" s="3"/>
    </row>
    <row r="109" spans="2:5" x14ac:dyDescent="0.25">
      <c r="B109" s="21"/>
      <c r="C109" s="3"/>
      <c r="D109" s="3"/>
      <c r="E109" s="3"/>
    </row>
    <row r="110" spans="2:5" x14ac:dyDescent="0.25">
      <c r="B110" s="20"/>
      <c r="C110" s="3"/>
      <c r="D110" s="3"/>
      <c r="E110" s="3"/>
    </row>
    <row r="111" spans="2:5" x14ac:dyDescent="0.25">
      <c r="B111" s="21"/>
      <c r="C111" s="3"/>
      <c r="D111" s="3"/>
      <c r="E111" s="3"/>
    </row>
    <row r="112" spans="2:5" x14ac:dyDescent="0.25">
      <c r="B112" s="21"/>
      <c r="C112" s="3"/>
      <c r="D112" s="3"/>
      <c r="E112" s="3"/>
    </row>
    <row r="113" spans="2:5" x14ac:dyDescent="0.25">
      <c r="B113" s="20"/>
      <c r="C113" s="3"/>
      <c r="D113" s="3"/>
      <c r="E113" s="3"/>
    </row>
    <row r="114" spans="2:5" x14ac:dyDescent="0.25">
      <c r="B114" s="21"/>
      <c r="C114" s="3"/>
      <c r="D114" s="3"/>
      <c r="E114" s="3"/>
    </row>
    <row r="115" spans="2:5" x14ac:dyDescent="0.25">
      <c r="B115" s="21"/>
      <c r="C115" s="3"/>
      <c r="D115" s="3"/>
      <c r="E115" s="3"/>
    </row>
    <row r="116" spans="2:5" x14ac:dyDescent="0.25">
      <c r="B116" s="20"/>
      <c r="C116" s="3"/>
      <c r="D116" s="3"/>
      <c r="E116" s="3"/>
    </row>
    <row r="117" spans="2:5" x14ac:dyDescent="0.25">
      <c r="B117" s="21"/>
      <c r="C117" s="3"/>
      <c r="D117" s="3"/>
      <c r="E117" s="3"/>
    </row>
    <row r="118" spans="2:5" x14ac:dyDescent="0.25">
      <c r="B118" s="21"/>
      <c r="C118" s="3"/>
      <c r="D118" s="3"/>
      <c r="E118" s="3"/>
    </row>
    <row r="119" spans="2:5" x14ac:dyDescent="0.25">
      <c r="B119" s="20"/>
      <c r="C119" s="3"/>
      <c r="D119" s="3"/>
      <c r="E119" s="3"/>
    </row>
    <row r="120" spans="2:5" x14ac:dyDescent="0.25">
      <c r="B120" s="21"/>
      <c r="C120" s="3"/>
      <c r="D120" s="3"/>
      <c r="E120" s="3"/>
    </row>
    <row r="121" spans="2:5" x14ac:dyDescent="0.25">
      <c r="B121" s="21"/>
      <c r="C121" s="3"/>
      <c r="D121" s="3"/>
      <c r="E121" s="3"/>
    </row>
    <row r="122" spans="2:5" x14ac:dyDescent="0.25">
      <c r="B122" s="20"/>
      <c r="C122" s="3"/>
      <c r="D122" s="3"/>
      <c r="E122" s="3"/>
    </row>
    <row r="123" spans="2:5" x14ac:dyDescent="0.25">
      <c r="B123" s="21"/>
      <c r="C123" s="3"/>
      <c r="D123" s="3"/>
      <c r="E123" s="3"/>
    </row>
    <row r="124" spans="2:5" x14ac:dyDescent="0.25">
      <c r="B124" s="21"/>
      <c r="C124" s="3"/>
      <c r="D124" s="3"/>
      <c r="E124" s="3"/>
    </row>
    <row r="125" spans="2:5" x14ac:dyDescent="0.25">
      <c r="B125" s="20"/>
      <c r="C125" s="3"/>
      <c r="D125" s="3"/>
      <c r="E125" s="3"/>
    </row>
    <row r="126" spans="2:5" x14ac:dyDescent="0.25">
      <c r="B126" s="21"/>
      <c r="C126" s="3"/>
      <c r="D126" s="3"/>
      <c r="E126" s="3"/>
    </row>
    <row r="127" spans="2:5" x14ac:dyDescent="0.25">
      <c r="B127" s="21"/>
      <c r="C127" s="3"/>
      <c r="D127" s="3"/>
      <c r="E127" s="3"/>
    </row>
    <row r="128" spans="2:5" x14ac:dyDescent="0.25">
      <c r="B128" s="20"/>
      <c r="C128" s="3"/>
      <c r="D128" s="3"/>
      <c r="E128" s="3"/>
    </row>
    <row r="129" spans="2:5" x14ac:dyDescent="0.25">
      <c r="B129" s="21"/>
      <c r="C129" s="3"/>
      <c r="D129" s="3"/>
      <c r="E129" s="3"/>
    </row>
  </sheetData>
  <pageMargins left="0.7" right="0.7" top="0.75" bottom="0.75" header="0.3" footer="0.3"/>
  <pageSetup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Calculations</vt:lpstr>
      <vt:lpstr>Calculations!Print_Area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cp:lastPrinted>2018-03-14T12:57:32Z</cp:lastPrinted>
  <dcterms:created xsi:type="dcterms:W3CDTF">2018-03-07T20:07:26Z</dcterms:created>
  <dcterms:modified xsi:type="dcterms:W3CDTF">2018-03-14T16:04:28Z</dcterms:modified>
</cp:coreProperties>
</file>