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pstone\4_Paddle_Controller\"/>
    </mc:Choice>
  </mc:AlternateContent>
  <bookViews>
    <workbookView xWindow="0" yWindow="0" windowWidth="28800" windowHeight="12885"/>
  </bookViews>
  <sheets>
    <sheet name="Calculations" sheetId="1" r:id="rId1"/>
    <sheet name="Mass Data" sheetId="2" r:id="rId2"/>
  </sheets>
  <definedNames>
    <definedName name="_xlnm.Print_Area" localSheetId="0">Calculations!$A$1:$S$54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7" i="2" l="1"/>
  <c r="S16" i="2"/>
  <c r="S13" i="2"/>
  <c r="S10" i="2"/>
  <c r="S9" i="2"/>
  <c r="S7" i="2"/>
  <c r="P9" i="2"/>
  <c r="B11" i="2" l="1"/>
  <c r="B25" i="1" l="1"/>
  <c r="B24" i="1"/>
  <c r="J8" i="1"/>
  <c r="B14" i="1" l="1"/>
  <c r="B22" i="1" s="1"/>
  <c r="B7" i="1"/>
  <c r="K7" i="1" s="1"/>
  <c r="W6" i="1" l="1"/>
  <c r="B21" i="1"/>
  <c r="B8" i="1"/>
  <c r="K6" i="1"/>
  <c r="K8" i="1" s="1"/>
  <c r="B23" i="1" l="1"/>
  <c r="C29" i="1" l="1"/>
  <c r="D29" i="1"/>
  <c r="E29" i="1" s="1"/>
  <c r="U56" i="1"/>
  <c r="U64" i="1"/>
  <c r="U72" i="1"/>
  <c r="U80" i="1"/>
  <c r="U88" i="1"/>
  <c r="U96" i="1"/>
  <c r="U104" i="1"/>
  <c r="U112" i="1"/>
  <c r="U120" i="1"/>
  <c r="U128" i="1"/>
  <c r="U61" i="1"/>
  <c r="U69" i="1"/>
  <c r="U77" i="1"/>
  <c r="U85" i="1"/>
  <c r="U93" i="1"/>
  <c r="U101" i="1"/>
  <c r="U109" i="1"/>
  <c r="U117" i="1"/>
  <c r="U125" i="1"/>
  <c r="U62" i="1"/>
  <c r="U70" i="1"/>
  <c r="U78" i="1"/>
  <c r="U86" i="1"/>
  <c r="U94" i="1"/>
  <c r="U102" i="1"/>
  <c r="U110" i="1"/>
  <c r="U118" i="1"/>
  <c r="U126" i="1"/>
  <c r="U134" i="1"/>
  <c r="U142" i="1"/>
  <c r="U150" i="1"/>
  <c r="U158" i="1"/>
  <c r="U166" i="1"/>
  <c r="U174" i="1"/>
  <c r="U182" i="1"/>
  <c r="U190" i="1"/>
  <c r="U76" i="1"/>
  <c r="U108" i="1"/>
  <c r="U139" i="1"/>
  <c r="V147" i="1"/>
  <c r="U156" i="1"/>
  <c r="U171" i="1"/>
  <c r="V179" i="1"/>
  <c r="U188" i="1"/>
  <c r="V195" i="1"/>
  <c r="V203" i="1"/>
  <c r="V211" i="1"/>
  <c r="V219" i="1"/>
  <c r="V227" i="1"/>
  <c r="V235" i="1"/>
  <c r="V243" i="1"/>
  <c r="V251" i="1"/>
  <c r="V259" i="1"/>
  <c r="V77" i="1"/>
  <c r="V109" i="1"/>
  <c r="U133" i="1"/>
  <c r="V141" i="1"/>
  <c r="V150" i="1"/>
  <c r="U165" i="1"/>
  <c r="V173" i="1"/>
  <c r="V182" i="1"/>
  <c r="U196" i="1"/>
  <c r="U204" i="1"/>
  <c r="U212" i="1"/>
  <c r="U220" i="1"/>
  <c r="U228" i="1"/>
  <c r="U236" i="1"/>
  <c r="U244" i="1"/>
  <c r="U252" i="1"/>
  <c r="U260" i="1"/>
  <c r="V74" i="1"/>
  <c r="V106" i="1"/>
  <c r="U132" i="1"/>
  <c r="U147" i="1"/>
  <c r="V155" i="1"/>
  <c r="U164" i="1"/>
  <c r="U179" i="1"/>
  <c r="V187" i="1"/>
  <c r="U195" i="1"/>
  <c r="U203" i="1"/>
  <c r="U211" i="1"/>
  <c r="U219" i="1"/>
  <c r="U227" i="1"/>
  <c r="U235" i="1"/>
  <c r="U243" i="1"/>
  <c r="V57" i="1"/>
  <c r="V65" i="1"/>
  <c r="V73" i="1"/>
  <c r="V81" i="1"/>
  <c r="V89" i="1"/>
  <c r="V97" i="1"/>
  <c r="V105" i="1"/>
  <c r="V113" i="1"/>
  <c r="V121" i="1"/>
  <c r="V56" i="1"/>
  <c r="V64" i="1"/>
  <c r="V72" i="1"/>
  <c r="V80" i="1"/>
  <c r="V88" i="1"/>
  <c r="V96" i="1"/>
  <c r="V104" i="1"/>
  <c r="V112" i="1"/>
  <c r="V120" i="1"/>
  <c r="V128" i="1"/>
  <c r="V63" i="1"/>
  <c r="V71" i="1"/>
  <c r="V79" i="1"/>
  <c r="V87" i="1"/>
  <c r="V95" i="1"/>
  <c r="V103" i="1"/>
  <c r="V111" i="1"/>
  <c r="V119" i="1"/>
  <c r="V127" i="1"/>
  <c r="V135" i="1"/>
  <c r="V143" i="1"/>
  <c r="V151" i="1"/>
  <c r="V159" i="1"/>
  <c r="V167" i="1"/>
  <c r="V175" i="1"/>
  <c r="V183" i="1"/>
  <c r="V191" i="1"/>
  <c r="V82" i="1"/>
  <c r="V114" i="1"/>
  <c r="U141" i="1"/>
  <c r="V149" i="1"/>
  <c r="V158" i="1"/>
  <c r="U173" i="1"/>
  <c r="V181" i="1"/>
  <c r="V190" i="1"/>
  <c r="U197" i="1"/>
  <c r="U205" i="1"/>
  <c r="U213" i="1"/>
  <c r="U221" i="1"/>
  <c r="U229" i="1"/>
  <c r="U237" i="1"/>
  <c r="U245" i="1"/>
  <c r="U253" i="1"/>
  <c r="U261" i="1"/>
  <c r="U84" i="1"/>
  <c r="U116" i="1"/>
  <c r="U135" i="1"/>
  <c r="U144" i="1"/>
  <c r="V152" i="1"/>
  <c r="U167" i="1"/>
  <c r="U176" i="1"/>
  <c r="V184" i="1"/>
  <c r="V197" i="1"/>
  <c r="V205" i="1"/>
  <c r="V213" i="1"/>
  <c r="V221" i="1"/>
  <c r="V229" i="1"/>
  <c r="V237" i="1"/>
  <c r="V245" i="1"/>
  <c r="V253" i="1"/>
  <c r="V261" i="1"/>
  <c r="U87" i="1"/>
  <c r="U119" i="1"/>
  <c r="V134" i="1"/>
  <c r="U149" i="1"/>
  <c r="V157" i="1"/>
  <c r="V166" i="1"/>
  <c r="U181" i="1"/>
  <c r="V189" i="1"/>
  <c r="V62" i="1"/>
  <c r="V70" i="1"/>
  <c r="V78" i="1"/>
  <c r="V86" i="1"/>
  <c r="V94" i="1"/>
  <c r="V102" i="1"/>
  <c r="V110" i="1"/>
  <c r="V118" i="1"/>
  <c r="V126" i="1"/>
  <c r="V59" i="1"/>
  <c r="V67" i="1"/>
  <c r="V75" i="1"/>
  <c r="V83" i="1"/>
  <c r="V91" i="1"/>
  <c r="V99" i="1"/>
  <c r="V107" i="1"/>
  <c r="V115" i="1"/>
  <c r="V123" i="1"/>
  <c r="V60" i="1"/>
  <c r="V68" i="1"/>
  <c r="V76" i="1"/>
  <c r="V84" i="1"/>
  <c r="V92" i="1"/>
  <c r="V100" i="1"/>
  <c r="V108" i="1"/>
  <c r="V116" i="1"/>
  <c r="V124" i="1"/>
  <c r="V132" i="1"/>
  <c r="V140" i="1"/>
  <c r="V148" i="1"/>
  <c r="V156" i="1"/>
  <c r="V164" i="1"/>
  <c r="V172" i="1"/>
  <c r="V180" i="1"/>
  <c r="V188" i="1"/>
  <c r="V69" i="1"/>
  <c r="V101" i="1"/>
  <c r="V130" i="1"/>
  <c r="V145" i="1"/>
  <c r="U154" i="1"/>
  <c r="V162" i="1"/>
  <c r="V177" i="1"/>
  <c r="U186" i="1"/>
  <c r="U194" i="1"/>
  <c r="U202" i="1"/>
  <c r="U210" i="1"/>
  <c r="U218" i="1"/>
  <c r="U226" i="1"/>
  <c r="U234" i="1"/>
  <c r="U242" i="1"/>
  <c r="U250" i="1"/>
  <c r="U258" i="1"/>
  <c r="U71" i="1"/>
  <c r="U103" i="1"/>
  <c r="U131" i="1"/>
  <c r="V139" i="1"/>
  <c r="U148" i="1"/>
  <c r="U163" i="1"/>
  <c r="V171" i="1"/>
  <c r="U180" i="1"/>
  <c r="V194" i="1"/>
  <c r="V202" i="1"/>
  <c r="V210" i="1"/>
  <c r="V218" i="1"/>
  <c r="V226" i="1"/>
  <c r="V234" i="1"/>
  <c r="V242" i="1"/>
  <c r="V250" i="1"/>
  <c r="V258" i="1"/>
  <c r="U68" i="1"/>
  <c r="U100" i="1"/>
  <c r="U130" i="1"/>
  <c r="V138" i="1"/>
  <c r="V153" i="1"/>
  <c r="U162" i="1"/>
  <c r="V170" i="1"/>
  <c r="V185" i="1"/>
  <c r="V193" i="1"/>
  <c r="V201" i="1"/>
  <c r="V209" i="1"/>
  <c r="V217" i="1"/>
  <c r="V225" i="1"/>
  <c r="V233" i="1"/>
  <c r="V241" i="1"/>
  <c r="V249" i="1"/>
  <c r="U59" i="1"/>
  <c r="U91" i="1"/>
  <c r="U123" i="1"/>
  <c r="U82" i="1"/>
  <c r="U114" i="1"/>
  <c r="U73" i="1"/>
  <c r="U105" i="1"/>
  <c r="U137" i="1"/>
  <c r="U169" i="1"/>
  <c r="U95" i="1"/>
  <c r="V160" i="1"/>
  <c r="V200" i="1"/>
  <c r="V232" i="1"/>
  <c r="V58" i="1"/>
  <c r="U146" i="1"/>
  <c r="V186" i="1"/>
  <c r="U223" i="1"/>
  <c r="U255" i="1"/>
  <c r="V136" i="1"/>
  <c r="U183" i="1"/>
  <c r="V206" i="1"/>
  <c r="V222" i="1"/>
  <c r="V238" i="1"/>
  <c r="U251" i="1"/>
  <c r="U259" i="1"/>
  <c r="U267" i="1"/>
  <c r="U275" i="1"/>
  <c r="U283" i="1"/>
  <c r="U291" i="1"/>
  <c r="U299" i="1"/>
  <c r="U307" i="1"/>
  <c r="U315" i="1"/>
  <c r="U323" i="1"/>
  <c r="C55" i="1"/>
  <c r="C62" i="1"/>
  <c r="C71" i="1"/>
  <c r="C78" i="1"/>
  <c r="V85" i="1"/>
  <c r="U157" i="1"/>
  <c r="U198" i="1"/>
  <c r="U230" i="1"/>
  <c r="U262" i="1"/>
  <c r="U277" i="1"/>
  <c r="V285" i="1"/>
  <c r="U294" i="1"/>
  <c r="U309" i="1"/>
  <c r="V317" i="1"/>
  <c r="U326" i="1"/>
  <c r="C59" i="1"/>
  <c r="D68" i="1"/>
  <c r="D80" i="1"/>
  <c r="D88" i="1"/>
  <c r="D97" i="1"/>
  <c r="D104" i="1"/>
  <c r="D113" i="1"/>
  <c r="V66" i="1"/>
  <c r="V142" i="1"/>
  <c r="U193" i="1"/>
  <c r="U67" i="1"/>
  <c r="U99" i="1"/>
  <c r="U58" i="1"/>
  <c r="U90" i="1"/>
  <c r="U122" i="1"/>
  <c r="U81" i="1"/>
  <c r="U113" i="1"/>
  <c r="U145" i="1"/>
  <c r="U177" i="1"/>
  <c r="U127" i="1"/>
  <c r="U175" i="1"/>
  <c r="V208" i="1"/>
  <c r="V240" i="1"/>
  <c r="V90" i="1"/>
  <c r="V154" i="1"/>
  <c r="U199" i="1"/>
  <c r="U231" i="1"/>
  <c r="V61" i="1"/>
  <c r="U151" i="1"/>
  <c r="U192" i="1"/>
  <c r="U208" i="1"/>
  <c r="U224" i="1"/>
  <c r="U240" i="1"/>
  <c r="V254" i="1"/>
  <c r="V262" i="1"/>
  <c r="V270" i="1"/>
  <c r="V278" i="1"/>
  <c r="V286" i="1"/>
  <c r="V294" i="1"/>
  <c r="V302" i="1"/>
  <c r="V310" i="1"/>
  <c r="V318" i="1"/>
  <c r="V326" i="1"/>
  <c r="C57" i="1"/>
  <c r="C64" i="1"/>
  <c r="C73" i="1"/>
  <c r="C80" i="1"/>
  <c r="U111" i="1"/>
  <c r="V165" i="1"/>
  <c r="V204" i="1"/>
  <c r="V236" i="1"/>
  <c r="V264" i="1"/>
  <c r="U279" i="1"/>
  <c r="V287" i="1"/>
  <c r="V296" i="1"/>
  <c r="U311" i="1"/>
  <c r="V319" i="1"/>
  <c r="V328" i="1"/>
  <c r="D61" i="1"/>
  <c r="D70" i="1"/>
  <c r="D82" i="1"/>
  <c r="C90" i="1"/>
  <c r="C99" i="1"/>
  <c r="C106" i="1"/>
  <c r="C115" i="1"/>
  <c r="U92" i="1"/>
  <c r="U159" i="1"/>
  <c r="V199" i="1"/>
  <c r="U75" i="1"/>
  <c r="U107" i="1"/>
  <c r="U66" i="1"/>
  <c r="U98" i="1"/>
  <c r="U57" i="1"/>
  <c r="U89" i="1"/>
  <c r="U121" i="1"/>
  <c r="U153" i="1"/>
  <c r="U185" i="1"/>
  <c r="U143" i="1"/>
  <c r="U184" i="1"/>
  <c r="V216" i="1"/>
  <c r="V248" i="1"/>
  <c r="V122" i="1"/>
  <c r="V169" i="1"/>
  <c r="U207" i="1"/>
  <c r="U239" i="1"/>
  <c r="V93" i="1"/>
  <c r="U160" i="1"/>
  <c r="V198" i="1"/>
  <c r="V214" i="1"/>
  <c r="V230" i="1"/>
  <c r="V246" i="1"/>
  <c r="U256" i="1"/>
  <c r="U264" i="1"/>
  <c r="U272" i="1"/>
  <c r="U280" i="1"/>
  <c r="U288" i="1"/>
  <c r="U296" i="1"/>
  <c r="U304" i="1"/>
  <c r="U312" i="1"/>
  <c r="U320" i="1"/>
  <c r="U328" i="1"/>
  <c r="D58" i="1"/>
  <c r="D67" i="1"/>
  <c r="D74" i="1"/>
  <c r="D83" i="1"/>
  <c r="V131" i="1"/>
  <c r="V174" i="1"/>
  <c r="U217" i="1"/>
  <c r="U249" i="1"/>
  <c r="V266" i="1"/>
  <c r="U281" i="1"/>
  <c r="U290" i="1"/>
  <c r="V298" i="1"/>
  <c r="U313" i="1"/>
  <c r="U322" i="1"/>
  <c r="V330" i="1"/>
  <c r="D63" i="1"/>
  <c r="D73" i="1"/>
  <c r="C85" i="1"/>
  <c r="C92" i="1"/>
  <c r="C101" i="1"/>
  <c r="C108" i="1"/>
  <c r="C117" i="1"/>
  <c r="V117" i="1"/>
  <c r="U168" i="1"/>
  <c r="U206" i="1"/>
  <c r="U238" i="1"/>
  <c r="U271" i="1"/>
  <c r="V279" i="1"/>
  <c r="V288" i="1"/>
  <c r="U303" i="1"/>
  <c r="V311" i="1"/>
  <c r="V320" i="1"/>
  <c r="D59" i="1"/>
  <c r="D71" i="1"/>
  <c r="C83" i="1"/>
  <c r="D90" i="1"/>
  <c r="D99" i="1"/>
  <c r="D106" i="1"/>
  <c r="D115" i="1"/>
  <c r="U138" i="1"/>
  <c r="U172" i="1"/>
  <c r="V215" i="1"/>
  <c r="V247" i="1"/>
  <c r="U266" i="1"/>
  <c r="V274" i="1"/>
  <c r="U289" i="1"/>
  <c r="U298" i="1"/>
  <c r="V306" i="1"/>
  <c r="U321" i="1"/>
  <c r="U330" i="1"/>
  <c r="C63" i="1"/>
  <c r="D72" i="1"/>
  <c r="U83" i="1"/>
  <c r="U65" i="1"/>
  <c r="U63" i="1"/>
  <c r="V256" i="1"/>
  <c r="U247" i="1"/>
  <c r="U216" i="1"/>
  <c r="V265" i="1"/>
  <c r="V297" i="1"/>
  <c r="V329" i="1"/>
  <c r="U60" i="1"/>
  <c r="V255" i="1"/>
  <c r="V300" i="1"/>
  <c r="C66" i="1"/>
  <c r="D102" i="1"/>
  <c r="V176" i="1"/>
  <c r="V244" i="1"/>
  <c r="V275" i="1"/>
  <c r="U286" i="1"/>
  <c r="U305" i="1"/>
  <c r="U316" i="1"/>
  <c r="D57" i="1"/>
  <c r="C76" i="1"/>
  <c r="C87" i="1"/>
  <c r="C96" i="1"/>
  <c r="D108" i="1"/>
  <c r="U79" i="1"/>
  <c r="V163" i="1"/>
  <c r="U222" i="1"/>
  <c r="V260" i="1"/>
  <c r="V272" i="1"/>
  <c r="V291" i="1"/>
  <c r="U302" i="1"/>
  <c r="U319" i="1"/>
  <c r="C56" i="1"/>
  <c r="C68" i="1"/>
  <c r="D79" i="1"/>
  <c r="C88" i="1"/>
  <c r="C97" i="1"/>
  <c r="C104" i="1"/>
  <c r="C113" i="1"/>
  <c r="C120" i="1"/>
  <c r="C129" i="1"/>
  <c r="C136" i="1"/>
  <c r="C145" i="1"/>
  <c r="C152" i="1"/>
  <c r="C161" i="1"/>
  <c r="C168" i="1"/>
  <c r="C177" i="1"/>
  <c r="C184" i="1"/>
  <c r="C193" i="1"/>
  <c r="C200" i="1"/>
  <c r="C209" i="1"/>
  <c r="C216" i="1"/>
  <c r="C225" i="1"/>
  <c r="C232" i="1"/>
  <c r="C241" i="1"/>
  <c r="C248" i="1"/>
  <c r="U115" i="1"/>
  <c r="U97" i="1"/>
  <c r="U152" i="1"/>
  <c r="V137" i="1"/>
  <c r="V125" i="1"/>
  <c r="U232" i="1"/>
  <c r="V273" i="1"/>
  <c r="V305" i="1"/>
  <c r="D60" i="1"/>
  <c r="U140" i="1"/>
  <c r="V268" i="1"/>
  <c r="V315" i="1"/>
  <c r="D75" i="1"/>
  <c r="D111" i="1"/>
  <c r="V212" i="1"/>
  <c r="U257" i="1"/>
  <c r="V277" i="1"/>
  <c r="V290" i="1"/>
  <c r="V307" i="1"/>
  <c r="U318" i="1"/>
  <c r="D64" i="1"/>
  <c r="D78" i="1"/>
  <c r="C89" i="1"/>
  <c r="D101" i="1"/>
  <c r="C110" i="1"/>
  <c r="V129" i="1"/>
  <c r="U189" i="1"/>
  <c r="V228" i="1"/>
  <c r="V263" i="1"/>
  <c r="V276" i="1"/>
  <c r="V293" i="1"/>
  <c r="V304" i="1"/>
  <c r="V323" i="1"/>
  <c r="C58" i="1"/>
  <c r="C70" i="1"/>
  <c r="C82" i="1"/>
  <c r="D91" i="1"/>
  <c r="D98" i="1"/>
  <c r="D107" i="1"/>
  <c r="D114" i="1"/>
  <c r="D123" i="1"/>
  <c r="D130" i="1"/>
  <c r="D139" i="1"/>
  <c r="D146" i="1"/>
  <c r="D155" i="1"/>
  <c r="D162" i="1"/>
  <c r="D171" i="1"/>
  <c r="D178" i="1"/>
  <c r="D187" i="1"/>
  <c r="D194" i="1"/>
  <c r="D203" i="1"/>
  <c r="U106" i="1"/>
  <c r="U161" i="1"/>
  <c r="V224" i="1"/>
  <c r="U215" i="1"/>
  <c r="U200" i="1"/>
  <c r="V257" i="1"/>
  <c r="V289" i="1"/>
  <c r="V321" i="1"/>
  <c r="D76" i="1"/>
  <c r="V223" i="1"/>
  <c r="U292" i="1"/>
  <c r="D56" i="1"/>
  <c r="D95" i="1"/>
  <c r="V133" i="1"/>
  <c r="V231" i="1"/>
  <c r="U273" i="1"/>
  <c r="U284" i="1"/>
  <c r="U301" i="1"/>
  <c r="U314" i="1"/>
  <c r="V324" i="1"/>
  <c r="C69" i="1"/>
  <c r="D85" i="1"/>
  <c r="C94" i="1"/>
  <c r="C105" i="1"/>
  <c r="D117" i="1"/>
  <c r="U155" i="1"/>
  <c r="U209" i="1"/>
  <c r="U254" i="1"/>
  <c r="U270" i="1"/>
  <c r="U287" i="1"/>
  <c r="U300" i="1"/>
  <c r="U317" i="1"/>
  <c r="V327" i="1"/>
  <c r="D65" i="1"/>
  <c r="D77" i="1"/>
  <c r="C86" i="1"/>
  <c r="C95" i="1"/>
  <c r="C102" i="1"/>
  <c r="C111" i="1"/>
  <c r="C118" i="1"/>
  <c r="C127" i="1"/>
  <c r="C134" i="1"/>
  <c r="C143" i="1"/>
  <c r="C150" i="1"/>
  <c r="C159" i="1"/>
  <c r="C166" i="1"/>
  <c r="C175" i="1"/>
  <c r="C182" i="1"/>
  <c r="C191" i="1"/>
  <c r="C198" i="1"/>
  <c r="C207" i="1"/>
  <c r="C214" i="1"/>
  <c r="C223" i="1"/>
  <c r="C230" i="1"/>
  <c r="C239" i="1"/>
  <c r="C246" i="1"/>
  <c r="C255" i="1"/>
  <c r="U233" i="1"/>
  <c r="V303" i="1"/>
  <c r="C72" i="1"/>
  <c r="D103" i="1"/>
  <c r="C128" i="1"/>
  <c r="D137" i="1"/>
  <c r="C147" i="1"/>
  <c r="D156" i="1"/>
  <c r="D170" i="1"/>
  <c r="C194" i="1"/>
  <c r="D222" i="1"/>
  <c r="D268" i="1"/>
  <c r="C295" i="1"/>
  <c r="D320" i="1"/>
  <c r="U214" i="1"/>
  <c r="V280" i="1"/>
  <c r="D55" i="1"/>
  <c r="C91" i="1"/>
  <c r="C119" i="1"/>
  <c r="D128" i="1"/>
  <c r="C138" i="1"/>
  <c r="D147" i="1"/>
  <c r="D159" i="1"/>
  <c r="C171" i="1"/>
  <c r="C183" i="1"/>
  <c r="D192" i="1"/>
  <c r="C202" i="1"/>
  <c r="D211" i="1"/>
  <c r="U74" i="1"/>
  <c r="V168" i="1"/>
  <c r="D69" i="1"/>
  <c r="D86" i="1"/>
  <c r="U282" i="1"/>
  <c r="D66" i="1"/>
  <c r="C112" i="1"/>
  <c r="U268" i="1"/>
  <c r="V325" i="1"/>
  <c r="D93" i="1"/>
  <c r="D125" i="1"/>
  <c r="D157" i="1"/>
  <c r="D189" i="1"/>
  <c r="D212" i="1"/>
  <c r="D228" i="1"/>
  <c r="D244" i="1"/>
  <c r="V178" i="1"/>
  <c r="U295" i="1"/>
  <c r="D81" i="1"/>
  <c r="C121" i="1"/>
  <c r="C135" i="1"/>
  <c r="D149" i="1"/>
  <c r="D161" i="1"/>
  <c r="D182" i="1"/>
  <c r="D239" i="1"/>
  <c r="D284" i="1"/>
  <c r="D315" i="1"/>
  <c r="V239" i="1"/>
  <c r="U306" i="1"/>
  <c r="C84" i="1"/>
  <c r="D121" i="1"/>
  <c r="D133" i="1"/>
  <c r="D145" i="1"/>
  <c r="C164" i="1"/>
  <c r="C178" i="1"/>
  <c r="C190" i="1"/>
  <c r="D204" i="1"/>
  <c r="D218" i="1"/>
  <c r="D230" i="1"/>
  <c r="C242" i="1"/>
  <c r="C252" i="1"/>
  <c r="C260" i="1"/>
  <c r="C269" i="1"/>
  <c r="C276" i="1"/>
  <c r="U136" i="1"/>
  <c r="V267" i="1"/>
  <c r="V301" i="1"/>
  <c r="C79" i="1"/>
  <c r="C116" i="1"/>
  <c r="D127" i="1"/>
  <c r="C139" i="1"/>
  <c r="C151" i="1"/>
  <c r="D160" i="1"/>
  <c r="C170" i="1"/>
  <c r="D179" i="1"/>
  <c r="D191" i="1"/>
  <c r="C203" i="1"/>
  <c r="C215" i="1"/>
  <c r="D224" i="1"/>
  <c r="C234" i="1"/>
  <c r="D243" i="1"/>
  <c r="D255" i="1"/>
  <c r="D262" i="1"/>
  <c r="D271" i="1"/>
  <c r="D278" i="1"/>
  <c r="D287" i="1"/>
  <c r="D294" i="1"/>
  <c r="D303" i="1"/>
  <c r="D310" i="1"/>
  <c r="D318" i="1"/>
  <c r="D326" i="1"/>
  <c r="C185" i="1"/>
  <c r="C199" i="1"/>
  <c r="D213" i="1"/>
  <c r="D227" i="1"/>
  <c r="C244" i="1"/>
  <c r="D259" i="1"/>
  <c r="C270" i="1"/>
  <c r="C281" i="1"/>
  <c r="D293" i="1"/>
  <c r="D307" i="1"/>
  <c r="D317" i="1"/>
  <c r="C311" i="1"/>
  <c r="D169" i="1"/>
  <c r="C318" i="1"/>
  <c r="U265" i="1"/>
  <c r="C148" i="1"/>
  <c r="D252" i="1"/>
  <c r="D314" i="1"/>
  <c r="D150" i="1"/>
  <c r="D254" i="1"/>
  <c r="D308" i="1"/>
  <c r="C77" i="1"/>
  <c r="C153" i="1"/>
  <c r="D190" i="1"/>
  <c r="U129" i="1"/>
  <c r="U248" i="1"/>
  <c r="U191" i="1"/>
  <c r="D118" i="1"/>
  <c r="V292" i="1"/>
  <c r="C81" i="1"/>
  <c r="V146" i="1"/>
  <c r="U285" i="1"/>
  <c r="C61" i="1"/>
  <c r="D100" i="1"/>
  <c r="D132" i="1"/>
  <c r="D164" i="1"/>
  <c r="D196" i="1"/>
  <c r="D219" i="1"/>
  <c r="D235" i="1"/>
  <c r="D251" i="1"/>
  <c r="V207" i="1"/>
  <c r="V312" i="1"/>
  <c r="D89" i="1"/>
  <c r="C123" i="1"/>
  <c r="C140" i="1"/>
  <c r="D151" i="1"/>
  <c r="D163" i="1"/>
  <c r="D201" i="1"/>
  <c r="D246" i="1"/>
  <c r="D291" i="1"/>
  <c r="D323" i="1"/>
  <c r="U263" i="1"/>
  <c r="V314" i="1"/>
  <c r="C98" i="1"/>
  <c r="C124" i="1"/>
  <c r="D135" i="1"/>
  <c r="D152" i="1"/>
  <c r="D166" i="1"/>
  <c r="C181" i="1"/>
  <c r="C195" i="1"/>
  <c r="D206" i="1"/>
  <c r="C221" i="1"/>
  <c r="C233" i="1"/>
  <c r="C245" i="1"/>
  <c r="C254" i="1"/>
  <c r="D263" i="1"/>
  <c r="D270" i="1"/>
  <c r="D279" i="1"/>
  <c r="U170" i="1"/>
  <c r="U276" i="1"/>
  <c r="U310" i="1"/>
  <c r="D87" i="1"/>
  <c r="D120" i="1"/>
  <c r="C132" i="1"/>
  <c r="C144" i="1"/>
  <c r="D153" i="1"/>
  <c r="C163" i="1"/>
  <c r="D172" i="1"/>
  <c r="D184" i="1"/>
  <c r="C196" i="1"/>
  <c r="C208" i="1"/>
  <c r="D217" i="1"/>
  <c r="C227" i="1"/>
  <c r="D236" i="1"/>
  <c r="D248" i="1"/>
  <c r="D257" i="1"/>
  <c r="D264" i="1"/>
  <c r="D273" i="1"/>
  <c r="D280" i="1"/>
  <c r="D289" i="1"/>
  <c r="D296" i="1"/>
  <c r="D305" i="1"/>
  <c r="C312" i="1"/>
  <c r="C320" i="1"/>
  <c r="C328" i="1"/>
  <c r="C187" i="1"/>
  <c r="C204" i="1"/>
  <c r="C218" i="1"/>
  <c r="D232" i="1"/>
  <c r="C249" i="1"/>
  <c r="C263" i="1"/>
  <c r="C272" i="1"/>
  <c r="D282" i="1"/>
  <c r="C297" i="1"/>
  <c r="D309" i="1"/>
  <c r="C322" i="1"/>
  <c r="C321" i="1"/>
  <c r="C236" i="1"/>
  <c r="D324" i="1"/>
  <c r="V192" i="1"/>
  <c r="V281" i="1"/>
  <c r="V283" i="1"/>
  <c r="U225" i="1"/>
  <c r="V309" i="1"/>
  <c r="D92" i="1"/>
  <c r="V196" i="1"/>
  <c r="V295" i="1"/>
  <c r="C75" i="1"/>
  <c r="D109" i="1"/>
  <c r="D141" i="1"/>
  <c r="D173" i="1"/>
  <c r="D205" i="1"/>
  <c r="D221" i="1"/>
  <c r="D237" i="1"/>
  <c r="D253" i="1"/>
  <c r="V269" i="1"/>
  <c r="U329" i="1"/>
  <c r="D96" i="1"/>
  <c r="C130" i="1"/>
  <c r="C142" i="1"/>
  <c r="C154" i="1"/>
  <c r="C173" i="1"/>
  <c r="D208" i="1"/>
  <c r="D261" i="1"/>
  <c r="D298" i="1"/>
  <c r="V98" i="1"/>
  <c r="V271" i="1"/>
  <c r="C65" i="1"/>
  <c r="D105" i="1"/>
  <c r="C126" i="1"/>
  <c r="D140" i="1"/>
  <c r="D154" i="1"/>
  <c r="C169" i="1"/>
  <c r="D185" i="1"/>
  <c r="D197" i="1"/>
  <c r="D209" i="1"/>
  <c r="D223" i="1"/>
  <c r="C235" i="1"/>
  <c r="C247" i="1"/>
  <c r="D256" i="1"/>
  <c r="D265" i="1"/>
  <c r="D272" i="1"/>
  <c r="D281" i="1"/>
  <c r="U201" i="1"/>
  <c r="V284" i="1"/>
  <c r="U327" i="1"/>
  <c r="D94" i="1"/>
  <c r="D122" i="1"/>
  <c r="D134" i="1"/>
  <c r="C146" i="1"/>
  <c r="C156" i="1"/>
  <c r="D165" i="1"/>
  <c r="D174" i="1"/>
  <c r="D186" i="1"/>
  <c r="D198" i="1"/>
  <c r="C210" i="1"/>
  <c r="C220" i="1"/>
  <c r="D229" i="1"/>
  <c r="D238" i="1"/>
  <c r="D250" i="1"/>
  <c r="C259" i="1"/>
  <c r="C266" i="1"/>
  <c r="C275" i="1"/>
  <c r="C282" i="1"/>
  <c r="C291" i="1"/>
  <c r="C298" i="1"/>
  <c r="C307" i="1"/>
  <c r="C315" i="1"/>
  <c r="C323" i="1"/>
  <c r="D168" i="1"/>
  <c r="C192" i="1"/>
  <c r="C206" i="1"/>
  <c r="D220" i="1"/>
  <c r="D234" i="1"/>
  <c r="C251" i="1"/>
  <c r="C265" i="1"/>
  <c r="D275" i="1"/>
  <c r="C286" i="1"/>
  <c r="D300" i="1"/>
  <c r="D312" i="1"/>
  <c r="C289" i="1"/>
  <c r="C324" i="1"/>
  <c r="D269" i="1"/>
  <c r="C329" i="1"/>
  <c r="C93" i="1"/>
  <c r="D195" i="1"/>
  <c r="C290" i="1"/>
  <c r="U308" i="1"/>
  <c r="D207" i="1"/>
  <c r="D290" i="1"/>
  <c r="V282" i="1"/>
  <c r="D124" i="1"/>
  <c r="C172" i="1"/>
  <c r="C219" i="1"/>
  <c r="C257" i="1"/>
  <c r="C285" i="1"/>
  <c r="C299" i="1"/>
  <c r="C316" i="1"/>
  <c r="C327" i="1"/>
  <c r="U325" i="1"/>
  <c r="C155" i="1"/>
  <c r="D193" i="1"/>
  <c r="D240" i="1"/>
  <c r="U178" i="1"/>
  <c r="V322" i="1"/>
  <c r="D84" i="1"/>
  <c r="U278" i="1"/>
  <c r="D144" i="1"/>
  <c r="C74" i="1"/>
  <c r="C258" i="1"/>
  <c r="D167" i="1"/>
  <c r="C211" i="1"/>
  <c r="C224" i="1"/>
  <c r="D143" i="1"/>
  <c r="D295" i="1"/>
  <c r="D202" i="1"/>
  <c r="D306" i="1"/>
  <c r="D233" i="1"/>
  <c r="C160" i="1"/>
  <c r="C212" i="1"/>
  <c r="D327" i="1"/>
  <c r="C67" i="1"/>
  <c r="D283" i="1"/>
  <c r="U324" i="1"/>
  <c r="D110" i="1"/>
  <c r="U187" i="1"/>
  <c r="C188" i="1"/>
  <c r="C60" i="1"/>
  <c r="C189" i="1"/>
  <c r="C300" i="1"/>
  <c r="C288" i="1"/>
  <c r="D304" i="1"/>
  <c r="D181" i="1"/>
  <c r="C306" i="1"/>
  <c r="C114" i="1"/>
  <c r="C280" i="1"/>
  <c r="D119" i="1"/>
  <c r="C308" i="1"/>
  <c r="C217" i="1"/>
  <c r="V313" i="1"/>
  <c r="C103" i="1"/>
  <c r="D116" i="1"/>
  <c r="D226" i="1"/>
  <c r="D62" i="1"/>
  <c r="D158" i="1"/>
  <c r="C302" i="1"/>
  <c r="D112" i="1"/>
  <c r="C176" i="1"/>
  <c r="C228" i="1"/>
  <c r="C267" i="1"/>
  <c r="U293" i="1"/>
  <c r="C137" i="1"/>
  <c r="D177" i="1"/>
  <c r="C222" i="1"/>
  <c r="C261" i="1"/>
  <c r="C293" i="1"/>
  <c r="C325" i="1"/>
  <c r="D225" i="1"/>
  <c r="D277" i="1"/>
  <c r="D297" i="1"/>
  <c r="V299" i="1"/>
  <c r="D274" i="1"/>
  <c r="C179" i="1"/>
  <c r="V220" i="1"/>
  <c r="C162" i="1"/>
  <c r="C238" i="1"/>
  <c r="C278" i="1"/>
  <c r="D302" i="1"/>
  <c r="D322" i="1"/>
  <c r="C165" i="1"/>
  <c r="C296" i="1"/>
  <c r="C243" i="1"/>
  <c r="D321" i="1"/>
  <c r="D148" i="1"/>
  <c r="C131" i="1"/>
  <c r="C274" i="1"/>
  <c r="D231" i="1"/>
  <c r="C237" i="1"/>
  <c r="D129" i="1"/>
  <c r="V316" i="1"/>
  <c r="D288" i="1"/>
  <c r="C174" i="1"/>
  <c r="D299" i="1"/>
  <c r="C205" i="1"/>
  <c r="C100" i="1"/>
  <c r="U269" i="1"/>
  <c r="V308" i="1"/>
  <c r="D180" i="1"/>
  <c r="V144" i="1"/>
  <c r="C133" i="1"/>
  <c r="D215" i="1"/>
  <c r="U297" i="1"/>
  <c r="D142" i="1"/>
  <c r="D199" i="1"/>
  <c r="D249" i="1"/>
  <c r="C283" i="1"/>
  <c r="C109" i="1"/>
  <c r="C158" i="1"/>
  <c r="C201" i="1"/>
  <c r="D241" i="1"/>
  <c r="C277" i="1"/>
  <c r="C309" i="1"/>
  <c r="C197" i="1"/>
  <c r="C256" i="1"/>
  <c r="C304" i="1"/>
  <c r="C287" i="1"/>
  <c r="D176" i="1"/>
  <c r="D328" i="1"/>
  <c r="D276" i="1"/>
  <c r="C107" i="1"/>
  <c r="D200" i="1"/>
  <c r="C264" i="1"/>
  <c r="C292" i="1"/>
  <c r="C313" i="1"/>
  <c r="D329" i="1"/>
  <c r="D126" i="1"/>
  <c r="D183" i="1"/>
  <c r="C250" i="1"/>
  <c r="D285" i="1"/>
  <c r="C303" i="1"/>
  <c r="D316" i="1"/>
  <c r="D138" i="1"/>
  <c r="D214" i="1"/>
  <c r="D267" i="1"/>
  <c r="C326" i="1"/>
  <c r="C141" i="1"/>
  <c r="D245" i="1"/>
  <c r="C305" i="1"/>
  <c r="D210" i="1"/>
  <c r="C279" i="1"/>
  <c r="C157" i="1"/>
  <c r="D216" i="1"/>
  <c r="V252" i="1"/>
  <c r="C125" i="1"/>
  <c r="C213" i="1"/>
  <c r="C253" i="1"/>
  <c r="C284" i="1"/>
  <c r="C317" i="1"/>
  <c r="D266" i="1"/>
  <c r="C314" i="1"/>
  <c r="V161" i="1"/>
  <c r="C122" i="1"/>
  <c r="D301" i="1"/>
  <c r="C229" i="1"/>
  <c r="C271" i="1"/>
  <c r="C319" i="1"/>
  <c r="U124" i="1"/>
  <c r="D136" i="1"/>
  <c r="D258" i="1"/>
  <c r="D292" i="1"/>
  <c r="D319" i="1"/>
  <c r="C167" i="1"/>
  <c r="D286" i="1"/>
  <c r="U274" i="1"/>
  <c r="C262" i="1"/>
  <c r="D311" i="1"/>
  <c r="U246" i="1"/>
  <c r="C273" i="1"/>
  <c r="C310" i="1"/>
  <c r="C186" i="1"/>
  <c r="C301" i="1"/>
  <c r="D188" i="1"/>
  <c r="U241" i="1"/>
  <c r="D242" i="1"/>
  <c r="D175" i="1"/>
  <c r="C240" i="1"/>
  <c r="C149" i="1"/>
  <c r="C268" i="1"/>
  <c r="C180" i="1"/>
  <c r="D131" i="1"/>
  <c r="C226" i="1"/>
  <c r="D247" i="1"/>
  <c r="D325" i="1"/>
  <c r="C231" i="1"/>
  <c r="D313" i="1"/>
  <c r="D260" i="1"/>
  <c r="C294" i="1"/>
  <c r="U34" i="1"/>
  <c r="V37" i="1"/>
  <c r="V36" i="1"/>
  <c r="U47" i="1"/>
  <c r="V54" i="1"/>
  <c r="U54" i="1"/>
  <c r="U39" i="1"/>
  <c r="V40" i="1"/>
  <c r="V31" i="1"/>
  <c r="V39" i="1"/>
  <c r="V47" i="1"/>
  <c r="V55" i="1"/>
  <c r="U40" i="1"/>
  <c r="U48" i="1"/>
  <c r="V30" i="1"/>
  <c r="V38" i="1"/>
  <c r="V48" i="1"/>
  <c r="U31" i="1"/>
  <c r="U53" i="1"/>
  <c r="U36" i="1"/>
  <c r="U43" i="1"/>
  <c r="U37" i="1"/>
  <c r="V33" i="1"/>
  <c r="V41" i="1"/>
  <c r="V49" i="1"/>
  <c r="U32" i="1"/>
  <c r="U42" i="1"/>
  <c r="U50" i="1"/>
  <c r="V32" i="1"/>
  <c r="V42" i="1"/>
  <c r="V50" i="1"/>
  <c r="W50" i="1" s="1"/>
  <c r="U35" i="1"/>
  <c r="U49" i="1"/>
  <c r="U45" i="1"/>
  <c r="V35" i="1"/>
  <c r="W35" i="1" s="1"/>
  <c r="V43" i="1"/>
  <c r="V51" i="1"/>
  <c r="U44" i="1"/>
  <c r="U52" i="1"/>
  <c r="V34" i="1"/>
  <c r="V44" i="1"/>
  <c r="V52" i="1"/>
  <c r="U41" i="1"/>
  <c r="U33" i="1"/>
  <c r="U55" i="1"/>
  <c r="U51" i="1"/>
  <c r="V45" i="1"/>
  <c r="W45" i="1" s="1"/>
  <c r="V53" i="1"/>
  <c r="U38" i="1"/>
  <c r="U46" i="1"/>
  <c r="V46" i="1"/>
  <c r="W46" i="1" s="1"/>
  <c r="U30" i="1"/>
  <c r="D30" i="1"/>
  <c r="D46" i="1"/>
  <c r="D52" i="1"/>
  <c r="C50" i="1"/>
  <c r="C53" i="1"/>
  <c r="C46" i="1"/>
  <c r="C34" i="1"/>
  <c r="C52" i="1"/>
  <c r="C40" i="1"/>
  <c r="D34" i="1"/>
  <c r="D50" i="1"/>
  <c r="D35" i="1"/>
  <c r="D33" i="1"/>
  <c r="D40" i="1"/>
  <c r="D49" i="1"/>
  <c r="C33" i="1"/>
  <c r="D42" i="1"/>
  <c r="D51" i="1"/>
  <c r="D53" i="1"/>
  <c r="D47" i="1"/>
  <c r="D32" i="1"/>
  <c r="D48" i="1"/>
  <c r="C49" i="1"/>
  <c r="C42" i="1"/>
  <c r="C45" i="1"/>
  <c r="C37" i="1"/>
  <c r="C48" i="1"/>
  <c r="C36" i="1"/>
  <c r="C47" i="1"/>
  <c r="D31" i="1"/>
  <c r="D36" i="1"/>
  <c r="D37" i="1"/>
  <c r="C35" i="1"/>
  <c r="C54" i="1"/>
  <c r="D45" i="1"/>
  <c r="D38" i="1"/>
  <c r="D43" i="1"/>
  <c r="C41" i="1"/>
  <c r="C32" i="1"/>
  <c r="D54" i="1"/>
  <c r="D44" i="1"/>
  <c r="C51" i="1"/>
  <c r="C39" i="1"/>
  <c r="C38" i="1"/>
  <c r="C30" i="1"/>
  <c r="C44" i="1"/>
  <c r="D39" i="1"/>
  <c r="D41" i="1"/>
  <c r="C43" i="1"/>
  <c r="C31" i="1"/>
  <c r="E49" i="1" l="1"/>
  <c r="W33" i="1"/>
  <c r="E286" i="1"/>
  <c r="E254" i="1"/>
  <c r="E213" i="1"/>
  <c r="E255" i="1"/>
  <c r="E190" i="1"/>
  <c r="E227" i="1"/>
  <c r="E179" i="1"/>
  <c r="E150" i="1"/>
  <c r="E294" i="1"/>
  <c r="E218" i="1"/>
  <c r="E175" i="1"/>
  <c r="E210" i="1"/>
  <c r="E114" i="1"/>
  <c r="E327" i="1"/>
  <c r="E295" i="1"/>
  <c r="E276" i="1"/>
  <c r="E232" i="1"/>
  <c r="E280" i="1"/>
  <c r="E248" i="1"/>
  <c r="E172" i="1"/>
  <c r="E279" i="1"/>
  <c r="E199" i="1"/>
  <c r="E261" i="1"/>
  <c r="E144" i="1"/>
  <c r="E253" i="1"/>
  <c r="E221" i="1"/>
  <c r="E189" i="1"/>
  <c r="E157" i="1"/>
  <c r="E125" i="1"/>
  <c r="E93" i="1"/>
  <c r="E117" i="1"/>
  <c r="E85" i="1"/>
  <c r="E118" i="1"/>
  <c r="E86" i="1"/>
  <c r="E166" i="1"/>
  <c r="E161" i="1"/>
  <c r="E178" i="1"/>
  <c r="E106" i="1"/>
  <c r="E73" i="1"/>
  <c r="E316" i="1"/>
  <c r="E302" i="1"/>
  <c r="E266" i="1"/>
  <c r="E177" i="1"/>
  <c r="E216" i="1"/>
  <c r="E140" i="1"/>
  <c r="E298" i="1"/>
  <c r="E149" i="1"/>
  <c r="E70" i="1"/>
  <c r="E206" i="1"/>
  <c r="E242" i="1"/>
  <c r="E146" i="1"/>
  <c r="E74" i="1"/>
  <c r="E138" i="1"/>
  <c r="E299" i="1"/>
  <c r="E269" i="1"/>
  <c r="E234" i="1"/>
  <c r="E238" i="1"/>
  <c r="E174" i="1"/>
  <c r="E94" i="1"/>
  <c r="E265" i="1"/>
  <c r="E192" i="1"/>
  <c r="E55" i="1"/>
  <c r="E222" i="1"/>
  <c r="E103" i="1"/>
  <c r="E78" i="1"/>
  <c r="E113" i="1"/>
  <c r="E80" i="1"/>
  <c r="E63" i="1"/>
  <c r="E290" i="1"/>
  <c r="E220" i="1"/>
  <c r="E256" i="1"/>
  <c r="E170" i="1"/>
  <c r="E104" i="1"/>
  <c r="E293" i="1"/>
  <c r="E160" i="1"/>
  <c r="E233" i="1"/>
  <c r="E252" i="1"/>
  <c r="E287" i="1"/>
  <c r="E292" i="1"/>
  <c r="E307" i="1"/>
  <c r="E243" i="1"/>
  <c r="E105" i="1"/>
  <c r="E162" i="1"/>
  <c r="E90" i="1"/>
  <c r="E83" i="1"/>
  <c r="E283" i="1"/>
  <c r="E200" i="1"/>
  <c r="E296" i="1"/>
  <c r="E120" i="1"/>
  <c r="E315" i="1"/>
  <c r="E237" i="1"/>
  <c r="E319" i="1"/>
  <c r="E314" i="1"/>
  <c r="E326" i="1"/>
  <c r="E224" i="1"/>
  <c r="E308" i="1"/>
  <c r="E310" i="1"/>
  <c r="E311" i="1"/>
  <c r="E169" i="1"/>
  <c r="E271" i="1"/>
  <c r="E154" i="1"/>
  <c r="E89" i="1"/>
  <c r="E187" i="1"/>
  <c r="E91" i="1"/>
  <c r="E115" i="1"/>
  <c r="E321" i="1"/>
  <c r="E183" i="1"/>
  <c r="E247" i="1"/>
  <c r="E328" i="1"/>
  <c r="E324" i="1"/>
  <c r="E305" i="1"/>
  <c r="E273" i="1"/>
  <c r="E236" i="1"/>
  <c r="E153" i="1"/>
  <c r="E270" i="1"/>
  <c r="E145" i="1"/>
  <c r="E215" i="1"/>
  <c r="E96" i="1"/>
  <c r="E244" i="1"/>
  <c r="E212" i="1"/>
  <c r="E180" i="1"/>
  <c r="E148" i="1"/>
  <c r="E116" i="1"/>
  <c r="E84" i="1"/>
  <c r="E108" i="1"/>
  <c r="E64" i="1"/>
  <c r="E111" i="1"/>
  <c r="E75" i="1"/>
  <c r="E76" i="1"/>
  <c r="E133" i="1"/>
  <c r="E251" i="1"/>
  <c r="E155" i="1"/>
  <c r="E285" i="1"/>
  <c r="E288" i="1"/>
  <c r="E301" i="1"/>
  <c r="E131" i="1"/>
  <c r="E225" i="1"/>
  <c r="E167" i="1"/>
  <c r="E204" i="1"/>
  <c r="E121" i="1"/>
  <c r="E239" i="1"/>
  <c r="E110" i="1"/>
  <c r="E61" i="1"/>
  <c r="E142" i="1"/>
  <c r="E219" i="1"/>
  <c r="E123" i="1"/>
  <c r="E240" i="1"/>
  <c r="E229" i="1"/>
  <c r="E303" i="1"/>
  <c r="E136" i="1"/>
  <c r="E309" i="1"/>
  <c r="E217" i="1"/>
  <c r="E135" i="1"/>
  <c r="E62" i="1"/>
  <c r="E173" i="1"/>
  <c r="E322" i="1"/>
  <c r="E259" i="1"/>
  <c r="E278" i="1"/>
  <c r="E127" i="1"/>
  <c r="E306" i="1"/>
  <c r="E317" i="1"/>
  <c r="E262" i="1"/>
  <c r="E126" i="1"/>
  <c r="E318" i="1"/>
  <c r="E191" i="1"/>
  <c r="E284" i="1"/>
  <c r="E235" i="1"/>
  <c r="E139" i="1"/>
  <c r="E59" i="1"/>
  <c r="E58" i="1"/>
  <c r="E188" i="1"/>
  <c r="E325" i="1"/>
  <c r="E176" i="1"/>
  <c r="E282" i="1"/>
  <c r="E289" i="1"/>
  <c r="E257" i="1"/>
  <c r="E184" i="1"/>
  <c r="E87" i="1"/>
  <c r="E209" i="1"/>
  <c r="E112" i="1"/>
  <c r="E291" i="1"/>
  <c r="E163" i="1"/>
  <c r="E228" i="1"/>
  <c r="E196" i="1"/>
  <c r="E164" i="1"/>
  <c r="E132" i="1"/>
  <c r="E100" i="1"/>
  <c r="E92" i="1"/>
  <c r="E95" i="1"/>
  <c r="E60" i="1"/>
  <c r="E197" i="1"/>
  <c r="E246" i="1"/>
  <c r="E203" i="1"/>
  <c r="E107" i="1"/>
  <c r="E214" i="1"/>
  <c r="E329" i="1"/>
  <c r="E143" i="1"/>
  <c r="E129" i="1"/>
  <c r="E277" i="1"/>
  <c r="E231" i="1"/>
  <c r="E249" i="1"/>
  <c r="E152" i="1"/>
  <c r="E323" i="1"/>
  <c r="E158" i="1"/>
  <c r="E82" i="1"/>
  <c r="E151" i="1"/>
  <c r="E171" i="1"/>
  <c r="E72" i="1"/>
  <c r="E267" i="1"/>
  <c r="E313" i="1"/>
  <c r="E124" i="1"/>
  <c r="E195" i="1"/>
  <c r="E275" i="1"/>
  <c r="E250" i="1"/>
  <c r="E186" i="1"/>
  <c r="E122" i="1"/>
  <c r="E272" i="1"/>
  <c r="E211" i="1"/>
  <c r="E128" i="1"/>
  <c r="E268" i="1"/>
  <c r="E137" i="1"/>
  <c r="E88" i="1"/>
  <c r="E99" i="1"/>
  <c r="E260" i="1"/>
  <c r="E312" i="1"/>
  <c r="E165" i="1"/>
  <c r="E159" i="1"/>
  <c r="E66" i="1"/>
  <c r="E68" i="1"/>
  <c r="E258" i="1"/>
  <c r="E274" i="1"/>
  <c r="E264" i="1"/>
  <c r="E263" i="1"/>
  <c r="E182" i="1"/>
  <c r="E205" i="1"/>
  <c r="E141" i="1"/>
  <c r="E101" i="1"/>
  <c r="E56" i="1"/>
  <c r="E130" i="1"/>
  <c r="E245" i="1"/>
  <c r="E297" i="1"/>
  <c r="E208" i="1"/>
  <c r="E119" i="1"/>
  <c r="E97" i="1"/>
  <c r="E230" i="1"/>
  <c r="E202" i="1"/>
  <c r="E57" i="1"/>
  <c r="E194" i="1"/>
  <c r="E193" i="1"/>
  <c r="E147" i="1"/>
  <c r="E181" i="1"/>
  <c r="E81" i="1"/>
  <c r="E98" i="1"/>
  <c r="E134" i="1"/>
  <c r="E207" i="1"/>
  <c r="E102" i="1"/>
  <c r="E226" i="1"/>
  <c r="E304" i="1"/>
  <c r="E185" i="1"/>
  <c r="E79" i="1"/>
  <c r="E71" i="1"/>
  <c r="E300" i="1"/>
  <c r="E281" i="1"/>
  <c r="E156" i="1"/>
  <c r="E168" i="1"/>
  <c r="E223" i="1"/>
  <c r="E77" i="1"/>
  <c r="E109" i="1"/>
  <c r="E241" i="1"/>
  <c r="E201" i="1"/>
  <c r="E198" i="1"/>
  <c r="E65" i="1"/>
  <c r="E69" i="1"/>
  <c r="E67" i="1"/>
  <c r="E320" i="1"/>
  <c r="W30" i="1"/>
  <c r="W301" i="1"/>
  <c r="W215" i="1"/>
  <c r="W330" i="1"/>
  <c r="W125" i="1"/>
  <c r="W200" i="1"/>
  <c r="W299" i="1"/>
  <c r="W314" i="1"/>
  <c r="W308" i="1"/>
  <c r="W244" i="1"/>
  <c r="W300" i="1"/>
  <c r="W223" i="1"/>
  <c r="W329" i="1"/>
  <c r="W297" i="1"/>
  <c r="W265" i="1"/>
  <c r="W233" i="1"/>
  <c r="W201" i="1"/>
  <c r="W153" i="1"/>
  <c r="W242" i="1"/>
  <c r="W210" i="1"/>
  <c r="W139" i="1"/>
  <c r="W130" i="1"/>
  <c r="W180" i="1"/>
  <c r="W148" i="1"/>
  <c r="W116" i="1"/>
  <c r="W84" i="1"/>
  <c r="W123" i="1"/>
  <c r="W91" i="1"/>
  <c r="W59" i="1"/>
  <c r="W102" i="1"/>
  <c r="W70" i="1"/>
  <c r="W186" i="1"/>
  <c r="W232" i="1"/>
  <c r="W316" i="1"/>
  <c r="W161" i="1"/>
  <c r="W269" i="1"/>
  <c r="W304" i="1"/>
  <c r="W163" i="1"/>
  <c r="W277" i="1"/>
  <c r="W296" i="1"/>
  <c r="W204" i="1"/>
  <c r="W310" i="1"/>
  <c r="W278" i="1"/>
  <c r="W246" i="1"/>
  <c r="W214" i="1"/>
  <c r="W166" i="1"/>
  <c r="W253" i="1"/>
  <c r="W221" i="1"/>
  <c r="W184" i="1"/>
  <c r="W158" i="1"/>
  <c r="W191" i="1"/>
  <c r="W159" i="1"/>
  <c r="W127" i="1"/>
  <c r="W95" i="1"/>
  <c r="W63" i="1"/>
  <c r="W104" i="1"/>
  <c r="W72" i="1"/>
  <c r="W113" i="1"/>
  <c r="W81" i="1"/>
  <c r="W247" i="1"/>
  <c r="W279" i="1"/>
  <c r="W169" i="1"/>
  <c r="W216" i="1"/>
  <c r="W282" i="1"/>
  <c r="W293" i="1"/>
  <c r="W292" i="1"/>
  <c r="W85" i="1"/>
  <c r="W74" i="1"/>
  <c r="W141" i="1"/>
  <c r="W251" i="1"/>
  <c r="W219" i="1"/>
  <c r="W179" i="1"/>
  <c r="W192" i="1"/>
  <c r="W284" i="1"/>
  <c r="W260" i="1"/>
  <c r="W187" i="1"/>
  <c r="W109" i="1"/>
  <c r="W147" i="1"/>
  <c r="W178" i="1"/>
  <c r="W306" i="1"/>
  <c r="W267" i="1"/>
  <c r="W298" i="1"/>
  <c r="W90" i="1"/>
  <c r="W271" i="1"/>
  <c r="W291" i="1"/>
  <c r="W212" i="1"/>
  <c r="W283" i="1"/>
  <c r="W321" i="1"/>
  <c r="W289" i="1"/>
  <c r="W257" i="1"/>
  <c r="W225" i="1"/>
  <c r="W193" i="1"/>
  <c r="W138" i="1"/>
  <c r="W234" i="1"/>
  <c r="W202" i="1"/>
  <c r="W177" i="1"/>
  <c r="W101" i="1"/>
  <c r="W172" i="1"/>
  <c r="W140" i="1"/>
  <c r="W108" i="1"/>
  <c r="W76" i="1"/>
  <c r="W115" i="1"/>
  <c r="W83" i="1"/>
  <c r="W126" i="1"/>
  <c r="W94" i="1"/>
  <c r="W62" i="1"/>
  <c r="W320" i="1"/>
  <c r="W131" i="1"/>
  <c r="W154" i="1"/>
  <c r="W208" i="1"/>
  <c r="W144" i="1"/>
  <c r="W295" i="1"/>
  <c r="W129" i="1"/>
  <c r="W231" i="1"/>
  <c r="W287" i="1"/>
  <c r="W165" i="1"/>
  <c r="W302" i="1"/>
  <c r="W270" i="1"/>
  <c r="W238" i="1"/>
  <c r="W206" i="1"/>
  <c r="W157" i="1"/>
  <c r="W245" i="1"/>
  <c r="W213" i="1"/>
  <c r="W152" i="1"/>
  <c r="W149" i="1"/>
  <c r="W183" i="1"/>
  <c r="W151" i="1"/>
  <c r="W119" i="1"/>
  <c r="W87" i="1"/>
  <c r="W128" i="1"/>
  <c r="W96" i="1"/>
  <c r="W64" i="1"/>
  <c r="W105" i="1"/>
  <c r="W73" i="1"/>
  <c r="W168" i="1"/>
  <c r="W137" i="1"/>
  <c r="W280" i="1"/>
  <c r="W275" i="1"/>
  <c r="W211" i="1"/>
  <c r="W274" i="1"/>
  <c r="W224" i="1"/>
  <c r="W220" i="1"/>
  <c r="W207" i="1"/>
  <c r="W323" i="1"/>
  <c r="W146" i="1"/>
  <c r="W290" i="1"/>
  <c r="W133" i="1"/>
  <c r="W315" i="1"/>
  <c r="W255" i="1"/>
  <c r="W305" i="1"/>
  <c r="W273" i="1"/>
  <c r="W241" i="1"/>
  <c r="W209" i="1"/>
  <c r="W170" i="1"/>
  <c r="W250" i="1"/>
  <c r="W218" i="1"/>
  <c r="W171" i="1"/>
  <c r="W145" i="1"/>
  <c r="W188" i="1"/>
  <c r="W156" i="1"/>
  <c r="W124" i="1"/>
  <c r="W92" i="1"/>
  <c r="W60" i="1"/>
  <c r="W99" i="1"/>
  <c r="W67" i="1"/>
  <c r="W110" i="1"/>
  <c r="W78" i="1"/>
  <c r="W117" i="1"/>
  <c r="W93" i="1"/>
  <c r="W256" i="1"/>
  <c r="W312" i="1"/>
  <c r="W327" i="1"/>
  <c r="W263" i="1"/>
  <c r="W309" i="1"/>
  <c r="W319" i="1"/>
  <c r="W236" i="1"/>
  <c r="W318" i="1"/>
  <c r="W286" i="1"/>
  <c r="W254" i="1"/>
  <c r="W222" i="1"/>
  <c r="W189" i="1"/>
  <c r="W261" i="1"/>
  <c r="W229" i="1"/>
  <c r="W197" i="1"/>
  <c r="W181" i="1"/>
  <c r="W82" i="1"/>
  <c r="W167" i="1"/>
  <c r="W135" i="1"/>
  <c r="W103" i="1"/>
  <c r="W71" i="1"/>
  <c r="W112" i="1"/>
  <c r="W80" i="1"/>
  <c r="W121" i="1"/>
  <c r="W89" i="1"/>
  <c r="W57" i="1"/>
  <c r="W311" i="1"/>
  <c r="W174" i="1"/>
  <c r="W61" i="1"/>
  <c r="W240" i="1"/>
  <c r="W325" i="1"/>
  <c r="W196" i="1"/>
  <c r="W307" i="1"/>
  <c r="W66" i="1"/>
  <c r="W285" i="1"/>
  <c r="W106" i="1"/>
  <c r="W150" i="1"/>
  <c r="W259" i="1"/>
  <c r="W227" i="1"/>
  <c r="W195" i="1"/>
  <c r="W303" i="1"/>
  <c r="W182" i="1"/>
  <c r="W243" i="1"/>
  <c r="W248" i="1"/>
  <c r="W281" i="1"/>
  <c r="W258" i="1"/>
  <c r="W69" i="1"/>
  <c r="W68" i="1"/>
  <c r="W86" i="1"/>
  <c r="W239" i="1"/>
  <c r="W272" i="1"/>
  <c r="W264" i="1"/>
  <c r="W230" i="1"/>
  <c r="W205" i="1"/>
  <c r="W143" i="1"/>
  <c r="W88" i="1"/>
  <c r="W268" i="1"/>
  <c r="W164" i="1"/>
  <c r="W326" i="1"/>
  <c r="W190" i="1"/>
  <c r="W235" i="1"/>
  <c r="W176" i="1"/>
  <c r="W217" i="1"/>
  <c r="W132" i="1"/>
  <c r="W98" i="1"/>
  <c r="W294" i="1"/>
  <c r="W114" i="1"/>
  <c r="W324" i="1"/>
  <c r="W56" i="1"/>
  <c r="W79" i="1"/>
  <c r="W155" i="1"/>
  <c r="W276" i="1"/>
  <c r="W313" i="1"/>
  <c r="W185" i="1"/>
  <c r="W162" i="1"/>
  <c r="W100" i="1"/>
  <c r="W118" i="1"/>
  <c r="W122" i="1"/>
  <c r="W328" i="1"/>
  <c r="W262" i="1"/>
  <c r="W237" i="1"/>
  <c r="W175" i="1"/>
  <c r="W120" i="1"/>
  <c r="W65" i="1"/>
  <c r="W160" i="1"/>
  <c r="W142" i="1"/>
  <c r="W173" i="1"/>
  <c r="W266" i="1"/>
  <c r="W77" i="1"/>
  <c r="W322" i="1"/>
  <c r="W249" i="1"/>
  <c r="W226" i="1"/>
  <c r="W107" i="1"/>
  <c r="W288" i="1"/>
  <c r="W198" i="1"/>
  <c r="W111" i="1"/>
  <c r="W136" i="1"/>
  <c r="W228" i="1"/>
  <c r="W317" i="1"/>
  <c r="W194" i="1"/>
  <c r="W75" i="1"/>
  <c r="W252" i="1"/>
  <c r="W199" i="1"/>
  <c r="W134" i="1"/>
  <c r="W97" i="1"/>
  <c r="W58" i="1"/>
  <c r="W203" i="1"/>
  <c r="E31" i="1"/>
  <c r="W47" i="1"/>
  <c r="E41" i="1"/>
  <c r="E38" i="1"/>
  <c r="W53" i="1"/>
  <c r="W34" i="1"/>
  <c r="W43" i="1"/>
  <c r="W41" i="1"/>
  <c r="W38" i="1"/>
  <c r="W55" i="1"/>
  <c r="W40" i="1"/>
  <c r="W52" i="1"/>
  <c r="W42" i="1"/>
  <c r="W39" i="1"/>
  <c r="W37" i="1"/>
  <c r="W36" i="1"/>
  <c r="W44" i="1"/>
  <c r="W51" i="1"/>
  <c r="W32" i="1"/>
  <c r="W49" i="1"/>
  <c r="W48" i="1"/>
  <c r="W31" i="1"/>
  <c r="W54" i="1"/>
  <c r="E44" i="1"/>
  <c r="E54" i="1"/>
  <c r="E32" i="1"/>
  <c r="E47" i="1"/>
  <c r="E42" i="1"/>
  <c r="E33" i="1"/>
  <c r="E39" i="1"/>
  <c r="E43" i="1"/>
  <c r="E45" i="1"/>
  <c r="E36" i="1"/>
  <c r="E53" i="1"/>
  <c r="E51" i="1"/>
  <c r="E40" i="1"/>
  <c r="E50" i="1"/>
  <c r="E52" i="1"/>
  <c r="E46" i="1"/>
  <c r="E37" i="1"/>
  <c r="E48" i="1"/>
  <c r="E35" i="1"/>
  <c r="E34" i="1"/>
  <c r="E30" i="1"/>
</calcChain>
</file>

<file path=xl/sharedStrings.xml><?xml version="1.0" encoding="utf-8"?>
<sst xmlns="http://schemas.openxmlformats.org/spreadsheetml/2006/main" count="74" uniqueCount="67">
  <si>
    <t>Paddle Controller System Sizing</t>
  </si>
  <si>
    <t>Calculating linear acceleration for a given system.</t>
  </si>
  <si>
    <t>Belt Pitch (m)</t>
  </si>
  <si>
    <t># Teeth</t>
  </si>
  <si>
    <t>Pulley pitch diameter (m)</t>
  </si>
  <si>
    <t>Coefficient of dynamic friction</t>
  </si>
  <si>
    <t>Acceleration due to gravity (m/s^2)</t>
  </si>
  <si>
    <t>Mass of slider (kg)</t>
  </si>
  <si>
    <t>Force of friction (Nm)</t>
  </si>
  <si>
    <t>Slope</t>
  </si>
  <si>
    <t>Torque (Nm)</t>
  </si>
  <si>
    <t>Speed (rpm)</t>
  </si>
  <si>
    <t>Motor Parameters @12V</t>
  </si>
  <si>
    <t>Mechanical Parameters</t>
  </si>
  <si>
    <t>Pulley pitch diameter (um)</t>
  </si>
  <si>
    <t>ToDo: Force to accelerate belt</t>
  </si>
  <si>
    <t>ToDo: Force to accelerate idler pulley</t>
  </si>
  <si>
    <t>Table Length (m)</t>
  </si>
  <si>
    <t>Speed (m/s)</t>
  </si>
  <si>
    <t>d = Pitch diameter (m)</t>
  </si>
  <si>
    <t>f = Force of friction (Nm)</t>
  </si>
  <si>
    <t>q = Stall torque (Nm)</t>
  </si>
  <si>
    <t>m = Mass of slider (kg)</t>
  </si>
  <si>
    <t>S = slope (torque / speed)</t>
  </si>
  <si>
    <t>Time</t>
  </si>
  <si>
    <t>Velocity</t>
  </si>
  <si>
    <t>Distance</t>
  </si>
  <si>
    <t>Net distance</t>
  </si>
  <si>
    <t>Derivation: "Paddle_Controller_Physics.docx"</t>
  </si>
  <si>
    <t>For only one motor (i.e. x-axis)</t>
  </si>
  <si>
    <t>For x-axis</t>
  </si>
  <si>
    <t>Real-World Data Points</t>
  </si>
  <si>
    <t>2018-03-15 11:00 AM Experiment</t>
  </si>
  <si>
    <t>X-Axis Distance</t>
  </si>
  <si>
    <t>encoder ticks</t>
  </si>
  <si>
    <t>seconds</t>
  </si>
  <si>
    <t>m</t>
  </si>
  <si>
    <t>Model predicted distance</t>
  </si>
  <si>
    <t>Nm</t>
  </si>
  <si>
    <t>Model load resistance</t>
  </si>
  <si>
    <t>Model coeff of dyn friction</t>
  </si>
  <si>
    <t>Mass</t>
  </si>
  <si>
    <t>X-Axis</t>
  </si>
  <si>
    <t>Y-Axis</t>
  </si>
  <si>
    <t>Paddle Assembly</t>
  </si>
  <si>
    <t>X-Axis Motor Assy</t>
  </si>
  <si>
    <t>X-Axis Idler Assy</t>
  </si>
  <si>
    <t>Total Mass</t>
  </si>
  <si>
    <t>X-Axis Belt</t>
  </si>
  <si>
    <t>X-Axis Rods</t>
  </si>
  <si>
    <t>One bearing</t>
  </si>
  <si>
    <t>M5 Wing Nut</t>
  </si>
  <si>
    <t>Load independet resistance (Nm)</t>
  </si>
  <si>
    <t>Rod Volume</t>
  </si>
  <si>
    <t>ID</t>
  </si>
  <si>
    <t>OD</t>
  </si>
  <si>
    <t>Thickness</t>
  </si>
  <si>
    <t>OA</t>
  </si>
  <si>
    <t>IA</t>
  </si>
  <si>
    <t>Net Area</t>
  </si>
  <si>
    <t>Length</t>
  </si>
  <si>
    <t>Volume</t>
  </si>
  <si>
    <t>in^3</t>
  </si>
  <si>
    <t>Density</t>
  </si>
  <si>
    <t>lb/in^3</t>
  </si>
  <si>
    <t>lb</t>
  </si>
  <si>
    <t>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</si>
</sst>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Font="1" applyBorder="1"/>
    <xf numFmtId="0" fontId="0" fillId="0" borderId="0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applyFont="1" applyBorder="1"/>
    <xf numFmtId="0" fontId="0" fillId="0" borderId="7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1" xfId="0" applyFont="1" applyBorder="1"/>
    <xf numFmtId="0" fontId="3" fillId="0" borderId="2" xfId="0" applyFont="1" applyBorder="1"/>
    <xf numFmtId="2" fontId="0" fillId="0" borderId="0" xfId="0" applyNumberFormat="1"/>
    <xf numFmtId="2" fontId="0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0966851365801556E-2"/>
                  <c:y val="-0.287342087276025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Calculations!$K$6:$K$7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xVal>
          <c:yVal>
            <c:numRef>
              <c:f>Calculations!$I$6:$I$7</c:f>
              <c:numCache>
                <c:formatCode>General</c:formatCode>
                <c:ptCount val="2"/>
                <c:pt idx="0">
                  <c:v>0.4118793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19-4751-9879-9C3F065C7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444368"/>
        <c:axId val="284443120"/>
      </c:scatterChart>
      <c:valAx>
        <c:axId val="28444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(m/s)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443120"/>
        <c:crosses val="autoZero"/>
        <c:crossBetween val="midCat"/>
      </c:valAx>
      <c:valAx>
        <c:axId val="28444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 (Nm)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44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Speed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Calculations!$B$29:$B$54</c:f>
              <c:numCache>
                <c:formatCode>0.00</c:formatCode>
                <c:ptCount val="26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</c:numCache>
            </c:numRef>
          </c:cat>
          <c:val>
            <c:numRef>
              <c:f>Calculations!$C$29:$C$54</c:f>
              <c:numCache>
                <c:formatCode>General</c:formatCode>
                <c:ptCount val="26"/>
                <c:pt idx="0">
                  <c:v>0</c:v>
                </c:pt>
                <c:pt idx="1">
                  <c:v>0.66851714453162003</c:v>
                </c:pt>
                <c:pt idx="2">
                  <c:v>1.3088128715190166</c:v>
                </c:pt>
                <c:pt idx="3">
                  <c:v>1.9220785466806518</c:v>
                </c:pt>
                <c:pt idx="4">
                  <c:v>2.5094552422912741</c:v>
                </c:pt>
                <c:pt idx="5">
                  <c:v>3.0720358603170936</c:v>
                </c:pt>
                <c:pt idx="6">
                  <c:v>3.6108671659229294</c:v>
                </c:pt>
                <c:pt idx="7">
                  <c:v>4.1269517351349521</c:v>
                </c:pt>
                <c:pt idx="8">
                  <c:v>4.6212498202829515</c:v>
                </c:pt>
                <c:pt idx="9">
                  <c:v>5.0946811366930298</c:v>
                </c:pt>
                <c:pt idx="10">
                  <c:v>5.5481265739551873</c:v>
                </c:pt>
                <c:pt idx="11">
                  <c:v>5.982429834949798</c:v>
                </c:pt>
                <c:pt idx="12">
                  <c:v>6.3983990056826876</c:v>
                </c:pt>
                <c:pt idx="13">
                  <c:v>6.7968080588497024</c:v>
                </c:pt>
                <c:pt idx="14">
                  <c:v>7.1783982939283533</c:v>
                </c:pt>
                <c:pt idx="15">
                  <c:v>7.5438797164761056</c:v>
                </c:pt>
                <c:pt idx="16">
                  <c:v>7.8939323592015995</c:v>
                </c:pt>
                <c:pt idx="17">
                  <c:v>8.229207547266995</c:v>
                </c:pt>
                <c:pt idx="18">
                  <c:v>8.5503291101755607</c:v>
                </c:pt>
                <c:pt idx="19">
                  <c:v>8.857894542499551</c:v>
                </c:pt>
                <c:pt idx="20">
                  <c:v>9.1524761156079819</c:v>
                </c:pt>
                <c:pt idx="21">
                  <c:v>9.4346219424628828</c:v>
                </c:pt>
                <c:pt idx="22">
                  <c:v>9.7048569974652352</c:v>
                </c:pt>
                <c:pt idx="23">
                  <c:v>9.9636840932481547</c:v>
                </c:pt>
                <c:pt idx="24">
                  <c:v>10.211584816234801</c:v>
                </c:pt>
                <c:pt idx="25">
                  <c:v>10.449020422701777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A6-4095-B00E-CAA0576A2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428208"/>
        <c:axId val="202428624"/>
      </c:lineChart>
      <c:lineChart>
        <c:grouping val="standard"/>
        <c:varyColors val="0"/>
        <c:ser>
          <c:idx val="1"/>
          <c:order val="1"/>
          <c:tx>
            <c:v>Distance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Calculations!$B$29:$B$54</c:f>
              <c:numCache>
                <c:formatCode>0.00</c:formatCode>
                <c:ptCount val="26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</c:numCache>
            </c:numRef>
          </c:cat>
          <c:val>
            <c:numRef>
              <c:f>Calculations!$E$29:$E$54</c:f>
              <c:numCache>
                <c:formatCode>General</c:formatCode>
                <c:ptCount val="26"/>
                <c:pt idx="0">
                  <c:v>0</c:v>
                </c:pt>
                <c:pt idx="1">
                  <c:v>3.3666136561980586E-3</c:v>
                </c:pt>
                <c:pt idx="2">
                  <c:v>1.3276277331988329E-2</c:v>
                </c:pt>
                <c:pt idx="3">
                  <c:v>2.9452776500748623E-2</c:v>
                </c:pt>
                <c:pt idx="4">
                  <c:v>5.163155701816935E-2</c:v>
                </c:pt>
                <c:pt idx="5">
                  <c:v>7.9559232879801378E-2</c:v>
                </c:pt>
                <c:pt idx="6">
                  <c:v>0.11299311475859497</c:v>
                </c:pt>
                <c:pt idx="7">
                  <c:v>0.15170075844520525</c:v>
                </c:pt>
                <c:pt idx="8">
                  <c:v>0.19545953235086211</c:v>
                </c:pt>
                <c:pt idx="9">
                  <c:v>0.24405620326808641</c:v>
                </c:pt>
                <c:pt idx="10">
                  <c:v>0.29728653961850382</c:v>
                </c:pt>
                <c:pt idx="11">
                  <c:v>0.35495493144951906</c:v>
                </c:pt>
                <c:pt idx="12">
                  <c:v>0.41687402647282257</c:v>
                </c:pt>
                <c:pt idx="13">
                  <c:v>0.4828643814675071</c:v>
                </c:pt>
                <c:pt idx="14">
                  <c:v>0.55275412839918792</c:v>
                </c:pt>
                <c:pt idx="15">
                  <c:v>0.62637865463388342</c:v>
                </c:pt>
                <c:pt idx="16">
                  <c:v>0.70358029665165622</c:v>
                </c:pt>
                <c:pt idx="17">
                  <c:v>0.78420804669011224</c:v>
                </c:pt>
                <c:pt idx="18">
                  <c:v>0.86811727177192965</c:v>
                </c:pt>
                <c:pt idx="19">
                  <c:v>0.95516944459363229</c:v>
                </c:pt>
                <c:pt idx="20">
                  <c:v>1.0452318857748755</c:v>
                </c:pt>
                <c:pt idx="21">
                  <c:v>1.138177516988661</c:v>
                </c:pt>
                <c:pt idx="22">
                  <c:v>1.2338846245131641</c:v>
                </c:pt>
                <c:pt idx="23">
                  <c:v>1.3322366327651811</c:v>
                </c:pt>
                <c:pt idx="24">
                  <c:v>1.4331218873938769</c:v>
                </c:pt>
                <c:pt idx="25">
                  <c:v>1.5364334475312105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A6-4095-B00E-CAA0576A2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781536"/>
        <c:axId val="379781120"/>
      </c:lineChart>
      <c:catAx>
        <c:axId val="202428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28624"/>
        <c:crosses val="autoZero"/>
        <c:auto val="1"/>
        <c:lblAlgn val="ctr"/>
        <c:lblOffset val="100"/>
        <c:noMultiLvlLbl val="0"/>
      </c:catAx>
      <c:valAx>
        <c:axId val="20242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(m/s)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28208"/>
        <c:crosses val="autoZero"/>
        <c:crossBetween val="between"/>
      </c:valAx>
      <c:valAx>
        <c:axId val="37978112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781536"/>
        <c:crosses val="max"/>
        <c:crossBetween val="between"/>
      </c:valAx>
      <c:catAx>
        <c:axId val="379781536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3797811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Speed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Calculations!$B$29:$B$54</c:f>
              <c:numCache>
                <c:formatCode>0.00</c:formatCode>
                <c:ptCount val="26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</c:numCache>
            </c:numRef>
          </c:cat>
          <c:val>
            <c:numRef>
              <c:f>Calculations!$U$30:$U$55</c:f>
              <c:numCache>
                <c:formatCode>General</c:formatCode>
                <c:ptCount val="26"/>
                <c:pt idx="0">
                  <c:v>0</c:v>
                </c:pt>
                <c:pt idx="1">
                  <c:v>0.24902412202013124</c:v>
                </c:pt>
                <c:pt idx="2">
                  <c:v>0.49273529762893631</c:v>
                </c:pt>
                <c:pt idx="3">
                  <c:v>0.7312468788958455</c:v>
                </c:pt>
                <c:pt idx="4">
                  <c:v>0.96466979951626186</c:v>
                </c:pt>
                <c:pt idx="5">
                  <c:v>1.1931126264077179</c:v>
                </c:pt>
                <c:pt idx="6">
                  <c:v>1.4166816102052628</c:v>
                </c:pt>
                <c:pt idx="7">
                  <c:v>1.6354807346794757</c:v>
                </c:pt>
                <c:pt idx="8">
                  <c:v>1.8496117651002066</c:v>
                </c:pt>
                <c:pt idx="9">
                  <c:v>2.0591742955684076</c:v>
                </c:pt>
                <c:pt idx="10">
                  <c:v>2.2642657953381864</c:v>
                </c:pt>
                <c:pt idx="11">
                  <c:v>2.4649816541505487</c:v>
                </c:pt>
                <c:pt idx="12">
                  <c:v>2.66141522659996</c:v>
                </c:pt>
                <c:pt idx="13">
                  <c:v>2.8536578755543189</c:v>
                </c:pt>
                <c:pt idx="14">
                  <c:v>3.041799014648582</c:v>
                </c:pt>
                <c:pt idx="15">
                  <c:v>3.2259261498717962</c:v>
                </c:pt>
                <c:pt idx="16">
                  <c:v>3.4061249202668336</c:v>
                </c:pt>
                <c:pt idx="17">
                  <c:v>3.582479137761819</c:v>
                </c:pt>
                <c:pt idx="18">
                  <c:v>3.7550708261517443</c:v>
                </c:pt>
                <c:pt idx="19">
                  <c:v>3.9239802592484168</c:v>
                </c:pt>
                <c:pt idx="20">
                  <c:v>4.0892859982164644</c:v>
                </c:pt>
                <c:pt idx="21">
                  <c:v>4.2510649281127737</c:v>
                </c:pt>
                <c:pt idx="22">
                  <c:v>4.4093922936463699</c:v>
                </c:pt>
                <c:pt idx="23">
                  <c:v>4.5643417341753398</c:v>
                </c:pt>
                <c:pt idx="24">
                  <c:v>4.715985317957113</c:v>
                </c:pt>
                <c:pt idx="25">
                  <c:v>4.8643935756679877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5A-4BF3-91F1-7F564922E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428208"/>
        <c:axId val="202428624"/>
      </c:lineChart>
      <c:lineChart>
        <c:grouping val="standard"/>
        <c:varyColors val="0"/>
        <c:ser>
          <c:idx val="1"/>
          <c:order val="1"/>
          <c:tx>
            <c:v>Distance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Calculations!$B$29:$B$54</c:f>
              <c:numCache>
                <c:formatCode>0.00</c:formatCode>
                <c:ptCount val="26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</c:numCache>
            </c:numRef>
          </c:cat>
          <c:val>
            <c:numRef>
              <c:f>Calculations!$W$30:$W$55</c:f>
              <c:numCache>
                <c:formatCode>General</c:formatCode>
                <c:ptCount val="26"/>
                <c:pt idx="0">
                  <c:v>0</c:v>
                </c:pt>
                <c:pt idx="1">
                  <c:v>1.249595943489723E-3</c:v>
                </c:pt>
                <c:pt idx="2">
                  <c:v>4.962772893582823E-3</c:v>
                </c:pt>
                <c:pt idx="3">
                  <c:v>1.1086970183621148E-2</c:v>
                </c:pt>
                <c:pt idx="4">
                  <c:v>1.9570748532305338E-2</c:v>
                </c:pt>
                <c:pt idx="5">
                  <c:v>3.0363766118867375E-2</c:v>
                </c:pt>
                <c:pt idx="6">
                  <c:v>4.3416755168673049E-2</c:v>
                </c:pt>
                <c:pt idx="7">
                  <c:v>5.868149903838038E-2</c:v>
                </c:pt>
                <c:pt idx="8">
                  <c:v>7.6110809789978973E-2</c:v>
                </c:pt>
                <c:pt idx="9">
                  <c:v>9.5658506243291086E-2</c:v>
                </c:pt>
                <c:pt idx="10">
                  <c:v>0.11727939249673014</c:v>
                </c:pt>
                <c:pt idx="11">
                  <c:v>0.14092923690631132</c:v>
                </c:pt>
                <c:pt idx="12">
                  <c:v>0.16656475151315586</c:v>
                </c:pt>
                <c:pt idx="13">
                  <c:v>0.19414357190989584</c:v>
                </c:pt>
                <c:pt idx="14">
                  <c:v>0.22362423753665706</c:v>
                </c:pt>
                <c:pt idx="15">
                  <c:v>0.25496617239739194</c:v>
                </c:pt>
                <c:pt idx="16">
                  <c:v>0.28812966618766822</c:v>
                </c:pt>
                <c:pt idx="17">
                  <c:v>0.32307585582506615</c:v>
                </c:pt>
                <c:pt idx="18">
                  <c:v>0.35976670737365257</c:v>
                </c:pt>
                <c:pt idx="19">
                  <c:v>0.39816499835407448</c:v>
                </c:pt>
                <c:pt idx="20">
                  <c:v>0.43823430043108136</c:v>
                </c:pt>
                <c:pt idx="21">
                  <c:v>0.47993896247041423</c:v>
                </c:pt>
                <c:pt idx="22">
                  <c:v>0.52324409395715676</c:v>
                </c:pt>
                <c:pt idx="23">
                  <c:v>0.56811554876788417</c:v>
                </c:pt>
                <c:pt idx="24">
                  <c:v>0.61451990928900635</c:v>
                </c:pt>
                <c:pt idx="25">
                  <c:v>0.66242447087397682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5A-4BF3-91F1-7F564922E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781536"/>
        <c:axId val="379781120"/>
      </c:lineChart>
      <c:catAx>
        <c:axId val="202428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28624"/>
        <c:crosses val="autoZero"/>
        <c:auto val="1"/>
        <c:lblAlgn val="ctr"/>
        <c:lblOffset val="100"/>
        <c:noMultiLvlLbl val="0"/>
      </c:catAx>
      <c:valAx>
        <c:axId val="20242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28208"/>
        <c:crosses val="autoZero"/>
        <c:crossBetween val="between"/>
      </c:valAx>
      <c:valAx>
        <c:axId val="37978112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781536"/>
        <c:crosses val="max"/>
        <c:crossBetween val="between"/>
      </c:valAx>
      <c:catAx>
        <c:axId val="379781536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3797811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.xml"/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11" Type="http://schemas.openxmlformats.org/officeDocument/2006/relationships/chart" Target="../charts/chart3.xml"/><Relationship Id="rId5" Type="http://schemas.openxmlformats.org/officeDocument/2006/relationships/chart" Target="../charts/chart1.xml"/><Relationship Id="rId10" Type="http://schemas.openxmlformats.org/officeDocument/2006/relationships/image" Target="../media/image8.png"/><Relationship Id="rId4" Type="http://schemas.openxmlformats.org/officeDocument/2006/relationships/image" Target="../media/image4.png"/><Relationship Id="rId9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4</xdr:row>
      <xdr:rowOff>19049</xdr:rowOff>
    </xdr:from>
    <xdr:to>
      <xdr:col>5</xdr:col>
      <xdr:colOff>559435</xdr:colOff>
      <xdr:row>7</xdr:row>
      <xdr:rowOff>161924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35345"/>
        <a:stretch/>
      </xdr:blipFill>
      <xdr:spPr>
        <a:xfrm>
          <a:off x="2905125" y="923924"/>
          <a:ext cx="2283460" cy="714375"/>
        </a:xfrm>
        <a:prstGeom prst="rect">
          <a:avLst/>
        </a:prstGeom>
      </xdr:spPr>
    </xdr:pic>
    <xdr:clientData/>
  </xdr:twoCellAnchor>
  <xdr:twoCellAnchor editAs="oneCell">
    <xdr:from>
      <xdr:col>2</xdr:col>
      <xdr:colOff>247651</xdr:colOff>
      <xdr:row>10</xdr:row>
      <xdr:rowOff>123826</xdr:rowOff>
    </xdr:from>
    <xdr:to>
      <xdr:col>5</xdr:col>
      <xdr:colOff>228601</xdr:colOff>
      <xdr:row>12</xdr:row>
      <xdr:rowOff>66676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31646" b="2845"/>
        <a:stretch/>
      </xdr:blipFill>
      <xdr:spPr>
        <a:xfrm>
          <a:off x="3048001" y="2171701"/>
          <a:ext cx="1809750" cy="323850"/>
        </a:xfrm>
        <a:prstGeom prst="rect">
          <a:avLst/>
        </a:prstGeom>
      </xdr:spPr>
    </xdr:pic>
    <xdr:clientData/>
  </xdr:twoCellAnchor>
  <xdr:twoCellAnchor editAs="oneCell">
    <xdr:from>
      <xdr:col>19</xdr:col>
      <xdr:colOff>526716</xdr:colOff>
      <xdr:row>19</xdr:row>
      <xdr:rowOff>127433</xdr:rowOff>
    </xdr:from>
    <xdr:to>
      <xdr:col>21</xdr:col>
      <xdr:colOff>640699</xdr:colOff>
      <xdr:row>22</xdr:row>
      <xdr:rowOff>96274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446823" y="3896612"/>
          <a:ext cx="1341347" cy="540341"/>
        </a:xfrm>
        <a:prstGeom prst="rect">
          <a:avLst/>
        </a:prstGeom>
      </xdr:spPr>
    </xdr:pic>
    <xdr:clientData/>
  </xdr:twoCellAnchor>
  <xdr:twoCellAnchor editAs="oneCell">
    <xdr:from>
      <xdr:col>22</xdr:col>
      <xdr:colOff>566887</xdr:colOff>
      <xdr:row>19</xdr:row>
      <xdr:rowOff>128676</xdr:rowOff>
    </xdr:from>
    <xdr:to>
      <xdr:col>27</xdr:col>
      <xdr:colOff>182832</xdr:colOff>
      <xdr:row>22</xdr:row>
      <xdr:rowOff>138128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323958" y="3897855"/>
          <a:ext cx="2677553" cy="580952"/>
        </a:xfrm>
        <a:prstGeom prst="rect">
          <a:avLst/>
        </a:prstGeom>
      </xdr:spPr>
    </xdr:pic>
    <xdr:clientData/>
  </xdr:twoCellAnchor>
  <xdr:twoCellAnchor>
    <xdr:from>
      <xdr:col>11</xdr:col>
      <xdr:colOff>342899</xdr:colOff>
      <xdr:row>0</xdr:row>
      <xdr:rowOff>266699</xdr:rowOff>
    </xdr:from>
    <xdr:to>
      <xdr:col>18</xdr:col>
      <xdr:colOff>266700</xdr:colOff>
      <xdr:row>13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</xdr:col>
      <xdr:colOff>248492</xdr:colOff>
      <xdr:row>19</xdr:row>
      <xdr:rowOff>121968</xdr:rowOff>
    </xdr:from>
    <xdr:to>
      <xdr:col>5</xdr:col>
      <xdr:colOff>477092</xdr:colOff>
      <xdr:row>22</xdr:row>
      <xdr:rowOff>102918</xdr:rowOff>
    </xdr:to>
    <xdr:pic>
      <xdr:nvPicPr>
        <xdr:cNvPr id="12" name="Picture 11"/>
        <xdr:cNvPicPr/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56296" y="3882272"/>
          <a:ext cx="2067339" cy="552450"/>
        </a:xfrm>
        <a:prstGeom prst="rect">
          <a:avLst/>
        </a:prstGeom>
      </xdr:spPr>
    </xdr:pic>
    <xdr:clientData/>
  </xdr:twoCellAnchor>
  <xdr:twoCellAnchor editAs="oneCell">
    <xdr:from>
      <xdr:col>2</xdr:col>
      <xdr:colOff>232213</xdr:colOff>
      <xdr:row>22</xdr:row>
      <xdr:rowOff>103650</xdr:rowOff>
    </xdr:from>
    <xdr:to>
      <xdr:col>9</xdr:col>
      <xdr:colOff>71274</xdr:colOff>
      <xdr:row>26</xdr:row>
      <xdr:rowOff>14123</xdr:rowOff>
    </xdr:to>
    <xdr:pic>
      <xdr:nvPicPr>
        <xdr:cNvPr id="13" name="Picture 12"/>
        <xdr:cNvPicPr/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37161" y="4439167"/>
          <a:ext cx="4371647" cy="672473"/>
        </a:xfrm>
        <a:prstGeom prst="rect">
          <a:avLst/>
        </a:prstGeom>
      </xdr:spPr>
    </xdr:pic>
    <xdr:clientData/>
  </xdr:twoCellAnchor>
  <xdr:twoCellAnchor>
    <xdr:from>
      <xdr:col>6</xdr:col>
      <xdr:colOff>177362</xdr:colOff>
      <xdr:row>27</xdr:row>
      <xdr:rowOff>81107</xdr:rowOff>
    </xdr:from>
    <xdr:to>
      <xdr:col>17</xdr:col>
      <xdr:colOff>66261</xdr:colOff>
      <xdr:row>50</xdr:row>
      <xdr:rowOff>124238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10</xdr:col>
      <xdr:colOff>115956</xdr:colOff>
      <xdr:row>19</xdr:row>
      <xdr:rowOff>57978</xdr:rowOff>
    </xdr:from>
    <xdr:to>
      <xdr:col>13</xdr:col>
      <xdr:colOff>66833</xdr:colOff>
      <xdr:row>21</xdr:row>
      <xdr:rowOff>134121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282608" y="3818282"/>
          <a:ext cx="2038095" cy="4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24848</xdr:colOff>
      <xdr:row>22</xdr:row>
      <xdr:rowOff>33131</xdr:rowOff>
    </xdr:from>
    <xdr:to>
      <xdr:col>17</xdr:col>
      <xdr:colOff>190740</xdr:colOff>
      <xdr:row>25</xdr:row>
      <xdr:rowOff>185441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191500" y="4364935"/>
          <a:ext cx="4704762" cy="723810"/>
        </a:xfrm>
        <a:prstGeom prst="rect">
          <a:avLst/>
        </a:prstGeom>
      </xdr:spPr>
    </xdr:pic>
    <xdr:clientData/>
  </xdr:twoCellAnchor>
  <xdr:twoCellAnchor>
    <xdr:from>
      <xdr:col>24</xdr:col>
      <xdr:colOff>0</xdr:colOff>
      <xdr:row>28</xdr:row>
      <xdr:rowOff>0</xdr:rowOff>
    </xdr:from>
    <xdr:to>
      <xdr:col>35</xdr:col>
      <xdr:colOff>592920</xdr:colOff>
      <xdr:row>51</xdr:row>
      <xdr:rowOff>43131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32"/>
  <sheetViews>
    <sheetView tabSelected="1" zoomScaleNormal="100" workbookViewId="0">
      <selection activeCell="H10" sqref="H10"/>
    </sheetView>
  </sheetViews>
  <sheetFormatPr defaultRowHeight="15" x14ac:dyDescent="0.25"/>
  <cols>
    <col min="1" max="1" width="32.85546875" customWidth="1"/>
    <col min="9" max="9" width="13" customWidth="1"/>
    <col min="10" max="10" width="12.140625" customWidth="1"/>
    <col min="11" max="11" width="12.85546875" customWidth="1"/>
    <col min="22" max="22" width="27.85546875" customWidth="1"/>
  </cols>
  <sheetData>
    <row r="1" spans="1:24" ht="26.25" x14ac:dyDescent="0.4">
      <c r="A1" s="1" t="s">
        <v>0</v>
      </c>
    </row>
    <row r="2" spans="1:24" x14ac:dyDescent="0.25">
      <c r="A2" t="s">
        <v>1</v>
      </c>
    </row>
    <row r="3" spans="1:24" x14ac:dyDescent="0.25">
      <c r="V3" s="2" t="s">
        <v>31</v>
      </c>
    </row>
    <row r="4" spans="1:24" x14ac:dyDescent="0.25">
      <c r="A4" s="2" t="s">
        <v>13</v>
      </c>
      <c r="I4" s="2" t="s">
        <v>12</v>
      </c>
      <c r="V4" t="s">
        <v>32</v>
      </c>
    </row>
    <row r="5" spans="1:24" x14ac:dyDescent="0.25">
      <c r="A5" s="18" t="s">
        <v>2</v>
      </c>
      <c r="B5" s="19">
        <v>2E-3</v>
      </c>
      <c r="C5" s="4"/>
      <c r="D5" s="4"/>
      <c r="E5" s="4"/>
      <c r="F5" s="5"/>
      <c r="I5" t="s">
        <v>10</v>
      </c>
      <c r="J5" t="s">
        <v>11</v>
      </c>
      <c r="K5" t="s">
        <v>18</v>
      </c>
      <c r="V5" t="s">
        <v>33</v>
      </c>
      <c r="W5">
        <v>3000</v>
      </c>
      <c r="X5" t="s">
        <v>34</v>
      </c>
    </row>
    <row r="6" spans="1:24" x14ac:dyDescent="0.25">
      <c r="A6" s="16" t="s">
        <v>3</v>
      </c>
      <c r="B6" s="17">
        <v>30</v>
      </c>
      <c r="C6" s="8"/>
      <c r="D6" s="8"/>
      <c r="E6" s="8"/>
      <c r="F6" s="9"/>
      <c r="I6">
        <v>0.4118793</v>
      </c>
      <c r="J6">
        <v>0</v>
      </c>
      <c r="K6">
        <f>J6*B7</f>
        <v>0</v>
      </c>
      <c r="W6">
        <f>W5/374*B7*PI()</f>
        <v>0.48128342245989303</v>
      </c>
      <c r="X6" t="s">
        <v>36</v>
      </c>
    </row>
    <row r="7" spans="1:24" x14ac:dyDescent="0.25">
      <c r="A7" s="10" t="s">
        <v>4</v>
      </c>
      <c r="B7" s="8">
        <f>B5*B6/PI()</f>
        <v>1.9098593171027439E-2</v>
      </c>
      <c r="C7" s="8"/>
      <c r="D7" s="8"/>
      <c r="E7" s="8"/>
      <c r="F7" s="9"/>
      <c r="I7">
        <v>0</v>
      </c>
      <c r="J7">
        <v>20000</v>
      </c>
      <c r="K7">
        <f>J7*B7*PI()/60</f>
        <v>20</v>
      </c>
      <c r="V7" t="s">
        <v>24</v>
      </c>
      <c r="W7">
        <v>1.6</v>
      </c>
      <c r="X7" t="s">
        <v>35</v>
      </c>
    </row>
    <row r="8" spans="1:24" x14ac:dyDescent="0.25">
      <c r="A8" s="11" t="s">
        <v>14</v>
      </c>
      <c r="B8" s="12">
        <f>B7*10000</f>
        <v>190.9859317102744</v>
      </c>
      <c r="C8" s="12"/>
      <c r="D8" s="12"/>
      <c r="E8" s="12"/>
      <c r="F8" s="13"/>
      <c r="I8" t="s">
        <v>9</v>
      </c>
      <c r="J8">
        <f>($I$7-$I$6)/(J7-J6)</f>
        <v>-2.0593965000000001E-5</v>
      </c>
      <c r="K8">
        <f>($I$7-$I$6)/(K7-K6)</f>
        <v>-2.0593964999999999E-2</v>
      </c>
      <c r="V8" t="s">
        <v>37</v>
      </c>
      <c r="W8">
        <v>0.48631578813043097</v>
      </c>
      <c r="X8" t="s">
        <v>36</v>
      </c>
    </row>
    <row r="9" spans="1:24" x14ac:dyDescent="0.25">
      <c r="V9" t="s">
        <v>39</v>
      </c>
      <c r="W9">
        <v>8</v>
      </c>
      <c r="X9" t="s">
        <v>38</v>
      </c>
    </row>
    <row r="10" spans="1:24" x14ac:dyDescent="0.25">
      <c r="A10" s="18" t="s">
        <v>52</v>
      </c>
      <c r="B10" s="19">
        <v>8</v>
      </c>
      <c r="C10" s="4"/>
      <c r="D10" s="4"/>
      <c r="E10" s="4"/>
      <c r="F10" s="5"/>
      <c r="I10" s="22"/>
      <c r="V10" t="s">
        <v>40</v>
      </c>
      <c r="W10">
        <v>0.1</v>
      </c>
    </row>
    <row r="11" spans="1:24" x14ac:dyDescent="0.25">
      <c r="A11" s="16" t="s">
        <v>5</v>
      </c>
      <c r="B11" s="17">
        <v>0.1</v>
      </c>
      <c r="C11" s="8"/>
      <c r="D11" s="8"/>
      <c r="E11" s="8"/>
      <c r="F11" s="9"/>
      <c r="V11" t="s">
        <v>41</v>
      </c>
      <c r="W11">
        <v>7.4999999999999997E-2</v>
      </c>
    </row>
    <row r="12" spans="1:24" x14ac:dyDescent="0.25">
      <c r="A12" s="6" t="s">
        <v>6</v>
      </c>
      <c r="B12" s="7">
        <v>9.8000000000000007</v>
      </c>
      <c r="C12" s="8"/>
      <c r="D12" s="8"/>
      <c r="E12" s="8"/>
      <c r="F12" s="9"/>
    </row>
    <row r="13" spans="1:24" x14ac:dyDescent="0.25">
      <c r="A13" s="16" t="s">
        <v>7</v>
      </c>
      <c r="B13" s="17">
        <v>1</v>
      </c>
      <c r="C13" s="8"/>
      <c r="D13" s="8"/>
      <c r="E13" s="8"/>
      <c r="F13" s="9"/>
    </row>
    <row r="14" spans="1:24" x14ac:dyDescent="0.25">
      <c r="A14" s="14" t="s">
        <v>8</v>
      </c>
      <c r="B14" s="15">
        <f>(B11*B12*B13)+B10</f>
        <v>8.98</v>
      </c>
      <c r="C14" s="12"/>
      <c r="D14" s="12"/>
      <c r="E14" s="12"/>
      <c r="F14" s="13"/>
    </row>
    <row r="16" spans="1:24" x14ac:dyDescent="0.25">
      <c r="A16" s="3" t="s">
        <v>17</v>
      </c>
      <c r="B16">
        <v>0.76454999999999995</v>
      </c>
    </row>
    <row r="19" spans="1:24" x14ac:dyDescent="0.25">
      <c r="C19" t="s">
        <v>28</v>
      </c>
      <c r="K19" t="s">
        <v>29</v>
      </c>
      <c r="U19" t="s">
        <v>15</v>
      </c>
      <c r="X19" t="s">
        <v>16</v>
      </c>
    </row>
    <row r="21" spans="1:24" x14ac:dyDescent="0.25">
      <c r="A21" s="3" t="s">
        <v>19</v>
      </c>
      <c r="B21">
        <f>B7</f>
        <v>1.9098593171027439E-2</v>
      </c>
    </row>
    <row r="22" spans="1:24" x14ac:dyDescent="0.25">
      <c r="A22" s="3" t="s">
        <v>20</v>
      </c>
      <c r="B22">
        <f>B14</f>
        <v>8.98</v>
      </c>
    </row>
    <row r="23" spans="1:24" x14ac:dyDescent="0.25">
      <c r="A23" s="3" t="s">
        <v>23</v>
      </c>
      <c r="B23">
        <f>-K8</f>
        <v>2.0593964999999999E-2</v>
      </c>
    </row>
    <row r="24" spans="1:24" x14ac:dyDescent="0.25">
      <c r="A24" s="3" t="s">
        <v>21</v>
      </c>
      <c r="B24" s="3">
        <f>I6</f>
        <v>0.4118793</v>
      </c>
      <c r="C24" s="3"/>
      <c r="D24" s="3"/>
      <c r="E24" s="3"/>
    </row>
    <row r="25" spans="1:24" x14ac:dyDescent="0.25">
      <c r="A25" s="3" t="s">
        <v>22</v>
      </c>
      <c r="B25">
        <f>B13</f>
        <v>1</v>
      </c>
      <c r="C25" s="3"/>
      <c r="D25" s="3"/>
      <c r="E25" s="3"/>
    </row>
    <row r="26" spans="1:24" x14ac:dyDescent="0.25">
      <c r="C26" s="3"/>
      <c r="D26" s="3"/>
      <c r="E26" s="3"/>
    </row>
    <row r="27" spans="1:24" x14ac:dyDescent="0.25">
      <c r="C27" s="3"/>
      <c r="D27" s="3"/>
      <c r="E27" s="3"/>
    </row>
    <row r="28" spans="1:24" x14ac:dyDescent="0.25">
      <c r="A28" s="2"/>
      <c r="B28" s="2" t="s">
        <v>24</v>
      </c>
      <c r="C28" s="2" t="s">
        <v>25</v>
      </c>
      <c r="D28" s="2" t="s">
        <v>26</v>
      </c>
      <c r="E28" s="2" t="s">
        <v>27</v>
      </c>
      <c r="T28" t="s">
        <v>30</v>
      </c>
    </row>
    <row r="29" spans="1:24" x14ac:dyDescent="0.25">
      <c r="A29" s="3"/>
      <c r="B29" s="20">
        <v>0</v>
      </c>
      <c r="C29" s="3">
        <f>(($B$21*$B$22/2/$B$23)-($B$24/$B$23))*EXP(-4*$B$23*B29/$B$21/$B$25) - ($B$21*$B$22/2/$B$23) + ($B$24/$B$23)</f>
        <v>0</v>
      </c>
      <c r="D29" s="3">
        <f>($B$21*$B$22 - 2*$B$24) * ($B$21*$B$25*EXP(-4*$B$23*B29/$B$21/$B$25) + (4*$B$23*B29)) / (8*$B$23*$B$23)</f>
        <v>-3.6715351531481404</v>
      </c>
      <c r="E29" s="3">
        <f>-(D29-$D$29)</f>
        <v>0</v>
      </c>
      <c r="T29" s="2" t="s">
        <v>24</v>
      </c>
      <c r="U29" s="2" t="s">
        <v>25</v>
      </c>
      <c r="V29" s="2" t="s">
        <v>26</v>
      </c>
      <c r="W29" s="2" t="s">
        <v>27</v>
      </c>
    </row>
    <row r="30" spans="1:24" x14ac:dyDescent="0.25">
      <c r="A30" s="3"/>
      <c r="B30" s="21">
        <v>0.01</v>
      </c>
      <c r="C30" s="3">
        <f t="shared" ref="C30:C55" si="0">(($B$21*$B$22/2/$B$23)-($B$24/$B$23))*EXP(-4*$B$23*B30/$B$21/$B$25) - ($B$21*$B$22/2/$B$23) + ($B$24/$B$23)</f>
        <v>0.66851714453162003</v>
      </c>
      <c r="D30" s="3">
        <f t="shared" ref="D30:D55" si="1">($B$21*$B$22 - 2*$B$24) * ($B$21*$B$25*EXP(-4*$B$23*B30/$B$21/$B$25) + (4*$B$23*B30)) / (8*$B$23*$B$23)</f>
        <v>-3.6749017668043384</v>
      </c>
      <c r="E30" s="3">
        <f t="shared" ref="E30:E55" si="2">-(D30-$D$29)</f>
        <v>3.3666136561980586E-3</v>
      </c>
      <c r="T30" s="20">
        <v>0</v>
      </c>
      <c r="U30" s="3">
        <f>(($B$21*$B$22/$B$23)-($B$24/$B$23))*EXP(-2*$B$23*T30/$B$21/$B$25) - ($B$21*$B$22/$B$23) + ($B$24/$B$23)</f>
        <v>0</v>
      </c>
      <c r="V30" s="3">
        <f>($B$21*$B$22 - $B$24) * ($B$21*$B$25*EXP(-2*$B$23*T30/$B$21/$B$25) + (2*$B$23*T30)) / (2*$B$23*$B$23)</f>
        <v>-5.4122619927991211</v>
      </c>
      <c r="W30" s="3">
        <f>-(V30-$V$30)</f>
        <v>0</v>
      </c>
    </row>
    <row r="31" spans="1:24" x14ac:dyDescent="0.25">
      <c r="A31" s="3"/>
      <c r="B31" s="21">
        <v>0.02</v>
      </c>
      <c r="C31" s="3">
        <f t="shared" si="0"/>
        <v>1.3088128715190166</v>
      </c>
      <c r="D31" s="3">
        <f t="shared" si="1"/>
        <v>-3.6848114304801287</v>
      </c>
      <c r="E31" s="3">
        <f t="shared" si="2"/>
        <v>1.3276277331988329E-2</v>
      </c>
      <c r="T31" s="21">
        <v>0.01</v>
      </c>
      <c r="U31" s="3">
        <f t="shared" ref="U31:U56" si="3">(($B$21*$B$22/$B$23)-($B$24/$B$23))*EXP(-2*$B$23*T31/$B$21/$B$25) - ($B$21*$B$22/$B$23) + ($B$24/$B$23)</f>
        <v>0.24902412202013124</v>
      </c>
      <c r="V31" s="3">
        <f t="shared" ref="V31:V56" si="4">($B$21*$B$22 - $B$24) * ($B$21*$B$25*EXP(-2*$B$23*T31/$B$21/$B$25) + (2*$B$23*T31)) / (2*$B$23*$B$23)</f>
        <v>-5.4135115887426108</v>
      </c>
      <c r="W31" s="3">
        <f t="shared" ref="W31:W56" si="5">-(V31-$V$30)</f>
        <v>1.249595943489723E-3</v>
      </c>
    </row>
    <row r="32" spans="1:24" x14ac:dyDescent="0.25">
      <c r="A32" s="3"/>
      <c r="B32" s="20">
        <v>0.03</v>
      </c>
      <c r="C32" s="3">
        <f t="shared" si="0"/>
        <v>1.9220785466806518</v>
      </c>
      <c r="D32" s="3">
        <f t="shared" si="1"/>
        <v>-3.700987929648889</v>
      </c>
      <c r="E32" s="3">
        <f t="shared" si="2"/>
        <v>2.9452776500748623E-2</v>
      </c>
      <c r="T32" s="21">
        <v>0.02</v>
      </c>
      <c r="U32" s="3">
        <f t="shared" si="3"/>
        <v>0.49273529762893631</v>
      </c>
      <c r="V32" s="3">
        <f t="shared" si="4"/>
        <v>-5.4172247656927039</v>
      </c>
      <c r="W32" s="3">
        <f t="shared" si="5"/>
        <v>4.962772893582823E-3</v>
      </c>
    </row>
    <row r="33" spans="1:23" x14ac:dyDescent="0.25">
      <c r="A33" s="3"/>
      <c r="B33" s="21">
        <v>0.04</v>
      </c>
      <c r="C33" s="3">
        <f t="shared" si="0"/>
        <v>2.5094552422912741</v>
      </c>
      <c r="D33" s="3">
        <f t="shared" si="1"/>
        <v>-3.7231667101663097</v>
      </c>
      <c r="E33" s="3">
        <f t="shared" si="2"/>
        <v>5.163155701816935E-2</v>
      </c>
      <c r="T33" s="20">
        <v>0.03</v>
      </c>
      <c r="U33" s="3">
        <f t="shared" si="3"/>
        <v>0.7312468788958455</v>
      </c>
      <c r="V33" s="3">
        <f t="shared" si="4"/>
        <v>-5.4233489629827423</v>
      </c>
      <c r="W33" s="3">
        <f t="shared" si="5"/>
        <v>1.1086970183621148E-2</v>
      </c>
    </row>
    <row r="34" spans="1:23" x14ac:dyDescent="0.25">
      <c r="B34" s="21">
        <v>0.05</v>
      </c>
      <c r="C34" s="3">
        <f t="shared" si="0"/>
        <v>3.0720358603170936</v>
      </c>
      <c r="D34" s="3">
        <f t="shared" si="1"/>
        <v>-3.7510943860279418</v>
      </c>
      <c r="E34" s="3">
        <f t="shared" si="2"/>
        <v>7.9559232879801378E-2</v>
      </c>
      <c r="T34" s="21">
        <v>0.04</v>
      </c>
      <c r="U34" s="3">
        <f t="shared" si="3"/>
        <v>0.96466979951626186</v>
      </c>
      <c r="V34" s="3">
        <f t="shared" si="4"/>
        <v>-5.4318327413314265</v>
      </c>
      <c r="W34" s="3">
        <f t="shared" si="5"/>
        <v>1.9570748532305338E-2</v>
      </c>
    </row>
    <row r="35" spans="1:23" x14ac:dyDescent="0.25">
      <c r="B35" s="20">
        <v>0.06</v>
      </c>
      <c r="C35" s="3">
        <f t="shared" si="0"/>
        <v>3.6108671659229294</v>
      </c>
      <c r="D35" s="3">
        <f t="shared" si="1"/>
        <v>-3.7845282679067354</v>
      </c>
      <c r="E35" s="3">
        <f t="shared" si="2"/>
        <v>0.11299311475859497</v>
      </c>
      <c r="T35" s="21">
        <v>0.05</v>
      </c>
      <c r="U35" s="3">
        <f t="shared" si="3"/>
        <v>1.1931126264077179</v>
      </c>
      <c r="V35" s="3">
        <f t="shared" si="4"/>
        <v>-5.4426257589179885</v>
      </c>
      <c r="W35" s="3">
        <f t="shared" si="5"/>
        <v>3.0363766118867375E-2</v>
      </c>
    </row>
    <row r="36" spans="1:23" x14ac:dyDescent="0.25">
      <c r="B36" s="21">
        <v>7.0000000000000007E-2</v>
      </c>
      <c r="C36" s="3">
        <f t="shared" si="0"/>
        <v>4.1269517351349521</v>
      </c>
      <c r="D36" s="3">
        <f t="shared" si="1"/>
        <v>-3.8232359115933456</v>
      </c>
      <c r="E36" s="3">
        <f t="shared" si="2"/>
        <v>0.15170075844520525</v>
      </c>
      <c r="T36" s="20">
        <v>0.06</v>
      </c>
      <c r="U36" s="3">
        <f t="shared" si="3"/>
        <v>1.4166816102052628</v>
      </c>
      <c r="V36" s="3">
        <f t="shared" si="4"/>
        <v>-5.4556787479677942</v>
      </c>
      <c r="W36" s="3">
        <f t="shared" si="5"/>
        <v>4.3416755168673049E-2</v>
      </c>
    </row>
    <row r="37" spans="1:23" x14ac:dyDescent="0.25">
      <c r="B37" s="21">
        <v>0.08</v>
      </c>
      <c r="C37" s="3">
        <f t="shared" si="0"/>
        <v>4.6212498202829515</v>
      </c>
      <c r="D37" s="3">
        <f t="shared" si="1"/>
        <v>-3.8669946854990025</v>
      </c>
      <c r="E37" s="3">
        <f t="shared" si="2"/>
        <v>0.19545953235086211</v>
      </c>
      <c r="T37" s="21">
        <v>7.0000000000000007E-2</v>
      </c>
      <c r="U37" s="3">
        <f t="shared" si="3"/>
        <v>1.6354807346794757</v>
      </c>
      <c r="V37" s="3">
        <f t="shared" si="4"/>
        <v>-5.4709434918375015</v>
      </c>
      <c r="W37" s="3">
        <f t="shared" si="5"/>
        <v>5.868149903838038E-2</v>
      </c>
    </row>
    <row r="38" spans="1:23" x14ac:dyDescent="0.25">
      <c r="B38" s="20">
        <v>0.09</v>
      </c>
      <c r="C38" s="3">
        <f t="shared" si="0"/>
        <v>5.0946811366930298</v>
      </c>
      <c r="D38" s="3">
        <f t="shared" si="1"/>
        <v>-3.9155913564162268</v>
      </c>
      <c r="E38" s="3">
        <f t="shared" si="2"/>
        <v>0.24405620326808641</v>
      </c>
      <c r="T38" s="21">
        <v>0.08</v>
      </c>
      <c r="U38" s="3">
        <f t="shared" si="3"/>
        <v>1.8496117651002066</v>
      </c>
      <c r="V38" s="3">
        <f t="shared" si="4"/>
        <v>-5.4883728025891001</v>
      </c>
      <c r="W38" s="3">
        <f t="shared" si="5"/>
        <v>7.6110809789978973E-2</v>
      </c>
    </row>
    <row r="39" spans="1:23" x14ac:dyDescent="0.25">
      <c r="B39" s="21">
        <v>0.1</v>
      </c>
      <c r="C39" s="3">
        <f t="shared" si="0"/>
        <v>5.5481265739551873</v>
      </c>
      <c r="D39" s="3">
        <f t="shared" si="1"/>
        <v>-3.9688216927666442</v>
      </c>
      <c r="E39" s="3">
        <f t="shared" si="2"/>
        <v>0.29728653961850382</v>
      </c>
      <c r="T39" s="20">
        <v>0.09</v>
      </c>
      <c r="U39" s="3">
        <f t="shared" si="3"/>
        <v>2.0591742955684076</v>
      </c>
      <c r="V39" s="3">
        <f t="shared" si="4"/>
        <v>-5.5079204990424122</v>
      </c>
      <c r="W39" s="3">
        <f t="shared" si="5"/>
        <v>9.5658506243291086E-2</v>
      </c>
    </row>
    <row r="40" spans="1:23" x14ac:dyDescent="0.25">
      <c r="B40" s="21">
        <v>0.11</v>
      </c>
      <c r="C40" s="3">
        <f t="shared" si="0"/>
        <v>5.982429834949798</v>
      </c>
      <c r="D40" s="3">
        <f t="shared" si="1"/>
        <v>-4.0264900845976594</v>
      </c>
      <c r="E40" s="3">
        <f t="shared" si="2"/>
        <v>0.35495493144951906</v>
      </c>
      <c r="T40" s="21">
        <v>0.1</v>
      </c>
      <c r="U40" s="3">
        <f t="shared" si="3"/>
        <v>2.2642657953381864</v>
      </c>
      <c r="V40" s="3">
        <f t="shared" si="4"/>
        <v>-5.5295413852958513</v>
      </c>
      <c r="W40" s="3">
        <f t="shared" si="5"/>
        <v>0.11727939249673014</v>
      </c>
    </row>
    <row r="41" spans="1:23" x14ac:dyDescent="0.25">
      <c r="B41" s="20">
        <v>0.12</v>
      </c>
      <c r="C41" s="3">
        <f t="shared" si="0"/>
        <v>6.3983990056826876</v>
      </c>
      <c r="D41" s="3">
        <f t="shared" si="1"/>
        <v>-4.088409179620963</v>
      </c>
      <c r="E41" s="3">
        <f t="shared" si="2"/>
        <v>0.41687402647282257</v>
      </c>
      <c r="T41" s="21">
        <v>0.11</v>
      </c>
      <c r="U41" s="3">
        <f t="shared" si="3"/>
        <v>2.4649816541505487</v>
      </c>
      <c r="V41" s="3">
        <f t="shared" si="4"/>
        <v>-5.5531912297054324</v>
      </c>
      <c r="W41" s="3">
        <f t="shared" si="5"/>
        <v>0.14092923690631132</v>
      </c>
    </row>
    <row r="42" spans="1:23" x14ac:dyDescent="0.25">
      <c r="B42" s="21">
        <v>0.13</v>
      </c>
      <c r="C42" s="3">
        <f t="shared" si="0"/>
        <v>6.7968080588497024</v>
      </c>
      <c r="D42" s="3">
        <f t="shared" si="1"/>
        <v>-4.1543995346156475</v>
      </c>
      <c r="E42" s="3">
        <f t="shared" si="2"/>
        <v>0.4828643814675071</v>
      </c>
      <c r="T42" s="20">
        <v>0.12</v>
      </c>
      <c r="U42" s="3">
        <f t="shared" si="3"/>
        <v>2.66141522659996</v>
      </c>
      <c r="V42" s="3">
        <f t="shared" si="4"/>
        <v>-5.578826744312277</v>
      </c>
      <c r="W42" s="3">
        <f t="shared" si="5"/>
        <v>0.16656475151315586</v>
      </c>
    </row>
    <row r="43" spans="1:23" x14ac:dyDescent="0.25">
      <c r="B43" s="21">
        <v>0.14000000000000001</v>
      </c>
      <c r="C43" s="3">
        <f t="shared" si="0"/>
        <v>7.1783982939283533</v>
      </c>
      <c r="D43" s="3">
        <f t="shared" si="1"/>
        <v>-4.2242892815473283</v>
      </c>
      <c r="E43" s="3">
        <f t="shared" si="2"/>
        <v>0.55275412839918792</v>
      </c>
      <c r="T43" s="21">
        <v>0.13</v>
      </c>
      <c r="U43" s="3">
        <f t="shared" si="3"/>
        <v>2.8536578755543189</v>
      </c>
      <c r="V43" s="3">
        <f t="shared" si="4"/>
        <v>-5.606405564709017</v>
      </c>
      <c r="W43" s="3">
        <f t="shared" si="5"/>
        <v>0.19414357190989584</v>
      </c>
    </row>
    <row r="44" spans="1:23" x14ac:dyDescent="0.25">
      <c r="B44" s="20">
        <v>0.15</v>
      </c>
      <c r="C44" s="3">
        <f t="shared" si="0"/>
        <v>7.5438797164761056</v>
      </c>
      <c r="D44" s="3">
        <f t="shared" si="1"/>
        <v>-4.2979138077820238</v>
      </c>
      <c r="E44" s="3">
        <f t="shared" si="2"/>
        <v>0.62637865463388342</v>
      </c>
      <c r="T44" s="21">
        <v>0.14000000000000001</v>
      </c>
      <c r="U44" s="3">
        <f t="shared" si="3"/>
        <v>3.041799014648582</v>
      </c>
      <c r="V44" s="3">
        <f t="shared" si="4"/>
        <v>-5.6358862303357782</v>
      </c>
      <c r="W44" s="3">
        <f t="shared" si="5"/>
        <v>0.22362423753665706</v>
      </c>
    </row>
    <row r="45" spans="1:23" x14ac:dyDescent="0.25">
      <c r="B45" s="21">
        <v>0.16</v>
      </c>
      <c r="C45" s="3">
        <f t="shared" si="0"/>
        <v>7.8939323592015995</v>
      </c>
      <c r="D45" s="3">
        <f t="shared" si="1"/>
        <v>-4.3751154497997966</v>
      </c>
      <c r="E45" s="3">
        <f t="shared" si="2"/>
        <v>0.70358029665165622</v>
      </c>
      <c r="T45" s="20">
        <v>0.15</v>
      </c>
      <c r="U45" s="3">
        <f t="shared" si="3"/>
        <v>3.2259261498717962</v>
      </c>
      <c r="V45" s="3">
        <f t="shared" si="4"/>
        <v>-5.6672281651965131</v>
      </c>
      <c r="W45" s="3">
        <f t="shared" si="5"/>
        <v>0.25496617239739194</v>
      </c>
    </row>
    <row r="46" spans="1:23" x14ac:dyDescent="0.25">
      <c r="B46" s="21">
        <v>0.17</v>
      </c>
      <c r="C46" s="3">
        <f t="shared" si="0"/>
        <v>8.229207547266995</v>
      </c>
      <c r="D46" s="3">
        <f t="shared" si="1"/>
        <v>-4.4557431998382526</v>
      </c>
      <c r="E46" s="3">
        <f t="shared" si="2"/>
        <v>0.78420804669011224</v>
      </c>
      <c r="T46" s="21">
        <v>0.16</v>
      </c>
      <c r="U46" s="3">
        <f t="shared" si="3"/>
        <v>3.4061249202668336</v>
      </c>
      <c r="V46" s="3">
        <f t="shared" si="4"/>
        <v>-5.7003916589867893</v>
      </c>
      <c r="W46" s="3">
        <f t="shared" si="5"/>
        <v>0.28812966618766822</v>
      </c>
    </row>
    <row r="47" spans="1:23" x14ac:dyDescent="0.25">
      <c r="B47" s="20">
        <v>0.18</v>
      </c>
      <c r="C47" s="3">
        <f t="shared" si="0"/>
        <v>8.5503291101755607</v>
      </c>
      <c r="D47" s="3">
        <f t="shared" si="1"/>
        <v>-4.53965242492007</v>
      </c>
      <c r="E47" s="3">
        <f t="shared" si="2"/>
        <v>0.86811727177192965</v>
      </c>
      <c r="T47" s="21">
        <v>0.17</v>
      </c>
      <c r="U47" s="3">
        <f t="shared" si="3"/>
        <v>3.582479137761819</v>
      </c>
      <c r="V47" s="3">
        <f t="shared" si="4"/>
        <v>-5.7353378486241873</v>
      </c>
      <c r="W47" s="3">
        <f t="shared" si="5"/>
        <v>0.32307585582506615</v>
      </c>
    </row>
    <row r="48" spans="1:23" x14ac:dyDescent="0.25">
      <c r="B48" s="21">
        <v>0.19</v>
      </c>
      <c r="C48" s="3">
        <f t="shared" si="0"/>
        <v>8.857894542499551</v>
      </c>
      <c r="D48" s="3">
        <f t="shared" si="1"/>
        <v>-4.6267045977417727</v>
      </c>
      <c r="E48" s="3">
        <f t="shared" si="2"/>
        <v>0.95516944459363229</v>
      </c>
      <c r="T48" s="20">
        <v>0.18</v>
      </c>
      <c r="U48" s="3">
        <f t="shared" si="3"/>
        <v>3.7550708261517443</v>
      </c>
      <c r="V48" s="3">
        <f t="shared" si="4"/>
        <v>-5.7720287001727737</v>
      </c>
      <c r="W48" s="3">
        <f t="shared" si="5"/>
        <v>0.35976670737365257</v>
      </c>
    </row>
    <row r="49" spans="2:23" x14ac:dyDescent="0.25">
      <c r="B49" s="21">
        <v>0.2</v>
      </c>
      <c r="C49" s="3">
        <f t="shared" si="0"/>
        <v>9.1524761156079819</v>
      </c>
      <c r="D49" s="3">
        <f t="shared" si="1"/>
        <v>-4.7167670389230159</v>
      </c>
      <c r="E49" s="3">
        <f t="shared" si="2"/>
        <v>1.0452318857748755</v>
      </c>
      <c r="T49" s="21">
        <v>0.19</v>
      </c>
      <c r="U49" s="3">
        <f t="shared" si="3"/>
        <v>3.9239802592484168</v>
      </c>
      <c r="V49" s="3">
        <f t="shared" si="4"/>
        <v>-5.8104269911531956</v>
      </c>
      <c r="W49" s="3">
        <f t="shared" si="5"/>
        <v>0.39816499835407448</v>
      </c>
    </row>
    <row r="50" spans="2:23" x14ac:dyDescent="0.25">
      <c r="B50" s="20">
        <v>0.21</v>
      </c>
      <c r="C50" s="3">
        <f t="shared" si="0"/>
        <v>9.4346219424628828</v>
      </c>
      <c r="D50" s="3">
        <f t="shared" si="1"/>
        <v>-4.8097126701368014</v>
      </c>
      <c r="E50" s="3">
        <f t="shared" si="2"/>
        <v>1.138177516988661</v>
      </c>
      <c r="T50" s="21">
        <v>0.2</v>
      </c>
      <c r="U50" s="3">
        <f t="shared" si="3"/>
        <v>4.0892859982164644</v>
      </c>
      <c r="V50" s="3">
        <f t="shared" si="4"/>
        <v>-5.8504962932302025</v>
      </c>
      <c r="W50" s="3">
        <f t="shared" si="5"/>
        <v>0.43823430043108136</v>
      </c>
    </row>
    <row r="51" spans="2:23" x14ac:dyDescent="0.25">
      <c r="B51" s="21">
        <v>0.22</v>
      </c>
      <c r="C51" s="3">
        <f t="shared" si="0"/>
        <v>9.7048569974652352</v>
      </c>
      <c r="D51" s="3">
        <f t="shared" si="1"/>
        <v>-4.9054197776613044</v>
      </c>
      <c r="E51" s="3">
        <f t="shared" si="2"/>
        <v>1.2338846245131641</v>
      </c>
      <c r="T51" s="20">
        <v>0.21</v>
      </c>
      <c r="U51" s="3">
        <f t="shared" si="3"/>
        <v>4.2510649281127737</v>
      </c>
      <c r="V51" s="3">
        <f t="shared" si="4"/>
        <v>-5.8922009552695354</v>
      </c>
      <c r="W51" s="3">
        <f t="shared" si="5"/>
        <v>0.47993896247041423</v>
      </c>
    </row>
    <row r="52" spans="2:23" x14ac:dyDescent="0.25">
      <c r="B52" s="21">
        <v>0.23</v>
      </c>
      <c r="C52" s="3">
        <f t="shared" si="0"/>
        <v>9.9636840932481547</v>
      </c>
      <c r="D52" s="3">
        <f t="shared" si="1"/>
        <v>-5.0037717859133215</v>
      </c>
      <c r="E52" s="3">
        <f t="shared" si="2"/>
        <v>1.3322366327651811</v>
      </c>
      <c r="T52" s="21">
        <v>0.22</v>
      </c>
      <c r="U52" s="3">
        <f t="shared" si="3"/>
        <v>4.4093922936463699</v>
      </c>
      <c r="V52" s="3">
        <f t="shared" si="4"/>
        <v>-5.9355060867562779</v>
      </c>
      <c r="W52" s="3">
        <f t="shared" si="5"/>
        <v>0.52324409395715676</v>
      </c>
    </row>
    <row r="53" spans="2:23" x14ac:dyDescent="0.25">
      <c r="B53" s="20">
        <v>0.24</v>
      </c>
      <c r="C53" s="3">
        <f t="shared" si="0"/>
        <v>10.211584816234801</v>
      </c>
      <c r="D53" s="3">
        <f t="shared" si="1"/>
        <v>-5.1046570405420173</v>
      </c>
      <c r="E53" s="3">
        <f t="shared" si="2"/>
        <v>1.4331218873938769</v>
      </c>
      <c r="T53" s="21">
        <v>0.23</v>
      </c>
      <c r="U53" s="3">
        <f t="shared" si="3"/>
        <v>4.5643417341753398</v>
      </c>
      <c r="V53" s="3">
        <f t="shared" si="4"/>
        <v>-5.9803775415670053</v>
      </c>
      <c r="W53" s="3">
        <f t="shared" si="5"/>
        <v>0.56811554876788417</v>
      </c>
    </row>
    <row r="54" spans="2:23" x14ac:dyDescent="0.25">
      <c r="B54" s="21">
        <v>0.25</v>
      </c>
      <c r="C54" s="3">
        <f t="shared" si="0"/>
        <v>10.449020422701777</v>
      </c>
      <c r="D54" s="3">
        <f t="shared" si="1"/>
        <v>-5.2079686006793509</v>
      </c>
      <c r="E54" s="3">
        <f t="shared" si="2"/>
        <v>1.5364334475312105</v>
      </c>
      <c r="T54" s="20">
        <v>0.24</v>
      </c>
      <c r="U54" s="3">
        <f t="shared" si="3"/>
        <v>4.715985317957113</v>
      </c>
      <c r="V54" s="3">
        <f t="shared" si="4"/>
        <v>-6.0267819020881275</v>
      </c>
      <c r="W54" s="3">
        <f t="shared" si="5"/>
        <v>0.61451990928900635</v>
      </c>
    </row>
    <row r="55" spans="2:23" x14ac:dyDescent="0.25">
      <c r="B55" s="20">
        <v>0.26</v>
      </c>
      <c r="C55" s="3">
        <f t="shared" si="0"/>
        <v>10.676432697015219</v>
      </c>
      <c r="D55" s="3">
        <f t="shared" si="1"/>
        <v>-5.3136040399606284</v>
      </c>
      <c r="E55" s="3">
        <f t="shared" si="2"/>
        <v>1.642068886812488</v>
      </c>
      <c r="T55" s="21">
        <v>0.25</v>
      </c>
      <c r="U55" s="3">
        <f t="shared" si="3"/>
        <v>4.8643935756679877</v>
      </c>
      <c r="V55" s="3">
        <f t="shared" si="4"/>
        <v>-6.0746864636730979</v>
      </c>
      <c r="W55" s="3">
        <f t="shared" si="5"/>
        <v>0.66242447087397682</v>
      </c>
    </row>
    <row r="56" spans="2:23" x14ac:dyDescent="0.25">
      <c r="B56" s="21">
        <v>0.27</v>
      </c>
      <c r="C56" s="3">
        <f t="shared" ref="C56:C119" si="6">(($B$21*$B$22/2/$B$23)-($B$24/$B$23))*EXP(-4*$B$23*B56/$B$21/$B$25) - ($B$21*$B$22/2/$B$23) + ($B$24/$B$23)</f>
        <v>10.89424477363653</v>
      </c>
      <c r="D56" s="3">
        <f t="shared" ref="D56:D119" si="7">($B$21*$B$22 - 2*$B$24) * ($B$21*$B$25*EXP(-4*$B$23*B56/$B$21/$B$25) + (4*$B$23*B56)) / (8*$B$23*$B$23)</f>
        <v>-5.4214652559449767</v>
      </c>
      <c r="E56" s="3">
        <f t="shared" ref="E56:E119" si="8">-(D56-$D$29)</f>
        <v>1.7499301027968364</v>
      </c>
      <c r="T56" s="20">
        <v>0.26</v>
      </c>
      <c r="U56" s="3">
        <f t="shared" si="3"/>
        <v>5.0096355332075397</v>
      </c>
      <c r="V56" s="3">
        <f t="shared" si="4"/>
        <v>-6.1240592194312047</v>
      </c>
      <c r="W56" s="3">
        <f t="shared" si="5"/>
        <v>0.71179722663208356</v>
      </c>
    </row>
    <row r="57" spans="2:23" x14ac:dyDescent="0.25">
      <c r="B57" s="21">
        <v>0.28000000000000003</v>
      </c>
      <c r="C57" s="3">
        <f t="shared" si="6"/>
        <v>11.102861924427163</v>
      </c>
      <c r="D57" s="3">
        <f t="shared" si="7"/>
        <v>-5.5314582875811169</v>
      </c>
      <c r="E57" s="3">
        <f t="shared" si="8"/>
        <v>1.8599231344329765</v>
      </c>
      <c r="T57" s="21">
        <v>0.27</v>
      </c>
      <c r="U57" s="3">
        <f t="shared" ref="U57:U120" si="9">(($B$21*$B$22/$B$23)-($B$24/$B$23))*EXP(-2*$B$23*T57/$B$21/$B$25) - ($B$21*$B$22/$B$23) + ($B$24/$B$23)</f>
        <v>5.1517787438031242</v>
      </c>
      <c r="V57" s="3">
        <f t="shared" ref="V57:V120" si="10">($B$21*$B$22 - $B$24) * ($B$21*$B$25*EXP(-2*$B$23*T57/$B$21/$B$25) + (2*$B$23*T57)) / (2*$B$23*$B$23)</f>
        <v>-6.1748688453408995</v>
      </c>
      <c r="W57" s="3">
        <f t="shared" ref="W57:W120" si="11">-(V57-$V$30)</f>
        <v>0.7626068525417784</v>
      </c>
    </row>
    <row r="58" spans="2:23" x14ac:dyDescent="0.25">
      <c r="B58" s="20">
        <v>0.28999999999999998</v>
      </c>
      <c r="C58" s="3">
        <f t="shared" si="6"/>
        <v>11.302672312717371</v>
      </c>
      <c r="D58" s="3">
        <f t="shared" si="7"/>
        <v>-5.6434931403788138</v>
      </c>
      <c r="E58" s="3">
        <f t="shared" si="8"/>
        <v>1.9719579872306734</v>
      </c>
      <c r="T58" s="21">
        <v>0.28000000000000003</v>
      </c>
      <c r="U58" s="3">
        <f t="shared" si="9"/>
        <v>5.2908893194294446</v>
      </c>
      <c r="V58" s="3">
        <f t="shared" si="10"/>
        <v>-6.22708468568075</v>
      </c>
      <c r="W58" s="3">
        <f t="shared" si="11"/>
        <v>0.8148226928816289</v>
      </c>
    </row>
    <row r="59" spans="2:23" x14ac:dyDescent="0.25">
      <c r="B59" s="21">
        <v>0.3</v>
      </c>
      <c r="C59" s="3">
        <f t="shared" si="6"/>
        <v>11.494047715542006</v>
      </c>
      <c r="D59" s="3">
        <f t="shared" si="7"/>
        <v>-5.7574836189606984</v>
      </c>
      <c r="E59" s="3">
        <f t="shared" si="8"/>
        <v>2.085948465812558</v>
      </c>
      <c r="T59" s="20">
        <v>0.28999999999999998</v>
      </c>
      <c r="U59" s="3">
        <f t="shared" si="9"/>
        <v>5.4270319615577733</v>
      </c>
      <c r="V59" s="3">
        <f t="shared" si="10"/>
        <v>-6.2806767387711986</v>
      </c>
      <c r="W59" s="3">
        <f t="shared" si="11"/>
        <v>0.86841474597207746</v>
      </c>
    </row>
    <row r="60" spans="2:23" x14ac:dyDescent="0.25">
      <c r="B60" s="21">
        <v>0.31</v>
      </c>
      <c r="C60" s="3">
        <f t="shared" si="6"/>
        <v>11.677344215387134</v>
      </c>
      <c r="D60" s="3">
        <f t="shared" si="7"/>
        <v>-5.8733471666829082</v>
      </c>
      <c r="E60" s="3">
        <f t="shared" si="8"/>
        <v>2.2018120135347679</v>
      </c>
      <c r="T60" s="21">
        <v>0.3</v>
      </c>
      <c r="U60" s="3">
        <f t="shared" si="9"/>
        <v>5.5602699912491396</v>
      </c>
      <c r="V60" s="3">
        <f t="shared" si="10"/>
        <v>-6.3356156430205459</v>
      </c>
      <c r="W60" s="3">
        <f t="shared" si="11"/>
        <v>0.92335365022142479</v>
      </c>
    </row>
    <row r="61" spans="2:23" x14ac:dyDescent="0.25">
      <c r="B61" s="20">
        <v>0.32</v>
      </c>
      <c r="C61" s="3">
        <f t="shared" si="6"/>
        <v>11.852902862734624</v>
      </c>
      <c r="D61" s="3">
        <f t="shared" si="7"/>
        <v>-5.9910047120261432</v>
      </c>
      <c r="E61" s="3">
        <f t="shared" si="8"/>
        <v>2.3194695588780028</v>
      </c>
      <c r="T61" s="21">
        <v>0.31</v>
      </c>
      <c r="U61" s="3">
        <f t="shared" si="9"/>
        <v>5.6906653786054608</v>
      </c>
      <c r="V61" s="3">
        <f t="shared" si="10"/>
        <v>-6.3918726632686287</v>
      </c>
      <c r="W61" s="3">
        <f t="shared" si="11"/>
        <v>0.97961067046950756</v>
      </c>
    </row>
    <row r="62" spans="2:23" x14ac:dyDescent="0.25">
      <c r="B62" s="21">
        <v>0.33</v>
      </c>
      <c r="C62" s="3">
        <f t="shared" si="6"/>
        <v>12.021050310637463</v>
      </c>
      <c r="D62" s="3">
        <f t="shared" si="7"/>
        <v>-6.1103805214712956</v>
      </c>
      <c r="E62" s="3">
        <f t="shared" si="8"/>
        <v>2.4388453683231552</v>
      </c>
      <c r="T62" s="20">
        <v>0.32</v>
      </c>
      <c r="U62" s="3">
        <f t="shared" si="9"/>
        <v>5.8182787715923698</v>
      </c>
      <c r="V62" s="3">
        <f t="shared" si="10"/>
        <v>-6.4494196774218526</v>
      </c>
      <c r="W62" s="3">
        <f t="shared" si="11"/>
        <v>1.0371576846227315</v>
      </c>
    </row>
    <row r="63" spans="2:23" x14ac:dyDescent="0.25">
      <c r="B63" s="21">
        <v>0.34</v>
      </c>
      <c r="C63" s="3">
        <f t="shared" si="6"/>
        <v>12.182099422506472</v>
      </c>
      <c r="D63" s="3">
        <f t="shared" si="7"/>
        <v>-6.2314020585859557</v>
      </c>
      <c r="E63" s="3">
        <f t="shared" si="8"/>
        <v>2.5598669054378154</v>
      </c>
      <c r="T63" s="21">
        <v>0.33</v>
      </c>
      <c r="U63" s="3">
        <f t="shared" si="9"/>
        <v>5.943169524247061</v>
      </c>
      <c r="V63" s="3">
        <f t="shared" si="10"/>
        <v>-6.5082291633733966</v>
      </c>
      <c r="W63" s="3">
        <f t="shared" si="11"/>
        <v>1.0959671705742755</v>
      </c>
    </row>
    <row r="64" spans="2:23" x14ac:dyDescent="0.25">
      <c r="B64" s="20">
        <v>0.35</v>
      </c>
      <c r="C64" s="3">
        <f t="shared" si="6"/>
        <v>12.336349854239357</v>
      </c>
      <c r="D64" s="3">
        <f t="shared" si="7"/>
        <v>-6.3539998490595435</v>
      </c>
      <c r="E64" s="3">
        <f t="shared" si="8"/>
        <v>2.6824646959114031</v>
      </c>
      <c r="T64" s="21">
        <v>0.34</v>
      </c>
      <c r="U64" s="3">
        <f t="shared" si="9"/>
        <v>6.0653957242843504</v>
      </c>
      <c r="V64" s="3">
        <f t="shared" si="10"/>
        <v>-6.5682741862024301</v>
      </c>
      <c r="W64" s="3">
        <f t="shared" si="11"/>
        <v>1.156012193403309</v>
      </c>
    </row>
    <row r="65" spans="2:23" x14ac:dyDescent="0.25">
      <c r="B65" s="21">
        <v>0.36</v>
      </c>
      <c r="C65" s="3">
        <f t="shared" si="6"/>
        <v>12.484088611775226</v>
      </c>
      <c r="D65" s="3">
        <f t="shared" si="7"/>
        <v>-6.4781073514360035</v>
      </c>
      <c r="E65" s="3">
        <f t="shared" si="8"/>
        <v>2.8065721982878631</v>
      </c>
      <c r="T65" s="20">
        <v>0.35</v>
      </c>
      <c r="U65" s="3">
        <f t="shared" si="9"/>
        <v>6.1850142201137501</v>
      </c>
      <c r="V65" s="3">
        <f t="shared" si="10"/>
        <v>-6.629528385646478</v>
      </c>
      <c r="W65" s="3">
        <f t="shared" si="11"/>
        <v>1.2172663928473568</v>
      </c>
    </row>
    <row r="66" spans="2:23" x14ac:dyDescent="0.25">
      <c r="B66" s="21">
        <v>0.37</v>
      </c>
      <c r="C66" s="3">
        <f t="shared" si="6"/>
        <v>12.625590585111929</v>
      </c>
      <c r="D66" s="3">
        <f t="shared" si="7"/>
        <v>-6.6036608333034845</v>
      </c>
      <c r="E66" s="3">
        <f t="shared" si="8"/>
        <v>2.9321256801553441</v>
      </c>
      <c r="T66" s="21">
        <v>0.36</v>
      </c>
      <c r="U66" s="3">
        <f t="shared" si="9"/>
        <v>6.3020806472801247</v>
      </c>
      <c r="V66" s="3">
        <f t="shared" si="10"/>
        <v>-6.6919659638410414</v>
      </c>
      <c r="W66" s="3">
        <f t="shared" si="11"/>
        <v>1.2797039710419202</v>
      </c>
    </row>
    <row r="67" spans="2:23" x14ac:dyDescent="0.25">
      <c r="B67" s="20">
        <v>0.38</v>
      </c>
      <c r="C67" s="3">
        <f t="shared" si="6"/>
        <v>12.761119059779928</v>
      </c>
      <c r="D67" s="3">
        <f t="shared" si="7"/>
        <v>-6.7305992527106921</v>
      </c>
      <c r="E67" s="3">
        <f t="shared" si="8"/>
        <v>3.0590640995625518</v>
      </c>
      <c r="T67" s="21">
        <v>0.37</v>
      </c>
      <c r="U67" s="3">
        <f t="shared" si="9"/>
        <v>6.4166494543402415</v>
      </c>
      <c r="V67" s="3">
        <f t="shared" si="10"/>
        <v>-6.7555616733207939</v>
      </c>
      <c r="W67" s="3">
        <f t="shared" si="11"/>
        <v>1.3432996805216728</v>
      </c>
    </row>
    <row r="68" spans="2:23" x14ac:dyDescent="0.25">
      <c r="B68" s="21">
        <v>0.39</v>
      </c>
      <c r="C68" s="3">
        <f t="shared" si="6"/>
        <v>12.890926206724282</v>
      </c>
      <c r="D68" s="3">
        <f t="shared" si="7"/>
        <v>-6.85886414458923</v>
      </c>
      <c r="E68" s="3">
        <f t="shared" si="8"/>
        <v>3.1873289914410896</v>
      </c>
      <c r="T68" s="20">
        <v>0.38</v>
      </c>
      <c r="U68" s="3">
        <f t="shared" si="9"/>
        <v>6.5287739281872454</v>
      </c>
      <c r="V68" s="3">
        <f t="shared" si="10"/>
        <v>-6.8202908052767812</v>
      </c>
      <c r="W68" s="3">
        <f t="shared" si="11"/>
        <v>1.4080288124776601</v>
      </c>
    </row>
    <row r="69" spans="2:23" x14ac:dyDescent="0.25">
      <c r="B69" s="21">
        <v>0.4</v>
      </c>
      <c r="C69" s="3">
        <f t="shared" si="6"/>
        <v>13.015253551506335</v>
      </c>
      <c r="D69" s="3">
        <f t="shared" si="7"/>
        <v>-6.9883995119706084</v>
      </c>
      <c r="E69" s="3">
        <f t="shared" si="8"/>
        <v>3.316864358822468</v>
      </c>
      <c r="T69" s="21">
        <v>0.39</v>
      </c>
      <c r="U69" s="3">
        <f t="shared" si="9"/>
        <v>6.6385062188348272</v>
      </c>
      <c r="V69" s="3">
        <f t="shared" si="10"/>
        <v>-6.8861291780641585</v>
      </c>
      <c r="W69" s="3">
        <f t="shared" si="11"/>
        <v>1.4738671852650373</v>
      </c>
    </row>
    <row r="70" spans="2:23" x14ac:dyDescent="0.25">
      <c r="B70" s="20">
        <v>0.41</v>
      </c>
      <c r="C70" s="3">
        <f t="shared" si="6"/>
        <v>13.134332423698027</v>
      </c>
      <c r="D70" s="3">
        <f t="shared" si="7"/>
        <v>-7.1191517217955429</v>
      </c>
      <c r="E70" s="3">
        <f t="shared" si="8"/>
        <v>3.4476165686474025</v>
      </c>
      <c r="T70" s="21">
        <v>0.4</v>
      </c>
      <c r="U70" s="3">
        <f t="shared" si="9"/>
        <v>6.7458973636726256</v>
      </c>
      <c r="V70" s="3">
        <f t="shared" si="10"/>
        <v>-6.9530531259550932</v>
      </c>
      <c r="W70" s="3">
        <f t="shared" si="11"/>
        <v>1.540791133155972</v>
      </c>
    </row>
    <row r="71" spans="2:23" x14ac:dyDescent="0.25">
      <c r="B71" s="21">
        <v>0.42</v>
      </c>
      <c r="C71" s="3">
        <f t="shared" si="6"/>
        <v>13.248384387305089</v>
      </c>
      <c r="D71" s="3">
        <f t="shared" si="7"/>
        <v>-7.2510694051216458</v>
      </c>
      <c r="E71" s="3">
        <f t="shared" si="8"/>
        <v>3.5795342519735054</v>
      </c>
      <c r="T71" s="20">
        <v>0.41</v>
      </c>
      <c r="U71" s="3">
        <f t="shared" si="9"/>
        <v>6.8509973112041322</v>
      </c>
      <c r="V71" s="3">
        <f t="shared" si="10"/>
        <v>-7.0210394881316551</v>
      </c>
      <c r="W71" s="3">
        <f t="shared" si="11"/>
        <v>1.608777495332534</v>
      </c>
    </row>
    <row r="72" spans="2:23" x14ac:dyDescent="0.25">
      <c r="B72" s="21">
        <v>0.43</v>
      </c>
      <c r="C72" s="3">
        <f t="shared" si="6"/>
        <v>13.357621653019926</v>
      </c>
      <c r="D72" s="3">
        <f t="shared" si="7"/>
        <v>-7.3841033615438363</v>
      </c>
      <c r="E72" s="3">
        <f t="shared" si="8"/>
        <v>3.7125682083956959</v>
      </c>
      <c r="T72" s="21">
        <v>0.42</v>
      </c>
      <c r="U72" s="3">
        <f t="shared" si="9"/>
        <v>6.9538549442781541</v>
      </c>
      <c r="V72" s="3">
        <f t="shared" si="10"/>
        <v>-7.0900655979135232</v>
      </c>
      <c r="W72" s="3">
        <f t="shared" si="11"/>
        <v>1.6778036051144021</v>
      </c>
    </row>
    <row r="73" spans="2:23" x14ac:dyDescent="0.25">
      <c r="B73" s="20">
        <v>0.44</v>
      </c>
      <c r="C73" s="3">
        <f t="shared" si="6"/>
        <v>13.462247473071258</v>
      </c>
      <c r="D73" s="3">
        <f t="shared" si="7"/>
        <v>-7.5182064676496552</v>
      </c>
      <c r="E73" s="3">
        <f t="shared" si="8"/>
        <v>3.8466713145015148</v>
      </c>
      <c r="T73" s="21">
        <v>0.43</v>
      </c>
      <c r="U73" s="3">
        <f t="shared" si="9"/>
        <v>7.0545181028246269</v>
      </c>
      <c r="V73" s="3">
        <f t="shared" si="10"/>
        <v>-7.1601092722155286</v>
      </c>
      <c r="W73" s="3">
        <f t="shared" si="11"/>
        <v>1.7478472794164075</v>
      </c>
    </row>
    <row r="74" spans="2:23" x14ac:dyDescent="0.25">
      <c r="B74" s="21">
        <v>0.45</v>
      </c>
      <c r="C74" s="3">
        <f t="shared" si="6"/>
        <v>13.562456519405224</v>
      </c>
      <c r="D74" s="3">
        <f t="shared" si="7"/>
        <v>-7.6533335893391206</v>
      </c>
      <c r="E74" s="3">
        <f t="shared" si="8"/>
        <v>3.9817984361909802</v>
      </c>
      <c r="T74" s="20">
        <v>0.44</v>
      </c>
      <c r="U74" s="3">
        <f t="shared" si="9"/>
        <v>7.1530336061053639</v>
      </c>
      <c r="V74" s="3">
        <f t="shared" si="10"/>
        <v>-7.2311488012301135</v>
      </c>
      <c r="W74" s="3">
        <f t="shared" si="11"/>
        <v>1.8188868084309924</v>
      </c>
    </row>
    <row r="75" spans="2:23" x14ac:dyDescent="0.25">
      <c r="B75" s="21">
        <v>0.46</v>
      </c>
      <c r="C75" s="3">
        <f t="shared" si="6"/>
        <v>13.65843524590157</v>
      </c>
      <c r="D75" s="3">
        <f t="shared" si="7"/>
        <v>-7.7894414978460098</v>
      </c>
      <c r="E75" s="3">
        <f t="shared" si="8"/>
        <v>4.1179063446978699</v>
      </c>
      <c r="T75" s="21">
        <v>0.45</v>
      </c>
      <c r="U75" s="3">
        <f t="shared" si="9"/>
        <v>7.249447274490068</v>
      </c>
      <c r="V75" s="3">
        <f t="shared" si="10"/>
        <v>-7.3031629383299297</v>
      </c>
      <c r="W75" s="3">
        <f t="shared" si="11"/>
        <v>1.8909009455308086</v>
      </c>
    </row>
    <row r="76" spans="2:23" x14ac:dyDescent="0.25">
      <c r="B76" s="20">
        <v>0.47</v>
      </c>
      <c r="C76" s="3">
        <f t="shared" si="6"/>
        <v>13.750362235298917</v>
      </c>
      <c r="D76" s="3">
        <f t="shared" si="7"/>
        <v>-7.9264887893042868</v>
      </c>
      <c r="E76" s="3">
        <f t="shared" si="8"/>
        <v>4.2549536361561469</v>
      </c>
      <c r="T76" s="21">
        <v>0.46</v>
      </c>
      <c r="U76" s="3">
        <f t="shared" si="9"/>
        <v>7.343803950767775</v>
      </c>
      <c r="V76" s="3">
        <f t="shared" si="10"/>
        <v>-7.3761308901858547</v>
      </c>
      <c r="W76" s="3">
        <f t="shared" si="11"/>
        <v>1.9638688973867335</v>
      </c>
    </row>
    <row r="77" spans="2:23" x14ac:dyDescent="0.25">
      <c r="B77" s="21">
        <v>0.48</v>
      </c>
      <c r="C77" s="3">
        <f t="shared" si="6"/>
        <v>13.838408531474574</v>
      </c>
      <c r="D77" s="3">
        <f t="shared" si="7"/>
        <v>-8.0644358077100282</v>
      </c>
      <c r="E77" s="3">
        <f t="shared" si="8"/>
        <v>4.3929006545618883</v>
      </c>
      <c r="T77" s="20">
        <v>0.47</v>
      </c>
      <c r="U77" s="3">
        <f t="shared" si="9"/>
        <v>7.4361475210035959</v>
      </c>
      <c r="V77" s="3">
        <f t="shared" si="10"/>
        <v>-7.4500323070958414</v>
      </c>
      <c r="W77" s="3">
        <f t="shared" si="11"/>
        <v>2.0377703142967203</v>
      </c>
    </row>
    <row r="78" spans="2:23" x14ac:dyDescent="0.25">
      <c r="B78" s="21">
        <v>0.49</v>
      </c>
      <c r="C78" s="3">
        <f t="shared" si="6"/>
        <v>13.922737957697201</v>
      </c>
      <c r="D78" s="3">
        <f t="shared" si="7"/>
        <v>-8.2032445711355191</v>
      </c>
      <c r="E78" s="3">
        <f t="shared" si="8"/>
        <v>4.5317094179873791</v>
      </c>
      <c r="T78" s="21">
        <v>0.48</v>
      </c>
      <c r="U78" s="3">
        <f t="shared" si="9"/>
        <v>7.5265209349504847</v>
      </c>
      <c r="V78" s="3">
        <f t="shared" si="10"/>
        <v>-7.5248472735201055</v>
      </c>
      <c r="W78" s="3">
        <f t="shared" si="11"/>
        <v>2.1125852807209844</v>
      </c>
    </row>
    <row r="79" spans="2:23" x14ac:dyDescent="0.25">
      <c r="B79" s="20">
        <v>0.5</v>
      </c>
      <c r="C79" s="3">
        <f t="shared" si="6"/>
        <v>14.003507421444429</v>
      </c>
      <c r="D79" s="3">
        <f t="shared" si="7"/>
        <v>-8.3428787010582077</v>
      </c>
      <c r="E79" s="3">
        <f t="shared" si="8"/>
        <v>4.6713435479100678</v>
      </c>
      <c r="T79" s="21">
        <v>0.49</v>
      </c>
      <c r="U79" s="3">
        <f t="shared" si="9"/>
        <v>7.6149662260255262</v>
      </c>
      <c r="V79" s="3">
        <f t="shared" si="10"/>
        <v>-7.6005562988182485</v>
      </c>
      <c r="W79" s="3">
        <f t="shared" si="11"/>
        <v>2.1882943060191273</v>
      </c>
    </row>
    <row r="80" spans="2:23" x14ac:dyDescent="0.25">
      <c r="B80" s="21">
        <v>0.51</v>
      </c>
      <c r="C80" s="3">
        <f t="shared" si="6"/>
        <v>14.080867206352631</v>
      </c>
      <c r="D80" s="3">
        <f t="shared" si="7"/>
        <v>-8.4833033546730352</v>
      </c>
      <c r="E80" s="3">
        <f t="shared" si="8"/>
        <v>4.8117682015248953</v>
      </c>
      <c r="T80" s="20">
        <v>0.5</v>
      </c>
      <c r="U80" s="3">
        <f t="shared" si="9"/>
        <v>7.7015245308600235</v>
      </c>
      <c r="V80" s="3">
        <f t="shared" si="10"/>
        <v>-7.6771403081839926</v>
      </c>
      <c r="W80" s="3">
        <f t="shared" si="11"/>
        <v>2.2648783153848715</v>
      </c>
    </row>
    <row r="81" spans="2:23" x14ac:dyDescent="0.25">
      <c r="B81" s="20">
        <v>0.52</v>
      </c>
      <c r="C81" s="3">
        <f t="shared" si="6"/>
        <v>14.154961251842055</v>
      </c>
      <c r="D81" s="3">
        <f t="shared" si="7"/>
        <v>-8.6244851600622034</v>
      </c>
      <c r="E81" s="3">
        <f t="shared" si="8"/>
        <v>4.9529500069140635</v>
      </c>
      <c r="T81" s="21">
        <v>0.51</v>
      </c>
      <c r="U81" s="3">
        <f t="shared" si="9"/>
        <v>7.7862361084324796</v>
      </c>
      <c r="V81" s="3">
        <f t="shared" si="10"/>
        <v>-7.7545806337733403</v>
      </c>
      <c r="W81" s="3">
        <f t="shared" si="11"/>
        <v>2.3423186409742192</v>
      </c>
    </row>
    <row r="82" spans="2:23" x14ac:dyDescent="0.25">
      <c r="B82" s="21">
        <v>0.53</v>
      </c>
      <c r="C82" s="3">
        <f t="shared" si="6"/>
        <v>14.225927420937579</v>
      </c>
      <c r="D82" s="3">
        <f t="shared" si="7"/>
        <v>-8.7663921541017391</v>
      </c>
      <c r="E82" s="3">
        <f t="shared" si="8"/>
        <v>5.0948570009535992</v>
      </c>
      <c r="T82" s="20">
        <v>0.52</v>
      </c>
      <c r="U82" s="3">
        <f t="shared" si="9"/>
        <v>7.8691403587933753</v>
      </c>
      <c r="V82" s="3">
        <f t="shared" si="10"/>
        <v>-7.8328590060219998</v>
      </c>
      <c r="W82" s="3">
        <f t="shared" si="11"/>
        <v>2.4205970132228787</v>
      </c>
    </row>
    <row r="83" spans="2:23" x14ac:dyDescent="0.25">
      <c r="B83" s="21">
        <v>0.54</v>
      </c>
      <c r="C83" s="3">
        <f t="shared" si="6"/>
        <v>14.293897756783437</v>
      </c>
      <c r="D83" s="3">
        <f t="shared" si="7"/>
        <v>-8.9089937229893401</v>
      </c>
      <c r="E83" s="3">
        <f t="shared" si="8"/>
        <v>5.2374585698412002</v>
      </c>
      <c r="T83" s="21">
        <v>0.53</v>
      </c>
      <c r="U83" s="3">
        <f t="shared" si="9"/>
        <v>7.9502758413904679</v>
      </c>
      <c r="V83" s="3">
        <f t="shared" si="10"/>
        <v>-7.9119575451480646</v>
      </c>
      <c r="W83" s="3">
        <f t="shared" si="11"/>
        <v>2.4996955523489435</v>
      </c>
    </row>
    <row r="84" spans="2:23" x14ac:dyDescent="0.25">
      <c r="B84" s="20">
        <v>0.55000000000000004</v>
      </c>
      <c r="C84" s="3">
        <f t="shared" si="6"/>
        <v>14.35899872832919</v>
      </c>
      <c r="D84" s="3">
        <f t="shared" si="7"/>
        <v>-9.0522605452828202</v>
      </c>
      <c r="E84" s="3">
        <f t="shared" si="8"/>
        <v>5.3807253921346803</v>
      </c>
      <c r="T84" s="21">
        <v>0.54</v>
      </c>
      <c r="U84" s="3">
        <f t="shared" si="9"/>
        <v>8.0296802930030982</v>
      </c>
      <c r="V84" s="3">
        <f t="shared" si="10"/>
        <v>-7.9918587528359799</v>
      </c>
      <c r="W84" s="3">
        <f t="shared" si="11"/>
        <v>2.5795967600368588</v>
      </c>
    </row>
    <row r="85" spans="2:23" x14ac:dyDescent="0.25">
      <c r="B85" s="21">
        <v>0.56000000000000005</v>
      </c>
      <c r="C85" s="3">
        <f t="shared" si="6"/>
        <v>14.421351465644069</v>
      </c>
      <c r="D85" s="3">
        <f t="shared" si="7"/>
        <v>-9.1961645373431953</v>
      </c>
      <c r="E85" s="3">
        <f t="shared" si="8"/>
        <v>5.5246293841950553</v>
      </c>
      <c r="T85" s="20">
        <v>0.55000000000000004</v>
      </c>
      <c r="U85" s="3">
        <f t="shared" si="9"/>
        <v>8.1073906452938775</v>
      </c>
      <c r="V85" s="3">
        <f t="shared" si="10"/>
        <v>-8.0725455040979313</v>
      </c>
      <c r="W85" s="3">
        <f t="shared" si="11"/>
        <v>2.6602835112988101</v>
      </c>
    </row>
    <row r="86" spans="2:23" x14ac:dyDescent="0.25">
      <c r="B86" s="21">
        <v>0.56999999999999995</v>
      </c>
      <c r="C86" s="3">
        <f t="shared" si="6"/>
        <v>14.481071985297541</v>
      </c>
      <c r="D86" s="3">
        <f t="shared" si="7"/>
        <v>-9.3406788010808892</v>
      </c>
      <c r="E86" s="3">
        <f t="shared" si="8"/>
        <v>5.6691436479327493</v>
      </c>
      <c r="T86" s="21">
        <v>0.56000000000000005</v>
      </c>
      <c r="U86" s="3">
        <f t="shared" si="9"/>
        <v>8.1834430419859103</v>
      </c>
      <c r="V86" s="3">
        <f t="shared" si="10"/>
        <v>-8.1540010393088718</v>
      </c>
      <c r="W86" s="3">
        <f t="shared" si="11"/>
        <v>2.7417390465097506</v>
      </c>
    </row>
    <row r="87" spans="2:23" x14ac:dyDescent="0.25">
      <c r="B87" s="20">
        <v>0.57999999999999996</v>
      </c>
      <c r="C87" s="3">
        <f t="shared" si="6"/>
        <v>14.538271406225448</v>
      </c>
      <c r="D87" s="3">
        <f t="shared" si="7"/>
        <v>-9.4857775739078214</v>
      </c>
      <c r="E87" s="3">
        <f t="shared" si="8"/>
        <v>5.8142424207596815</v>
      </c>
      <c r="T87" s="21">
        <v>0.56999999999999995</v>
      </c>
      <c r="U87" s="3">
        <f t="shared" si="9"/>
        <v>8.2578728556735328</v>
      </c>
      <c r="V87" s="3">
        <f t="shared" si="10"/>
        <v>-8.2362089564114829</v>
      </c>
      <c r="W87" s="3">
        <f t="shared" si="11"/>
        <v>2.8239469636123617</v>
      </c>
    </row>
    <row r="88" spans="2:23" x14ac:dyDescent="0.25">
      <c r="B88" s="21">
        <v>0.59</v>
      </c>
      <c r="C88" s="3">
        <f t="shared" si="6"/>
        <v>14.59305615648335</v>
      </c>
      <c r="D88" s="3">
        <f t="shared" si="7"/>
        <v>-9.631436180802261</v>
      </c>
      <c r="E88" s="3">
        <f t="shared" si="8"/>
        <v>5.9599010276541211</v>
      </c>
      <c r="T88" s="20">
        <v>0.57999999999999996</v>
      </c>
      <c r="U88" s="3">
        <f t="shared" si="9"/>
        <v>8.3307147042744045</v>
      </c>
      <c r="V88" s="3">
        <f t="shared" si="10"/>
        <v>-8.3191532032874456</v>
      </c>
      <c r="W88" s="3">
        <f t="shared" si="11"/>
        <v>2.9068912104883244</v>
      </c>
    </row>
    <row r="89" spans="2:23" x14ac:dyDescent="0.25">
      <c r="B89" s="21">
        <v>0.6</v>
      </c>
      <c r="C89" s="3">
        <f t="shared" si="6"/>
        <v>14.645528171271817</v>
      </c>
      <c r="D89" s="3">
        <f t="shared" si="7"/>
        <v>-9.7776309883972825</v>
      </c>
      <c r="E89" s="3">
        <f t="shared" si="8"/>
        <v>6.1060958352491426</v>
      </c>
      <c r="T89" s="21">
        <v>0.59</v>
      </c>
      <c r="U89" s="3">
        <f t="shared" si="9"/>
        <v>8.402002467130572</v>
      </c>
      <c r="V89" s="3">
        <f t="shared" si="10"/>
        <v>-8.4028180702914632</v>
      </c>
      <c r="W89" s="3">
        <f t="shared" si="11"/>
        <v>2.9905560774923421</v>
      </c>
    </row>
    <row r="90" spans="2:23" x14ac:dyDescent="0.25">
      <c r="B90" s="20">
        <v>0.61</v>
      </c>
      <c r="C90" s="3">
        <f t="shared" si="6"/>
        <v>14.695785082602061</v>
      </c>
      <c r="D90" s="3">
        <f t="shared" si="7"/>
        <v>-9.92433936100735</v>
      </c>
      <c r="E90" s="3">
        <f t="shared" si="8"/>
        <v>6.2528042078592101</v>
      </c>
      <c r="T90" s="21">
        <v>0.6</v>
      </c>
      <c r="U90" s="3">
        <f t="shared" si="9"/>
        <v>8.4717693007660486</v>
      </c>
      <c r="V90" s="3">
        <f t="shared" si="10"/>
        <v>-8.4871881829445819</v>
      </c>
      <c r="W90" s="3">
        <f t="shared" si="11"/>
        <v>3.0749261901454608</v>
      </c>
    </row>
    <row r="91" spans="2:23" x14ac:dyDescent="0.25">
      <c r="B91" s="21">
        <v>0.62</v>
      </c>
      <c r="C91" s="3">
        <f t="shared" si="6"/>
        <v>14.743920400954869</v>
      </c>
      <c r="D91" s="3">
        <f t="shared" si="7"/>
        <v>-10.071539618511252</v>
      </c>
      <c r="E91" s="3">
        <f t="shared" si="8"/>
        <v>6.4000044653631125</v>
      </c>
      <c r="T91" s="20">
        <v>0.61</v>
      </c>
      <c r="U91" s="3">
        <f t="shared" si="9"/>
        <v>8.5400476543081645</v>
      </c>
      <c r="V91" s="3">
        <f t="shared" si="10"/>
        <v>-8.5722484947833912</v>
      </c>
      <c r="W91" s="3">
        <f t="shared" si="11"/>
        <v>3.1599865019842701</v>
      </c>
    </row>
    <row r="92" spans="2:23" x14ac:dyDescent="0.25">
      <c r="B92" s="21">
        <v>0.63</v>
      </c>
      <c r="C92" s="3">
        <f t="shared" si="6"/>
        <v>14.790023689270795</v>
      </c>
      <c r="D92" s="3">
        <f t="shared" si="7"/>
        <v>-10.219210996012997</v>
      </c>
      <c r="E92" s="3">
        <f t="shared" si="8"/>
        <v>6.5476758428648569</v>
      </c>
      <c r="T92" s="21">
        <v>0.62</v>
      </c>
      <c r="U92" s="3">
        <f t="shared" si="9"/>
        <v>8.6068692845799397</v>
      </c>
      <c r="V92" s="3">
        <f t="shared" si="10"/>
        <v>-8.6579842803617897</v>
      </c>
      <c r="W92" s="3">
        <f t="shared" si="11"/>
        <v>3.2457222875626686</v>
      </c>
    </row>
    <row r="93" spans="2:23" x14ac:dyDescent="0.25">
      <c r="B93" s="20">
        <v>0.64</v>
      </c>
      <c r="C93" s="3">
        <f t="shared" si="6"/>
        <v>14.834180729595374</v>
      </c>
      <c r="D93" s="3">
        <f t="shared" si="7"/>
        <v>-10.367333605205639</v>
      </c>
      <c r="E93" s="3">
        <f t="shared" si="8"/>
        <v>6.6957984520574989</v>
      </c>
      <c r="T93" s="21">
        <v>0.63</v>
      </c>
      <c r="U93" s="3">
        <f t="shared" si="9"/>
        <v>8.6722652708704331</v>
      </c>
      <c r="V93" s="3">
        <f t="shared" si="10"/>
        <v>-8.7443811284020576</v>
      </c>
      <c r="W93" s="3">
        <f t="shared" si="11"/>
        <v>3.3321191356029365</v>
      </c>
    </row>
    <row r="94" spans="2:23" x14ac:dyDescent="0.25">
      <c r="B94" s="21">
        <v>0.65</v>
      </c>
      <c r="C94" s="3">
        <f t="shared" si="6"/>
        <v>14.876473682689415</v>
      </c>
      <c r="D94" s="3">
        <f t="shared" si="7"/>
        <v>-10.515888397366096</v>
      </c>
      <c r="E94" s="3">
        <f t="shared" si="8"/>
        <v>6.844353244217956</v>
      </c>
      <c r="T94" s="20">
        <v>0.64</v>
      </c>
      <c r="U94" s="3">
        <f t="shared" si="9"/>
        <v>8.7362660293899843</v>
      </c>
      <c r="V94" s="3">
        <f t="shared" si="10"/>
        <v>-8.8314249350920608</v>
      </c>
      <c r="W94" s="3">
        <f t="shared" si="11"/>
        <v>3.4191629422929397</v>
      </c>
    </row>
    <row r="95" spans="2:23" x14ac:dyDescent="0.25">
      <c r="B95" s="21">
        <v>0.66</v>
      </c>
      <c r="C95" s="3">
        <f t="shared" si="6"/>
        <v>14.91698124090135</v>
      </c>
      <c r="D95" s="3">
        <f t="shared" si="7"/>
        <v>-10.664857127912182</v>
      </c>
      <c r="E95" s="3">
        <f t="shared" si="8"/>
        <v>6.9933219747640418</v>
      </c>
      <c r="T95" s="21">
        <v>0.65</v>
      </c>
      <c r="U95" s="3">
        <f t="shared" si="9"/>
        <v>8.7989013274170347</v>
      </c>
      <c r="V95" s="3">
        <f t="shared" si="10"/>
        <v>-8.9191018975254437</v>
      </c>
      <c r="W95" s="3">
        <f t="shared" si="11"/>
        <v>3.5068399047263226</v>
      </c>
    </row>
    <row r="96" spans="2:23" x14ac:dyDescent="0.25">
      <c r="B96" s="20">
        <v>0.67</v>
      </c>
      <c r="C96" s="3">
        <f t="shared" si="6"/>
        <v>14.955778774586097</v>
      </c>
      <c r="D96" s="3">
        <f t="shared" si="7"/>
        <v>-10.814222322455818</v>
      </c>
      <c r="E96" s="3">
        <f t="shared" si="8"/>
        <v>7.1426871693076777</v>
      </c>
      <c r="T96" s="21">
        <v>0.66</v>
      </c>
      <c r="U96" s="3">
        <f t="shared" si="9"/>
        <v>8.8602002971431322</v>
      </c>
      <c r="V96" s="3">
        <f t="shared" si="10"/>
        <v>-9.0073985072817866</v>
      </c>
      <c r="W96" s="3">
        <f t="shared" si="11"/>
        <v>3.5951365144826655</v>
      </c>
    </row>
    <row r="97" spans="2:23" x14ac:dyDescent="0.25">
      <c r="B97" s="21">
        <v>0.68</v>
      </c>
      <c r="C97" s="3">
        <f t="shared" si="6"/>
        <v>14.992938472342836</v>
      </c>
      <c r="D97" s="3">
        <f t="shared" si="7"/>
        <v>-10.963967244289341</v>
      </c>
      <c r="E97" s="3">
        <f t="shared" si="8"/>
        <v>7.2924320911412011</v>
      </c>
      <c r="T97" s="20">
        <v>0.67</v>
      </c>
      <c r="U97" s="3">
        <f t="shared" si="9"/>
        <v>8.9201914492225605</v>
      </c>
      <c r="V97" s="3">
        <f t="shared" si="10"/>
        <v>-9.0963015441437349</v>
      </c>
      <c r="W97" s="3">
        <f t="shared" si="11"/>
        <v>3.6840395513446138</v>
      </c>
    </row>
    <row r="98" spans="2:23" x14ac:dyDescent="0.25">
      <c r="B98" s="21">
        <v>0.69</v>
      </c>
      <c r="C98" s="3">
        <f t="shared" si="6"/>
        <v>15.028529475332672</v>
      </c>
      <c r="D98" s="3">
        <f t="shared" si="7"/>
        <v>-11.114075863244356</v>
      </c>
      <c r="E98" s="3">
        <f t="shared" si="8"/>
        <v>7.4425407100962158</v>
      </c>
      <c r="T98" s="21">
        <v>0.68</v>
      </c>
      <c r="U98" s="3">
        <f t="shared" si="9"/>
        <v>8.9789026860328729</v>
      </c>
      <c r="V98" s="3">
        <f t="shared" si="10"/>
        <v>-9.1857980699481505</v>
      </c>
      <c r="W98" s="3">
        <f t="shared" si="11"/>
        <v>3.7735360771490294</v>
      </c>
    </row>
    <row r="99" spans="2:23" x14ac:dyDescent="0.25">
      <c r="B99" s="20">
        <v>0.7</v>
      </c>
      <c r="C99" s="3">
        <f t="shared" si="6"/>
        <v>15.062618005926087</v>
      </c>
      <c r="D99" s="3">
        <f t="shared" si="7"/>
        <v>-11.264532825865222</v>
      </c>
      <c r="E99" s="3">
        <f t="shared" si="8"/>
        <v>7.5929976727170825</v>
      </c>
      <c r="T99" s="21">
        <v>0.69</v>
      </c>
      <c r="U99" s="3">
        <f t="shared" si="9"/>
        <v>9.0363613146525168</v>
      </c>
      <c r="V99" s="3">
        <f t="shared" si="10"/>
        <v>-9.2758754225684825</v>
      </c>
      <c r="W99" s="3">
        <f t="shared" si="11"/>
        <v>3.8636134297693614</v>
      </c>
    </row>
    <row r="100" spans="2:23" x14ac:dyDescent="0.25">
      <c r="B100" s="21">
        <v>0.71</v>
      </c>
      <c r="C100" s="3">
        <f t="shared" si="6"/>
        <v>15.095267490919525</v>
      </c>
      <c r="D100" s="3">
        <f t="shared" si="7"/>
        <v>-11.415323426841651</v>
      </c>
      <c r="E100" s="3">
        <f t="shared" si="8"/>
        <v>7.7437882736935109</v>
      </c>
      <c r="T100" s="20">
        <v>0.7</v>
      </c>
      <c r="U100" s="3">
        <f t="shared" si="9"/>
        <v>9.0925940595615895</v>
      </c>
      <c r="V100" s="3">
        <f t="shared" si="10"/>
        <v>-9.3665212100255122</v>
      </c>
      <c r="W100" s="3">
        <f t="shared" si="11"/>
        <v>3.9542592172263911</v>
      </c>
    </row>
    <row r="101" spans="2:23" x14ac:dyDescent="0.25">
      <c r="B101" s="21">
        <v>0.72</v>
      </c>
      <c r="C101" s="3">
        <f t="shared" si="6"/>
        <v>15.126538679550425</v>
      </c>
      <c r="D101" s="3">
        <f t="shared" si="7"/>
        <v>-11.56643358164729</v>
      </c>
      <c r="E101" s="3">
        <f t="shared" si="8"/>
        <v>7.8948984284991504</v>
      </c>
      <c r="T101" s="21">
        <v>0.71</v>
      </c>
      <c r="U101" s="3">
        <f t="shared" si="9"/>
        <v>9.1476270750715969</v>
      </c>
      <c r="V101" s="3">
        <f t="shared" si="10"/>
        <v>-9.4577233047237161</v>
      </c>
      <c r="W101" s="3">
        <f t="shared" si="11"/>
        <v>4.045461311924595</v>
      </c>
    </row>
    <row r="102" spans="2:23" x14ac:dyDescent="0.25">
      <c r="B102" s="20">
        <v>0.73</v>
      </c>
      <c r="C102" s="3">
        <f t="shared" si="6"/>
        <v>15.156489756530222</v>
      </c>
      <c r="D102" s="3">
        <f t="shared" si="7"/>
        <v>-11.717849800333347</v>
      </c>
      <c r="E102" s="3">
        <f t="shared" si="8"/>
        <v>8.0463146471852074</v>
      </c>
      <c r="T102" s="21">
        <v>0.72</v>
      </c>
      <c r="U102" s="3">
        <f t="shared" si="9"/>
        <v>9.2014859574900534</v>
      </c>
      <c r="V102" s="3">
        <f t="shared" si="10"/>
        <v>-9.5494698378106477</v>
      </c>
      <c r="W102" s="3">
        <f t="shared" si="11"/>
        <v>4.1372078450115266</v>
      </c>
    </row>
    <row r="103" spans="2:23" x14ac:dyDescent="0.25">
      <c r="B103" s="21">
        <v>0.74</v>
      </c>
      <c r="C103" s="3">
        <f t="shared" si="6"/>
        <v>15.185176450305701</v>
      </c>
      <c r="D103" s="3">
        <f t="shared" si="7"/>
        <v>-11.869559162428553</v>
      </c>
      <c r="E103" s="3">
        <f t="shared" si="8"/>
        <v>8.1980240092804131</v>
      </c>
      <c r="T103" s="20">
        <v>0.73</v>
      </c>
      <c r="U103" s="3">
        <f t="shared" si="9"/>
        <v>9.254195757025526</v>
      </c>
      <c r="V103" s="3">
        <f t="shared" si="10"/>
        <v>-9.6417491936566204</v>
      </c>
      <c r="W103" s="3">
        <f t="shared" si="11"/>
        <v>4.2294872008574993</v>
      </c>
    </row>
    <row r="104" spans="2:23" x14ac:dyDescent="0.25">
      <c r="B104" s="21">
        <v>0.75</v>
      </c>
      <c r="C104" s="3">
        <f t="shared" si="6"/>
        <v>15.212652136750066</v>
      </c>
      <c r="D104" s="3">
        <f t="shared" si="7"/>
        <v>-12.021549292898666</v>
      </c>
      <c r="E104" s="3">
        <f t="shared" si="8"/>
        <v>8.3500141397505256</v>
      </c>
      <c r="T104" s="21">
        <v>0.74</v>
      </c>
      <c r="U104" s="3">
        <f t="shared" si="9"/>
        <v>9.3057809894386985</v>
      </c>
      <c r="V104" s="3">
        <f t="shared" si="10"/>
        <v>-9.7345500044521955</v>
      </c>
      <c r="W104" s="3">
        <f t="shared" si="11"/>
        <v>4.3222880116530744</v>
      </c>
    </row>
    <row r="105" spans="2:23" x14ac:dyDescent="0.25">
      <c r="B105" s="20">
        <v>0.76</v>
      </c>
      <c r="C105" s="3">
        <f t="shared" si="6"/>
        <v>15.238967938476733</v>
      </c>
      <c r="D105" s="3">
        <f t="shared" si="7"/>
        <v>-12.1738083391209</v>
      </c>
      <c r="E105" s="3">
        <f t="shared" si="8"/>
        <v>8.5022731859727596</v>
      </c>
      <c r="T105" s="21">
        <v>0.75</v>
      </c>
      <c r="U105" s="3">
        <f t="shared" si="9"/>
        <v>9.3562656474448467</v>
      </c>
      <c r="V105" s="3">
        <f t="shared" si="10"/>
        <v>-9.8278611449209112</v>
      </c>
      <c r="W105" s="3">
        <f t="shared" si="11"/>
        <v>4.4155991521217901</v>
      </c>
    </row>
    <row r="106" spans="2:23" x14ac:dyDescent="0.25">
      <c r="B106" s="21">
        <v>0.77</v>
      </c>
      <c r="C106" s="3">
        <f t="shared" si="6"/>
        <v>15.264172819960573</v>
      </c>
      <c r="D106" s="3">
        <f t="shared" si="7"/>
        <v>-12.326324948830342</v>
      </c>
      <c r="E106" s="3">
        <f t="shared" si="8"/>
        <v>8.654789795682202</v>
      </c>
      <c r="T106" s="20">
        <v>0.76</v>
      </c>
      <c r="U106" s="3">
        <f t="shared" si="9"/>
        <v>9.4056732118730508</v>
      </c>
      <c r="V106" s="3">
        <f t="shared" si="10"/>
        <v>-9.9216717271448243</v>
      </c>
      <c r="W106" s="3">
        <f t="shared" si="11"/>
        <v>4.5094097343457031</v>
      </c>
    </row>
    <row r="107" spans="2:23" x14ac:dyDescent="0.25">
      <c r="B107" s="20">
        <v>0.78</v>
      </c>
      <c r="C107" s="3">
        <f t="shared" si="6"/>
        <v>15.288313678643609</v>
      </c>
      <c r="D107" s="3">
        <f t="shared" si="7"/>
        <v>-12.479088248997368</v>
      </c>
      <c r="E107" s="3">
        <f t="shared" si="8"/>
        <v>8.8075530958492276</v>
      </c>
      <c r="T107" s="21">
        <v>0.77</v>
      </c>
      <c r="U107" s="3">
        <f t="shared" si="9"/>
        <v>9.4540266625873244</v>
      </c>
      <c r="V107" s="3">
        <f t="shared" si="10"/>
        <v>-10.015971095500463</v>
      </c>
      <c r="W107" s="3">
        <f t="shared" si="11"/>
        <v>4.6037091027013419</v>
      </c>
    </row>
    <row r="108" spans="2:23" x14ac:dyDescent="0.25">
      <c r="B108" s="21">
        <v>0.79</v>
      </c>
      <c r="C108" s="3">
        <f t="shared" si="6"/>
        <v>15.311435432194724</v>
      </c>
      <c r="D108" s="3">
        <f t="shared" si="7"/>
        <v>-12.63208782559675</v>
      </c>
      <c r="E108" s="3">
        <f t="shared" si="8"/>
        <v>8.9605526724486104</v>
      </c>
      <c r="T108" s="20">
        <v>0.78</v>
      </c>
      <c r="U108" s="3">
        <f t="shared" si="9"/>
        <v>9.5013484891747311</v>
      </c>
      <c r="V108" s="3">
        <f t="shared" si="10"/>
        <v>-10.110748821702794</v>
      </c>
      <c r="W108" s="3">
        <f t="shared" si="11"/>
        <v>4.6984868289036728</v>
      </c>
    </row>
    <row r="109" spans="2:23" x14ac:dyDescent="0.25">
      <c r="B109" s="21">
        <v>0.8</v>
      </c>
      <c r="C109" s="3">
        <f t="shared" si="6"/>
        <v>15.33358110208567</v>
      </c>
      <c r="D109" s="3">
        <f t="shared" si="7"/>
        <v>-12.785313704230814</v>
      </c>
      <c r="E109" s="3">
        <f t="shared" si="8"/>
        <v>9.1137785510826745</v>
      </c>
      <c r="T109" s="21">
        <v>0.79</v>
      </c>
      <c r="U109" s="3">
        <f t="shared" si="9"/>
        <v>9.5476607014054817</v>
      </c>
      <c r="V109" s="3">
        <f t="shared" si="10"/>
        <v>-10.205994699954942</v>
      </c>
      <c r="W109" s="3">
        <f t="shared" si="11"/>
        <v>4.7937327071558213</v>
      </c>
    </row>
    <row r="110" spans="2:23" x14ac:dyDescent="0.25">
      <c r="B110" s="20">
        <v>0.81</v>
      </c>
      <c r="C110" s="3">
        <f t="shared" si="6"/>
        <v>15.354791893638936</v>
      </c>
      <c r="D110" s="3">
        <f t="shared" si="7"/>
        <v>-12.93875633157057</v>
      </c>
      <c r="E110" s="3">
        <f t="shared" si="8"/>
        <v>9.2672211784224299</v>
      </c>
      <c r="T110" s="21">
        <v>0.8</v>
      </c>
      <c r="U110" s="3">
        <f t="shared" si="9"/>
        <v>9.5929848394698602</v>
      </c>
      <c r="V110" s="3">
        <f t="shared" si="10"/>
        <v>-10.301698742201408</v>
      </c>
      <c r="W110" s="3">
        <f t="shared" si="11"/>
        <v>4.8894367494022868</v>
      </c>
    </row>
    <row r="111" spans="2:23" x14ac:dyDescent="0.25">
      <c r="B111" s="21">
        <v>0.82</v>
      </c>
      <c r="C111" s="3">
        <f t="shared" si="6"/>
        <v>15.375107272696406</v>
      </c>
      <c r="D111" s="3">
        <f t="shared" si="7"/>
        <v>-13.092406557580345</v>
      </c>
      <c r="E111" s="3">
        <f t="shared" si="8"/>
        <v>9.4208714044322051</v>
      </c>
      <c r="T111" s="20">
        <v>0.81</v>
      </c>
      <c r="U111" s="3">
        <f t="shared" si="9"/>
        <v>9.6373419839967358</v>
      </c>
      <c r="V111" s="3">
        <f t="shared" si="10"/>
        <v>-10.39785117348252</v>
      </c>
      <c r="W111" s="3">
        <f t="shared" si="11"/>
        <v>4.985589180683399</v>
      </c>
    </row>
    <row r="112" spans="2:23" x14ac:dyDescent="0.25">
      <c r="B112" s="21">
        <v>0.83</v>
      </c>
      <c r="C112" s="3">
        <f t="shared" si="6"/>
        <v>15.394565039051432</v>
      </c>
      <c r="D112" s="3">
        <f t="shared" si="7"/>
        <v>-13.246255618492752</v>
      </c>
      <c r="E112" s="3">
        <f t="shared" si="8"/>
        <v>9.5747204653446119</v>
      </c>
      <c r="T112" s="21">
        <v>0.82</v>
      </c>
      <c r="U112" s="3">
        <f t="shared" si="9"/>
        <v>9.6807527658583439</v>
      </c>
      <c r="V112" s="3">
        <f t="shared" si="10"/>
        <v>-10.494442427388028</v>
      </c>
      <c r="W112" s="3">
        <f t="shared" si="11"/>
        <v>5.0821804345889072</v>
      </c>
    </row>
    <row r="113" spans="2:23" x14ac:dyDescent="0.25">
      <c r="B113" s="20">
        <v>0.84</v>
      </c>
      <c r="C113" s="3">
        <f t="shared" si="6"/>
        <v>15.413201396781005</v>
      </c>
      <c r="D113" s="3">
        <f t="shared" si="7"/>
        <v>-13.400295120502403</v>
      </c>
      <c r="E113" s="3">
        <f t="shared" si="8"/>
        <v>9.7287599673542626</v>
      </c>
      <c r="T113" s="21">
        <v>0.83</v>
      </c>
      <c r="U113" s="3">
        <f t="shared" si="9"/>
        <v>9.7232373757658728</v>
      </c>
      <c r="V113" s="3">
        <f t="shared" si="10"/>
        <v>-10.591463141607699</v>
      </c>
      <c r="W113" s="3">
        <f t="shared" si="11"/>
        <v>5.1792011488085778</v>
      </c>
    </row>
    <row r="114" spans="2:23" x14ac:dyDescent="0.25">
      <c r="B114" s="21">
        <v>0.85</v>
      </c>
      <c r="C114" s="3">
        <f t="shared" si="6"/>
        <v>15.431051021608823</v>
      </c>
      <c r="D114" s="3">
        <f t="shared" si="7"/>
        <v>-13.55451702414798</v>
      </c>
      <c r="E114" s="3">
        <f t="shared" si="8"/>
        <v>9.8829818709998403</v>
      </c>
      <c r="T114" s="20">
        <v>0.84</v>
      </c>
      <c r="U114" s="3">
        <f t="shared" si="9"/>
        <v>9.764815573660325</v>
      </c>
      <c r="V114" s="3">
        <f t="shared" si="10"/>
        <v>-10.688904153576809</v>
      </c>
      <c r="W114" s="3">
        <f t="shared" si="11"/>
        <v>5.2766421607776879</v>
      </c>
    </row>
    <row r="115" spans="2:23" x14ac:dyDescent="0.25">
      <c r="B115" s="21">
        <v>0.86</v>
      </c>
      <c r="C115" s="3">
        <f t="shared" si="6"/>
        <v>15.448147125424661</v>
      </c>
      <c r="D115" s="3">
        <f t="shared" si="7"/>
        <v>-13.708913629353621</v>
      </c>
      <c r="E115" s="3">
        <f t="shared" si="8"/>
        <v>10.037378476205481</v>
      </c>
      <c r="T115" s="21">
        <v>0.85</v>
      </c>
      <c r="U115" s="3">
        <f t="shared" si="9"/>
        <v>9.8055066979030343</v>
      </c>
      <c r="V115" s="3">
        <f t="shared" si="10"/>
        <v>-10.786756496214574</v>
      </c>
      <c r="W115" s="3">
        <f t="shared" si="11"/>
        <v>5.3744945034154528</v>
      </c>
    </row>
    <row r="116" spans="2:23" x14ac:dyDescent="0.25">
      <c r="B116" s="20">
        <v>0.87</v>
      </c>
      <c r="C116" s="3">
        <f t="shared" si="6"/>
        <v>15.464521518080041</v>
      </c>
      <c r="D116" s="3">
        <f t="shared" si="7"/>
        <v>-13.863477561101778</v>
      </c>
      <c r="E116" s="3">
        <f t="shared" si="8"/>
        <v>10.191942407953638</v>
      </c>
      <c r="T116" s="21">
        <v>0.86</v>
      </c>
      <c r="U116" s="3">
        <f t="shared" si="9"/>
        <v>9.8453296742700882</v>
      </c>
      <c r="V116" s="3">
        <f t="shared" si="10"/>
        <v>-10.88501139375348</v>
      </c>
      <c r="W116" s="3">
        <f t="shared" si="11"/>
        <v>5.4727494009543589</v>
      </c>
    </row>
    <row r="117" spans="2:23" x14ac:dyDescent="0.25">
      <c r="B117" s="21">
        <v>0.88</v>
      </c>
      <c r="C117" s="3">
        <f t="shared" si="6"/>
        <v>15.480204666575204</v>
      </c>
      <c r="D117" s="3">
        <f t="shared" si="7"/>
        <v>-14.018201755710898</v>
      </c>
      <c r="E117" s="3">
        <f t="shared" si="8"/>
        <v>10.346666602562758</v>
      </c>
      <c r="T117" s="20">
        <v>0.87</v>
      </c>
      <c r="U117" s="3">
        <f t="shared" si="9"/>
        <v>9.8843030247548747</v>
      </c>
      <c r="V117" s="3">
        <f t="shared" si="10"/>
        <v>-10.983660257657606</v>
      </c>
      <c r="W117" s="3">
        <f t="shared" si="11"/>
        <v>5.5713982648584848</v>
      </c>
    </row>
    <row r="118" spans="2:23" x14ac:dyDescent="0.25">
      <c r="B118" s="21">
        <v>0.89</v>
      </c>
      <c r="C118" s="3">
        <f t="shared" si="6"/>
        <v>15.495225751747522</v>
      </c>
      <c r="D118" s="3">
        <f t="shared" si="7"/>
        <v>-14.173079447692384</v>
      </c>
      <c r="E118" s="3">
        <f t="shared" si="8"/>
        <v>10.501544294544244</v>
      </c>
      <c r="T118" s="21">
        <v>0.88</v>
      </c>
      <c r="U118" s="3">
        <f t="shared" si="9"/>
        <v>9.9224448761827979</v>
      </c>
      <c r="V118" s="3">
        <f t="shared" si="10"/>
        <v>-11.082694682628025</v>
      </c>
      <c r="W118" s="3">
        <f t="shared" si="11"/>
        <v>5.6704326898289041</v>
      </c>
    </row>
    <row r="119" spans="2:23" x14ac:dyDescent="0.25">
      <c r="B119" s="20">
        <v>0.9</v>
      </c>
      <c r="C119" s="3">
        <f t="shared" si="6"/>
        <v>15.509612722566775</v>
      </c>
      <c r="D119" s="3">
        <f t="shared" si="7"/>
        <v>-14.328104157162405</v>
      </c>
      <c r="E119" s="3">
        <f t="shared" si="8"/>
        <v>10.656569004014266</v>
      </c>
      <c r="T119" s="21">
        <v>0.89</v>
      </c>
      <c r="U119" s="3">
        <f t="shared" si="9"/>
        <v>9.9597729686422287</v>
      </c>
      <c r="V119" s="3">
        <f t="shared" si="10"/>
        <v>-11.182106442693421</v>
      </c>
      <c r="W119" s="3">
        <f t="shared" si="11"/>
        <v>5.7698444498942996</v>
      </c>
    </row>
    <row r="120" spans="2:23" x14ac:dyDescent="0.25">
      <c r="B120" s="21">
        <v>0.91</v>
      </c>
      <c r="C120" s="3">
        <f t="shared" ref="C120:C183" si="12">(($B$21*$B$22/2/$B$23)-($B$24/$B$23))*EXP(-4*$B$23*B120/$B$21/$B$25) - ($B$21*$B$22/2/$B$23) + ($B$24/$B$23)</f>
        <v>15.523392348138405</v>
      </c>
      <c r="D120" s="3">
        <f t="shared" ref="D120:D183" si="13">($B$21*$B$22 - 2*$B$24) * ($B$21*$B$25*EXP(-4*$B$23*B120/$B$21/$B$25) + (4*$B$23*B120)) / (8*$B$23*$B$23)</f>
        <v>-14.483269677785094</v>
      </c>
      <c r="E120" s="3">
        <f t="shared" ref="E120:E183" si="14">-(D120-$D$29)</f>
        <v>10.811734524636954</v>
      </c>
      <c r="T120" s="20">
        <v>0.9</v>
      </c>
      <c r="U120" s="3">
        <f t="shared" si="9"/>
        <v>9.9963046637355504</v>
      </c>
      <c r="V120" s="3">
        <f t="shared" si="10"/>
        <v>-11.281887487384136</v>
      </c>
      <c r="W120" s="3">
        <f t="shared" si="11"/>
        <v>5.8696254945850148</v>
      </c>
    </row>
    <row r="121" spans="2:23" x14ac:dyDescent="0.25">
      <c r="B121" s="21">
        <v>0.92</v>
      </c>
      <c r="C121" s="3">
        <f t="shared" si="12"/>
        <v>15.536590267511411</v>
      </c>
      <c r="D121" s="3">
        <f t="shared" si="13"/>
        <v>-14.638570065224743</v>
      </c>
      <c r="E121" s="3">
        <f t="shared" si="14"/>
        <v>10.967034912076603</v>
      </c>
      <c r="T121" s="21">
        <v>0.91</v>
      </c>
      <c r="U121" s="3">
        <f t="shared" ref="U121:U184" si="15">(($B$21*$B$22/$B$23)-($B$24/$B$23))*EXP(-2*$B$23*T121/$B$21/$B$25) - ($B$21*$B$22/$B$23) + ($B$24/$B$23)</f>
        <v>10.032056952654198</v>
      </c>
      <c r="V121" s="3">
        <f t="shared" ref="V121:V184" si="16">($B$21*$B$22 - $B$24) * ($B$21*$B$25*EXP(-2*$B$23*T121/$B$21/$B$25) + (2*$B$23*T121)) / (2*$B$23*$B$23)</f>
        <v>-11.382029937987824</v>
      </c>
      <c r="W121" s="3">
        <f t="shared" ref="W121:W184" si="17">-(V121-$V$30)</f>
        <v>5.9697679451887025</v>
      </c>
    </row>
    <row r="122" spans="2:23" x14ac:dyDescent="0.25">
      <c r="B122" s="20">
        <v>0.93</v>
      </c>
      <c r="C122" s="3">
        <f t="shared" si="12"/>
        <v>15.549231037383635</v>
      </c>
      <c r="D122" s="3">
        <f t="shared" si="13"/>
        <v>-14.793999626085478</v>
      </c>
      <c r="E122" s="3">
        <f t="shared" si="14"/>
        <v>11.122464472937338</v>
      </c>
      <c r="T122" s="21">
        <v>0.92</v>
      </c>
      <c r="U122" s="3">
        <f t="shared" si="15"/>
        <v>10.067046464081386</v>
      </c>
      <c r="V122" s="3">
        <f t="shared" si="16"/>
        <v>-11.482526083884997</v>
      </c>
      <c r="W122" s="3">
        <f t="shared" si="17"/>
        <v>6.0702640910858756</v>
      </c>
    </row>
    <row r="123" spans="2:23" x14ac:dyDescent="0.25">
      <c r="B123" s="21">
        <v>0.94</v>
      </c>
      <c r="C123" s="3">
        <f t="shared" si="12"/>
        <v>15.561338177793154</v>
      </c>
      <c r="D123" s="3">
        <f t="shared" si="13"/>
        <v>-14.949552907317839</v>
      </c>
      <c r="E123" s="3">
        <f t="shared" si="14"/>
        <v>11.278017754169699</v>
      </c>
      <c r="T123" s="20">
        <v>0.93</v>
      </c>
      <c r="U123" s="3">
        <f t="shared" si="15"/>
        <v>10.101289471926259</v>
      </c>
      <c r="V123" s="3">
        <f t="shared" si="16"/>
        <v>-11.583368378962755</v>
      </c>
      <c r="W123" s="3">
        <f t="shared" si="17"/>
        <v>6.1711063861636335</v>
      </c>
    </row>
    <row r="124" spans="2:23" x14ac:dyDescent="0.25">
      <c r="B124" s="21">
        <v>0.95</v>
      </c>
      <c r="C124" s="3">
        <f t="shared" si="12"/>
        <v>15.572934215880828</v>
      </c>
      <c r="D124" s="3">
        <f t="shared" si="13"/>
        <v>-15.105224686072575</v>
      </c>
      <c r="E124" s="3">
        <f t="shared" si="14"/>
        <v>11.433689532924435</v>
      </c>
      <c r="T124" s="21">
        <v>0.94</v>
      </c>
      <c r="U124" s="3">
        <f t="shared" si="15"/>
        <v>10.13480190289301</v>
      </c>
      <c r="V124" s="3">
        <f t="shared" si="16"/>
        <v>-11.684549438105016</v>
      </c>
      <c r="W124" s="3">
        <f t="shared" si="17"/>
        <v>6.2722874453058948</v>
      </c>
    </row>
    <row r="125" spans="2:23" x14ac:dyDescent="0.25">
      <c r="B125" s="20">
        <v>0.96</v>
      </c>
      <c r="C125" s="3">
        <f t="shared" si="12"/>
        <v>15.584040727805398</v>
      </c>
      <c r="D125" s="3">
        <f t="shared" si="13"/>
        <v>-15.26100995998276</v>
      </c>
      <c r="E125" s="3">
        <f t="shared" si="14"/>
        <v>11.58947480683462</v>
      </c>
      <c r="T125" s="21">
        <v>0.95</v>
      </c>
      <c r="U125" s="3">
        <f t="shared" si="15"/>
        <v>10.167599343888527</v>
      </c>
      <c r="V125" s="3">
        <f t="shared" si="16"/>
        <v>-11.786062033757657</v>
      </c>
      <c r="W125" s="3">
        <f t="shared" si="17"/>
        <v>6.3738000409585363</v>
      </c>
    </row>
    <row r="126" spans="2:23" x14ac:dyDescent="0.25">
      <c r="B126" s="21">
        <v>0.97</v>
      </c>
      <c r="C126" s="3">
        <f t="shared" si="12"/>
        <v>15.594678378889157</v>
      </c>
      <c r="D126" s="3">
        <f t="shared" si="13"/>
        <v>-15.416903937856127</v>
      </c>
      <c r="E126" s="3">
        <f t="shared" si="14"/>
        <v>11.745368784707987</v>
      </c>
      <c r="T126" s="20">
        <v>0.96</v>
      </c>
      <c r="U126" s="3">
        <f t="shared" si="15"/>
        <v>10.199697049271991</v>
      </c>
      <c r="V126" s="3">
        <f t="shared" si="16"/>
        <v>-11.887899092566904</v>
      </c>
      <c r="W126" s="3">
        <f t="shared" si="17"/>
        <v>6.4756370997677832</v>
      </c>
    </row>
    <row r="127" spans="2:23" x14ac:dyDescent="0.25">
      <c r="B127" s="21">
        <v>0.98</v>
      </c>
      <c r="C127" s="3">
        <f t="shared" si="12"/>
        <v>15.604866962068851</v>
      </c>
      <c r="D127" s="3">
        <f t="shared" si="13"/>
        <v>-15.57290203076035</v>
      </c>
      <c r="E127" s="3">
        <f t="shared" si="14"/>
        <v>11.90136687761221</v>
      </c>
      <c r="T127" s="21">
        <v>0.97</v>
      </c>
      <c r="U127" s="3">
        <f t="shared" si="15"/>
        <v>10.231109947949802</v>
      </c>
      <c r="V127" s="3">
        <f t="shared" si="16"/>
        <v>-11.990053692089464</v>
      </c>
      <c r="W127" s="3">
        <f t="shared" si="17"/>
        <v>6.5777916992903434</v>
      </c>
    </row>
    <row r="128" spans="2:23" x14ac:dyDescent="0.25">
      <c r="B128" s="20">
        <v>0.99</v>
      </c>
      <c r="C128" s="3">
        <f t="shared" si="12"/>
        <v>15.614625434723408</v>
      </c>
      <c r="D128" s="3">
        <f t="shared" si="13"/>
        <v>-15.728999843484651</v>
      </c>
      <c r="E128" s="3">
        <f t="shared" si="14"/>
        <v>12.057464690336511</v>
      </c>
      <c r="T128" s="21">
        <v>0.98</v>
      </c>
      <c r="U128" s="3">
        <f t="shared" si="15"/>
        <v>10.261852650319135</v>
      </c>
      <c r="V128" s="3">
        <f t="shared" si="16"/>
        <v>-12.09251905757284</v>
      </c>
      <c r="W128" s="3">
        <f t="shared" si="17"/>
        <v>6.6802570647737189</v>
      </c>
    </row>
    <row r="129" spans="2:23" x14ac:dyDescent="0.25">
      <c r="B129" s="21">
        <v>1</v>
      </c>
      <c r="C129" s="3">
        <f t="shared" si="12"/>
        <v>15.623971953946956</v>
      </c>
      <c r="D129" s="3">
        <f t="shared" si="13"/>
        <v>-15.88519316636186</v>
      </c>
      <c r="E129" s="3">
        <f t="shared" si="14"/>
        <v>12.21365801321372</v>
      </c>
      <c r="T129" s="20">
        <v>0.99</v>
      </c>
      <c r="U129" s="3">
        <f t="shared" si="15"/>
        <v>10.29193945506336</v>
      </c>
      <c r="V129" s="3">
        <f t="shared" si="16"/>
        <v>-12.195288558804325</v>
      </c>
      <c r="W129" s="3">
        <f t="shared" si="17"/>
        <v>6.783026566005204</v>
      </c>
    </row>
    <row r="130" spans="2:23" x14ac:dyDescent="0.25">
      <c r="B130" s="21">
        <v>1.01</v>
      </c>
      <c r="C130" s="3">
        <f t="shared" si="12"/>
        <v>15.632923910332812</v>
      </c>
      <c r="D130" s="3">
        <f t="shared" si="13"/>
        <v>-16.041477967435686</v>
      </c>
      <c r="E130" s="3">
        <f t="shared" si="14"/>
        <v>12.369942814287546</v>
      </c>
      <c r="T130" s="21">
        <v>1</v>
      </c>
      <c r="U130" s="3">
        <f t="shared" si="15"/>
        <v>10.321384355802474</v>
      </c>
      <c r="V130" s="3">
        <f t="shared" si="16"/>
        <v>-12.298355707027261</v>
      </c>
      <c r="W130" s="3">
        <f t="shared" si="17"/>
        <v>6.8860937142281395</v>
      </c>
    </row>
    <row r="131" spans="2:23" x14ac:dyDescent="0.25">
      <c r="B131" s="20">
        <v>1.02</v>
      </c>
      <c r="C131" s="3">
        <f t="shared" si="12"/>
        <v>15.641497960331268</v>
      </c>
      <c r="D131" s="3">
        <f t="shared" si="13"/>
        <v>-16.19785038495867</v>
      </c>
      <c r="E131" s="3">
        <f t="shared" si="14"/>
        <v>12.52631523181053</v>
      </c>
      <c r="T131" s="21">
        <v>1.01</v>
      </c>
      <c r="U131" s="3">
        <f t="shared" si="15"/>
        <v>10.350201047601647</v>
      </c>
      <c r="V131" s="3">
        <f t="shared" si="16"/>
        <v>-12.40171415192304</v>
      </c>
      <c r="W131" s="3">
        <f t="shared" si="17"/>
        <v>6.9894521591239185</v>
      </c>
    </row>
    <row r="132" spans="2:23" x14ac:dyDescent="0.25">
      <c r="B132" s="21">
        <v>1.03</v>
      </c>
      <c r="C132" s="3">
        <f t="shared" si="12"/>
        <v>15.649710057241418</v>
      </c>
      <c r="D132" s="3">
        <f t="shared" si="13"/>
        <v>-16.354306720206832</v>
      </c>
      <c r="E132" s="3">
        <f t="shared" si="14"/>
        <v>12.682771567058692</v>
      </c>
      <c r="T132" s="20">
        <v>1.02</v>
      </c>
      <c r="U132" s="3">
        <f t="shared" si="15"/>
        <v>10.378402933340915</v>
      </c>
      <c r="V132" s="3">
        <f t="shared" si="16"/>
        <v>-12.50535767865753</v>
      </c>
      <c r="W132" s="3">
        <f t="shared" si="17"/>
        <v>7.0930956858584091</v>
      </c>
    </row>
    <row r="133" spans="2:23" x14ac:dyDescent="0.25">
      <c r="B133" s="20">
        <v>1.04</v>
      </c>
      <c r="C133" s="3">
        <f t="shared" si="12"/>
        <v>15.657575480894625</v>
      </c>
      <c r="D133" s="3">
        <f t="shared" si="13"/>
        <v>-16.510843430597632</v>
      </c>
      <c r="E133" s="3">
        <f t="shared" si="14"/>
        <v>12.839308277449492</v>
      </c>
      <c r="T133" s="21">
        <v>1.03</v>
      </c>
      <c r="U133" s="3">
        <f t="shared" si="15"/>
        <v>10.406003129948964</v>
      </c>
      <c r="V133" s="3">
        <f t="shared" si="16"/>
        <v>-12.609280204990513</v>
      </c>
      <c r="W133" s="3">
        <f t="shared" si="17"/>
        <v>7.1970182121913924</v>
      </c>
    </row>
    <row r="134" spans="2:23" x14ac:dyDescent="0.25">
      <c r="B134" s="21">
        <v>1.05</v>
      </c>
      <c r="C134" s="3">
        <f t="shared" si="12"/>
        <v>15.665108866084953</v>
      </c>
      <c r="D134" s="3">
        <f t="shared" si="13"/>
        <v>-16.66745712309848</v>
      </c>
      <c r="E134" s="3">
        <f t="shared" si="14"/>
        <v>12.99592196995034</v>
      </c>
      <c r="T134" s="20">
        <v>1.04</v>
      </c>
      <c r="U134" s="3">
        <f t="shared" si="15"/>
        <v>10.433014474503921</v>
      </c>
      <c r="V134" s="3">
        <f t="shared" si="16"/>
        <v>-12.713475778446762</v>
      </c>
      <c r="W134" s="3">
        <f t="shared" si="17"/>
        <v>7.3012137856476409</v>
      </c>
    </row>
    <row r="135" spans="2:23" x14ac:dyDescent="0.25">
      <c r="B135" s="21">
        <v>1.06</v>
      </c>
      <c r="C135" s="3">
        <f t="shared" si="12"/>
        <v>15.672324229799365</v>
      </c>
      <c r="D135" s="3">
        <f t="shared" si="13"/>
        <v>-16.824144547913473</v>
      </c>
      <c r="E135" s="3">
        <f t="shared" si="14"/>
        <v>13.152609394765333</v>
      </c>
      <c r="T135" s="21">
        <v>1.05</v>
      </c>
      <c r="U135" s="3">
        <f t="shared" si="15"/>
        <v>10.45944953020399</v>
      </c>
      <c r="V135" s="3">
        <f t="shared" si="16"/>
        <v>-12.817938573547524</v>
      </c>
      <c r="W135" s="3">
        <f t="shared" si="17"/>
        <v>7.4056765807484028</v>
      </c>
    </row>
    <row r="136" spans="2:23" x14ac:dyDescent="0.25">
      <c r="B136" s="20">
        <v>1.07</v>
      </c>
      <c r="C136" s="3">
        <f t="shared" si="12"/>
        <v>15.679234997298433</v>
      </c>
      <c r="D136" s="3">
        <f t="shared" si="13"/>
        <v>-16.980902592436703</v>
      </c>
      <c r="E136" s="3">
        <f t="shared" si="14"/>
        <v>13.309367439288563</v>
      </c>
      <c r="T136" s="21">
        <v>1.06</v>
      </c>
      <c r="U136" s="3">
        <f t="shared" si="15"/>
        <v>10.485320592210694</v>
      </c>
      <c r="V136" s="3">
        <f t="shared" si="16"/>
        <v>-12.92266288910101</v>
      </c>
      <c r="W136" s="3">
        <f t="shared" si="17"/>
        <v>7.5104008963018893</v>
      </c>
    </row>
    <row r="137" spans="2:23" x14ac:dyDescent="0.25">
      <c r="B137" s="21">
        <v>1.08</v>
      </c>
      <c r="C137" s="3">
        <f t="shared" si="12"/>
        <v>15.685854027096026</v>
      </c>
      <c r="D137" s="3">
        <f t="shared" si="13"/>
        <v>-17.137728275460741</v>
      </c>
      <c r="E137" s="3">
        <f t="shared" si="14"/>
        <v>13.466193122312601</v>
      </c>
      <c r="T137" s="20">
        <v>1.07</v>
      </c>
      <c r="U137" s="3">
        <f t="shared" si="15"/>
        <v>10.510639693367461</v>
      </c>
      <c r="V137" s="3">
        <f t="shared" si="16"/>
        <v>-13.027643145550758</v>
      </c>
      <c r="W137" s="3">
        <f t="shared" si="17"/>
        <v>7.6153811527516373</v>
      </c>
    </row>
    <row r="138" spans="2:23" x14ac:dyDescent="0.25">
      <c r="B138" s="21">
        <v>1.0900000000000001</v>
      </c>
      <c r="C138" s="3">
        <f t="shared" si="12"/>
        <v>15.6921936348845</v>
      </c>
      <c r="D138" s="3">
        <f t="shared" si="13"/>
        <v>-17.294618741629684</v>
      </c>
      <c r="E138" s="3">
        <f t="shared" si="14"/>
        <v>13.623083588481544</v>
      </c>
      <c r="T138" s="21">
        <v>1.08</v>
      </c>
      <c r="U138" s="3">
        <f t="shared" si="15"/>
        <v>10.535418609796187</v>
      </c>
      <c r="V138" s="3">
        <f t="shared" si="16"/>
        <v>-13.132873882380514</v>
      </c>
      <c r="W138" s="3">
        <f t="shared" si="17"/>
        <v>7.7206118895813924</v>
      </c>
    </row>
    <row r="139" spans="2:23" x14ac:dyDescent="0.25">
      <c r="B139" s="20">
        <v>1.1000000000000001</v>
      </c>
      <c r="C139" s="3">
        <f t="shared" si="12"/>
        <v>15.698265616449879</v>
      </c>
      <c r="D139" s="3">
        <f t="shared" si="13"/>
        <v>-17.451571256126339</v>
      </c>
      <c r="E139" s="3">
        <f t="shared" si="14"/>
        <v>13.780036102978199</v>
      </c>
      <c r="T139" s="21">
        <v>1.0900000000000001</v>
      </c>
      <c r="U139" s="3">
        <f t="shared" si="15"/>
        <v>10.559668866374418</v>
      </c>
      <c r="V139" s="3">
        <f t="shared" si="16"/>
        <v>-13.2383497555745</v>
      </c>
      <c r="W139" s="3">
        <f t="shared" si="17"/>
        <v>7.8260877627753791</v>
      </c>
    </row>
    <row r="140" spans="2:23" x14ac:dyDescent="0.25">
      <c r="B140" s="21">
        <v>1.1100000000000001</v>
      </c>
      <c r="C140" s="3">
        <f t="shared" si="12"/>
        <v>15.704081269619675</v>
      </c>
      <c r="D140" s="3">
        <f t="shared" si="13"/>
        <v>-17.608583199583677</v>
      </c>
      <c r="E140" s="3">
        <f t="shared" si="14"/>
        <v>13.937048046435537</v>
      </c>
      <c r="T140" s="20">
        <v>1.1000000000000001</v>
      </c>
      <c r="U140" s="3">
        <f t="shared" si="15"/>
        <v>10.583401742095663</v>
      </c>
      <c r="V140" s="3">
        <f t="shared" si="16"/>
        <v>-13.344065535131881</v>
      </c>
      <c r="W140" s="3">
        <f t="shared" si="17"/>
        <v>7.9318035423327595</v>
      </c>
    </row>
    <row r="141" spans="2:23" x14ac:dyDescent="0.25">
      <c r="B141" s="21">
        <v>1.1200000000000001</v>
      </c>
      <c r="C141" s="3">
        <f t="shared" si="12"/>
        <v>15.709651415284181</v>
      </c>
      <c r="D141" s="3">
        <f t="shared" si="13"/>
        <v>-17.765652063211125</v>
      </c>
      <c r="E141" s="3">
        <f t="shared" si="14"/>
        <v>14.094116910062985</v>
      </c>
      <c r="T141" s="21">
        <v>1.1100000000000001</v>
      </c>
      <c r="U141" s="3">
        <f t="shared" si="15"/>
        <v>10.606628275315344</v>
      </c>
      <c r="V141" s="3">
        <f t="shared" si="16"/>
        <v>-13.450016102634242</v>
      </c>
      <c r="W141" s="3">
        <f t="shared" si="17"/>
        <v>8.0377541098351202</v>
      </c>
    </row>
    <row r="142" spans="2:23" x14ac:dyDescent="0.25">
      <c r="B142" s="20">
        <v>1.1299999999999999</v>
      </c>
      <c r="C142" s="3">
        <f t="shared" si="12"/>
        <v>15.714986417530355</v>
      </c>
      <c r="D142" s="3">
        <f t="shared" si="13"/>
        <v>-17.922775444126568</v>
      </c>
      <c r="E142" s="3">
        <f t="shared" si="14"/>
        <v>14.251240290978428</v>
      </c>
      <c r="T142" s="21">
        <v>1.1200000000000001</v>
      </c>
      <c r="U142" s="3">
        <f t="shared" si="15"/>
        <v>10.629359268884825</v>
      </c>
      <c r="V142" s="3">
        <f t="shared" si="16"/>
        <v>-13.556196448864961</v>
      </c>
      <c r="W142" s="3">
        <f t="shared" si="17"/>
        <v>8.1439344560658391</v>
      </c>
    </row>
    <row r="143" spans="2:23" x14ac:dyDescent="0.25">
      <c r="B143" s="21">
        <v>1.1399999999999999</v>
      </c>
      <c r="C143" s="3">
        <f t="shared" si="12"/>
        <v>15.720096202925738</v>
      </c>
      <c r="D143" s="3">
        <f t="shared" si="13"/>
        <v>-18.079951040885444</v>
      </c>
      <c r="E143" s="3">
        <f t="shared" si="14"/>
        <v>14.408415887737304</v>
      </c>
      <c r="T143" s="20">
        <v>1.1299999999999999</v>
      </c>
      <c r="U143" s="3">
        <f t="shared" si="15"/>
        <v>10.65160529517591</v>
      </c>
      <c r="V143" s="3">
        <f t="shared" si="16"/>
        <v>-13.662601671479404</v>
      </c>
      <c r="W143" s="3">
        <f t="shared" si="17"/>
        <v>8.2503396786802838</v>
      </c>
    </row>
    <row r="144" spans="2:23" x14ac:dyDescent="0.25">
      <c r="B144" s="21">
        <v>1.1499999999999999</v>
      </c>
      <c r="C144" s="3">
        <f t="shared" si="12"/>
        <v>15.724990278988336</v>
      </c>
      <c r="D144" s="3">
        <f t="shared" si="13"/>
        <v>-18.237176649198556</v>
      </c>
      <c r="E144" s="3">
        <f t="shared" si="14"/>
        <v>14.565641496050416</v>
      </c>
      <c r="T144" s="21">
        <v>1.1399999999999999</v>
      </c>
      <c r="U144" s="3">
        <f t="shared" si="15"/>
        <v>10.673376700998141</v>
      </c>
      <c r="V144" s="3">
        <f t="shared" si="16"/>
        <v>-13.769226972724773</v>
      </c>
      <c r="W144" s="3">
        <f t="shared" si="17"/>
        <v>8.3569649799256531</v>
      </c>
    </row>
    <row r="145" spans="2:23" x14ac:dyDescent="0.25">
      <c r="B145" s="20">
        <v>1.1599999999999999</v>
      </c>
      <c r="C145" s="3">
        <f t="shared" si="12"/>
        <v>15.72967775187675</v>
      </c>
      <c r="D145" s="3">
        <f t="shared" si="13"/>
        <v>-18.394450157830665</v>
      </c>
      <c r="E145" s="3">
        <f t="shared" si="14"/>
        <v>14.722915004682525</v>
      </c>
      <c r="T145" s="21">
        <v>1.1499999999999999</v>
      </c>
      <c r="U145" s="3">
        <f t="shared" si="15"/>
        <v>10.694683612411177</v>
      </c>
      <c r="V145" s="3">
        <f t="shared" si="16"/>
        <v>-13.876067657208669</v>
      </c>
      <c r="W145" s="3">
        <f t="shared" si="17"/>
        <v>8.4638056644095485</v>
      </c>
    </row>
    <row r="146" spans="2:23" x14ac:dyDescent="0.25">
      <c r="B146" s="21">
        <v>1.17</v>
      </c>
      <c r="C146" s="3">
        <f t="shared" si="12"/>
        <v>15.73416734333356</v>
      </c>
      <c r="D146" s="3">
        <f t="shared" si="13"/>
        <v>-18.551769544672222</v>
      </c>
      <c r="E146" s="3">
        <f t="shared" si="14"/>
        <v>14.880234391524082</v>
      </c>
      <c r="T146" s="20">
        <v>1.1599999999999999</v>
      </c>
      <c r="U146" s="3">
        <f t="shared" si="15"/>
        <v>10.715535939434517</v>
      </c>
      <c r="V146" s="3">
        <f t="shared" si="16"/>
        <v>-13.983119129715192</v>
      </c>
      <c r="W146" s="3">
        <f t="shared" si="17"/>
        <v>8.5708571369160715</v>
      </c>
    </row>
    <row r="147" spans="2:23" x14ac:dyDescent="0.25">
      <c r="B147" s="21">
        <v>1.18</v>
      </c>
      <c r="C147" s="3">
        <f t="shared" si="12"/>
        <v>15.738467406913424</v>
      </c>
      <c r="D147" s="3">
        <f t="shared" si="13"/>
        <v>-18.709132872976923</v>
      </c>
      <c r="E147" s="3">
        <f t="shared" si="14"/>
        <v>15.037597719828783</v>
      </c>
      <c r="T147" s="21">
        <v>1.17</v>
      </c>
      <c r="U147" s="3">
        <f t="shared" si="15"/>
        <v>10.735943380656725</v>
      </c>
      <c r="V147" s="3">
        <f t="shared" si="16"/>
        <v>-14.090376893067679</v>
      </c>
      <c r="W147" s="3">
        <f t="shared" si="17"/>
        <v>8.6781149002685574</v>
      </c>
    </row>
    <row r="148" spans="2:23" x14ac:dyDescent="0.25">
      <c r="B148" s="20">
        <v>1.19</v>
      </c>
      <c r="C148" s="3">
        <f t="shared" si="12"/>
        <v>15.742585943526109</v>
      </c>
      <c r="D148" s="3">
        <f t="shared" si="13"/>
        <v>-18.866538287758118</v>
      </c>
      <c r="E148" s="3">
        <f t="shared" si="14"/>
        <v>15.195003134609978</v>
      </c>
      <c r="T148" s="21">
        <v>1.18</v>
      </c>
      <c r="U148" s="3">
        <f t="shared" si="15"/>
        <v>10.75591542774632</v>
      </c>
      <c r="V148" s="3">
        <f t="shared" si="16"/>
        <v>-14.197836546037049</v>
      </c>
      <c r="W148" s="3">
        <f t="shared" si="17"/>
        <v>8.7855745532379288</v>
      </c>
    </row>
    <row r="149" spans="2:23" x14ac:dyDescent="0.25">
      <c r="B149" s="21">
        <v>1.2</v>
      </c>
      <c r="C149" s="3">
        <f t="shared" si="12"/>
        <v>15.74653061632338</v>
      </c>
      <c r="D149" s="3">
        <f t="shared" si="13"/>
        <v>-19.02398401233733</v>
      </c>
      <c r="E149" s="3">
        <f t="shared" si="14"/>
        <v>15.35244885918919</v>
      </c>
      <c r="T149" s="20">
        <v>1.19</v>
      </c>
      <c r="U149" s="3">
        <f t="shared" si="15"/>
        <v>10.775461369866443</v>
      </c>
      <c r="V149" s="3">
        <f t="shared" si="16"/>
        <v>-14.305493781294729</v>
      </c>
      <c r="W149" s="3">
        <f t="shared" si="17"/>
        <v>8.8932317884956085</v>
      </c>
    </row>
    <row r="150" spans="2:23" x14ac:dyDescent="0.25">
      <c r="B150" s="21">
        <v>1.21</v>
      </c>
      <c r="C150" s="3">
        <f t="shared" si="12"/>
        <v>15.750308764957438</v>
      </c>
      <c r="D150" s="3">
        <f t="shared" si="13"/>
        <v>-19.181468345038464</v>
      </c>
      <c r="E150" s="3">
        <f t="shared" si="14"/>
        <v>15.509933191890324</v>
      </c>
      <c r="T150" s="21">
        <v>1.2</v>
      </c>
      <c r="U150" s="3">
        <f t="shared" si="15"/>
        <v>10.79459029799531</v>
      </c>
      <c r="V150" s="3">
        <f t="shared" si="16"/>
        <v>-14.41334438340929</v>
      </c>
      <c r="W150" s="3">
        <f t="shared" si="17"/>
        <v>9.0010823906101685</v>
      </c>
    </row>
    <row r="151" spans="2:23" x14ac:dyDescent="0.25">
      <c r="B151" s="20">
        <v>1.22</v>
      </c>
      <c r="C151" s="3">
        <f t="shared" si="12"/>
        <v>15.753927419237433</v>
      </c>
      <c r="D151" s="3">
        <f t="shared" si="13"/>
        <v>-19.338989656021596</v>
      </c>
      <c r="E151" s="3">
        <f t="shared" si="14"/>
        <v>15.667454502873456</v>
      </c>
      <c r="T151" s="21">
        <v>1.21</v>
      </c>
      <c r="U151" s="3">
        <f t="shared" si="15"/>
        <v>10.813311109154499</v>
      </c>
      <c r="V151" s="3">
        <f t="shared" si="16"/>
        <v>-14.521384226885827</v>
      </c>
      <c r="W151" s="3">
        <f t="shared" si="17"/>
        <v>9.1091222340867049</v>
      </c>
    </row>
    <row r="152" spans="2:23" x14ac:dyDescent="0.25">
      <c r="B152" s="21">
        <v>1.23</v>
      </c>
      <c r="C152" s="3">
        <f t="shared" si="12"/>
        <v>15.757393312209482</v>
      </c>
      <c r="D152" s="3">
        <f t="shared" si="13"/>
        <v>-19.496546384250429</v>
      </c>
      <c r="E152" s="3">
        <f t="shared" si="14"/>
        <v>15.825011231102289</v>
      </c>
      <c r="T152" s="20">
        <v>1.22</v>
      </c>
      <c r="U152" s="3">
        <f t="shared" si="15"/>
        <v>10.831632510547044</v>
      </c>
      <c r="V152" s="3">
        <f t="shared" si="16"/>
        <v>-14.629609274247132</v>
      </c>
      <c r="W152" s="3">
        <f t="shared" si="17"/>
        <v>9.21734728144801</v>
      </c>
    </row>
    <row r="153" spans="2:23" x14ac:dyDescent="0.25">
      <c r="B153" s="21">
        <v>1.24</v>
      </c>
      <c r="C153" s="3">
        <f t="shared" si="12"/>
        <v>15.760712892684495</v>
      </c>
      <c r="D153" s="3">
        <f t="shared" si="13"/>
        <v>-19.654137034587709</v>
      </c>
      <c r="E153" s="3">
        <f t="shared" si="14"/>
        <v>15.982601881439569</v>
      </c>
      <c r="T153" s="21">
        <v>1.23</v>
      </c>
      <c r="U153" s="3">
        <f t="shared" si="15"/>
        <v>10.849563023607208</v>
      </c>
      <c r="V153" s="3">
        <f t="shared" si="16"/>
        <v>-14.738015574155858</v>
      </c>
      <c r="W153" s="3">
        <f t="shared" si="17"/>
        <v>9.3257535813567358</v>
      </c>
    </row>
    <row r="154" spans="2:23" x14ac:dyDescent="0.25">
      <c r="B154" s="20">
        <v>1.25</v>
      </c>
      <c r="C154" s="3">
        <f t="shared" si="12"/>
        <v>15.763892337237156</v>
      </c>
      <c r="D154" s="3">
        <f t="shared" si="13"/>
        <v>-19.81176017501334</v>
      </c>
      <c r="E154" s="3">
        <f t="shared" si="14"/>
        <v>16.140225021865199</v>
      </c>
      <c r="T154" s="21">
        <v>1.24</v>
      </c>
      <c r="U154" s="3">
        <f t="shared" si="15"/>
        <v>10.867110987963883</v>
      </c>
      <c r="V154" s="3">
        <f t="shared" si="16"/>
        <v>-14.846599259576701</v>
      </c>
      <c r="W154" s="3">
        <f t="shared" si="17"/>
        <v>9.4343372667775789</v>
      </c>
    </row>
    <row r="155" spans="2:23" x14ac:dyDescent="0.25">
      <c r="B155" s="21">
        <v>1.26</v>
      </c>
      <c r="C155" s="3">
        <f t="shared" si="12"/>
        <v>15.766937561698359</v>
      </c>
      <c r="D155" s="3">
        <f t="shared" si="13"/>
        <v>-19.969414433959891</v>
      </c>
      <c r="E155" s="3">
        <f t="shared" si="14"/>
        <v>16.297879280811749</v>
      </c>
      <c r="T155" s="20">
        <v>1.25</v>
      </c>
      <c r="U155" s="3">
        <f t="shared" si="15"/>
        <v>10.884284565319415</v>
      </c>
      <c r="V155" s="3">
        <f t="shared" si="16"/>
        <v>-14.955356545977812</v>
      </c>
      <c r="W155" s="3">
        <f t="shared" si="17"/>
        <v>9.5430945531786904</v>
      </c>
    </row>
    <row r="156" spans="2:23" x14ac:dyDescent="0.25">
      <c r="B156" s="21">
        <v>1.27</v>
      </c>
      <c r="C156" s="3">
        <f t="shared" si="12"/>
        <v>15.769854232162499</v>
      </c>
      <c r="D156" s="3">
        <f t="shared" si="13"/>
        <v>-20.127098497760556</v>
      </c>
      <c r="E156" s="3">
        <f t="shared" si="14"/>
        <v>16.455563344612415</v>
      </c>
      <c r="T156" s="21">
        <v>1.26</v>
      </c>
      <c r="U156" s="3">
        <f t="shared" si="15"/>
        <v>10.901091743245688</v>
      </c>
      <c r="V156" s="3">
        <f t="shared" si="16"/>
        <v>-15.06428372957059</v>
      </c>
      <c r="W156" s="3">
        <f t="shared" si="17"/>
        <v>9.65202173677147</v>
      </c>
    </row>
    <row r="157" spans="2:23" x14ac:dyDescent="0.25">
      <c r="B157" s="20">
        <v>1.28</v>
      </c>
      <c r="C157" s="3">
        <f t="shared" si="12"/>
        <v>15.772647775530078</v>
      </c>
      <c r="D157" s="3">
        <f t="shared" si="13"/>
        <v>-20.284811108204931</v>
      </c>
      <c r="E157" s="3">
        <f t="shared" si="14"/>
        <v>16.613275955056789</v>
      </c>
      <c r="T157" s="21">
        <v>1.27</v>
      </c>
      <c r="U157" s="3">
        <f t="shared" si="15"/>
        <v>10.917540338899192</v>
      </c>
      <c r="V157" s="3">
        <f t="shared" si="16"/>
        <v>-15.173377185587015</v>
      </c>
      <c r="W157" s="3">
        <f t="shared" si="17"/>
        <v>9.7611151927878943</v>
      </c>
    </row>
    <row r="158" spans="2:23" x14ac:dyDescent="0.25">
      <c r="B158" s="21">
        <v>1.29</v>
      </c>
      <c r="C158" s="3">
        <f t="shared" si="12"/>
        <v>15.775323389605269</v>
      </c>
      <c r="D158" s="3">
        <f t="shared" si="13"/>
        <v>-20.442551060197893</v>
      </c>
      <c r="E158" s="3">
        <f t="shared" si="14"/>
        <v>16.771015907049751</v>
      </c>
      <c r="T158" s="20">
        <v>1.28</v>
      </c>
      <c r="U158" s="3">
        <f t="shared" si="15"/>
        <v>10.933638002656863</v>
      </c>
      <c r="V158" s="3">
        <f t="shared" si="16"/>
        <v>-15.282633366593725</v>
      </c>
      <c r="W158" s="3">
        <f t="shared" si="17"/>
        <v>9.8703713737946046</v>
      </c>
    </row>
    <row r="159" spans="2:23" x14ac:dyDescent="0.25">
      <c r="B159" s="20">
        <v>1.3</v>
      </c>
      <c r="C159" s="3">
        <f t="shared" si="12"/>
        <v>15.777886052767201</v>
      </c>
      <c r="D159" s="3">
        <f t="shared" si="13"/>
        <v>-20.600317199517338</v>
      </c>
      <c r="E159" s="3">
        <f t="shared" si="14"/>
        <v>16.928782046369196</v>
      </c>
      <c r="T159" s="21">
        <v>1.29</v>
      </c>
      <c r="U159" s="3">
        <f t="shared" si="15"/>
        <v>10.949392221674328</v>
      </c>
      <c r="V159" s="3">
        <f t="shared" si="16"/>
        <v>-15.392048800842099</v>
      </c>
      <c r="W159" s="3">
        <f t="shared" si="17"/>
        <v>9.9797868080429772</v>
      </c>
    </row>
    <row r="160" spans="2:23" x14ac:dyDescent="0.25">
      <c r="B160" s="21">
        <v>1.31</v>
      </c>
      <c r="C160" s="3">
        <f t="shared" si="12"/>
        <v>15.780340533232984</v>
      </c>
      <c r="D160" s="3">
        <f t="shared" si="13"/>
        <v>-20.758108420666609</v>
      </c>
      <c r="E160" s="3">
        <f t="shared" si="14"/>
        <v>17.086573267518467</v>
      </c>
      <c r="T160" s="20">
        <v>1.3</v>
      </c>
      <c r="U160" s="3">
        <f t="shared" si="15"/>
        <v>10.964810323368248</v>
      </c>
      <c r="V160" s="3">
        <f t="shared" si="16"/>
        <v>-15.5016200906535</v>
      </c>
      <c r="W160" s="3">
        <f t="shared" si="17"/>
        <v>10.08935809785438</v>
      </c>
    </row>
    <row r="161" spans="2:23" x14ac:dyDescent="0.25">
      <c r="B161" s="21">
        <v>1.32</v>
      </c>
      <c r="C161" s="3">
        <f t="shared" si="12"/>
        <v>15.782691397929678</v>
      </c>
      <c r="D161" s="3">
        <f t="shared" si="13"/>
        <v>-20.91592366481752</v>
      </c>
      <c r="E161" s="3">
        <f t="shared" si="14"/>
        <v>17.244388511669378</v>
      </c>
      <c r="T161" s="21">
        <v>1.31</v>
      </c>
      <c r="U161" s="3">
        <f t="shared" si="15"/>
        <v>10.979899478824349</v>
      </c>
      <c r="V161" s="3">
        <f t="shared" si="16"/>
        <v>-15.611343910839004</v>
      </c>
      <c r="W161" s="3">
        <f t="shared" si="17"/>
        <v>10.199081918039884</v>
      </c>
    </row>
    <row r="162" spans="2:23" x14ac:dyDescent="0.25">
      <c r="B162" s="20">
        <v>1.33</v>
      </c>
      <c r="C162" s="3">
        <f t="shared" si="12"/>
        <v>15.784943020991751</v>
      </c>
      <c r="D162" s="3">
        <f t="shared" si="13"/>
        <v>-21.073761917840265</v>
      </c>
      <c r="E162" s="3">
        <f t="shared" si="14"/>
        <v>17.402226764692124</v>
      </c>
      <c r="T162" s="21">
        <v>1.32</v>
      </c>
      <c r="U162" s="3">
        <f t="shared" si="15"/>
        <v>10.994666706132767</v>
      </c>
      <c r="V162" s="3">
        <f t="shared" si="16"/>
        <v>-15.7212170071528</v>
      </c>
      <c r="W162" s="3">
        <f t="shared" si="17"/>
        <v>10.308955014353678</v>
      </c>
    </row>
    <row r="163" spans="2:23" x14ac:dyDescent="0.25">
      <c r="B163" s="21">
        <v>1.34</v>
      </c>
      <c r="C163" s="3">
        <f t="shared" si="12"/>
        <v>15.787099591899805</v>
      </c>
      <c r="D163" s="3">
        <f t="shared" si="13"/>
        <v>-21.231622208416489</v>
      </c>
      <c r="E163" s="3">
        <f t="shared" si="14"/>
        <v>17.560087055268347</v>
      </c>
      <c r="T163" s="20">
        <v>1.33</v>
      </c>
      <c r="U163" s="3">
        <f t="shared" si="15"/>
        <v>11.009118873652209</v>
      </c>
      <c r="V163" s="3">
        <f t="shared" si="16"/>
        <v>-15.831236194778644</v>
      </c>
      <c r="W163" s="3">
        <f t="shared" si="17"/>
        <v>10.418974201979523</v>
      </c>
    </row>
    <row r="164" spans="2:23" x14ac:dyDescent="0.25">
      <c r="B164" s="21">
        <v>1.35</v>
      </c>
      <c r="C164" s="3">
        <f t="shared" si="12"/>
        <v>15.789165123275728</v>
      </c>
      <c r="D164" s="3">
        <f t="shared" si="13"/>
        <v>-21.389503606231973</v>
      </c>
      <c r="E164" s="3">
        <f t="shared" si="14"/>
        <v>17.717968453083831</v>
      </c>
      <c r="T164" s="21">
        <v>1.34</v>
      </c>
      <c r="U164" s="3">
        <f t="shared" si="15"/>
        <v>11.023262703204489</v>
      </c>
      <c r="V164" s="3">
        <f t="shared" si="16"/>
        <v>-15.941398356848556</v>
      </c>
      <c r="W164" s="3">
        <f t="shared" si="17"/>
        <v>10.529136364049435</v>
      </c>
    </row>
    <row r="165" spans="2:23" x14ac:dyDescent="0.25">
      <c r="B165" s="20">
        <v>1.36</v>
      </c>
      <c r="C165" s="3">
        <f t="shared" si="12"/>
        <v>15.791143458348778</v>
      </c>
      <c r="D165" s="3">
        <f t="shared" si="13"/>
        <v>-21.547405220245683</v>
      </c>
      <c r="E165" s="3">
        <f t="shared" si="14"/>
        <v>17.875870067097541</v>
      </c>
      <c r="T165" s="21">
        <v>1.35</v>
      </c>
      <c r="U165" s="3">
        <f t="shared" si="15"/>
        <v>11.037104773200896</v>
      </c>
      <c r="V165" s="3">
        <f t="shared" si="16"/>
        <v>-16.051700442993141</v>
      </c>
      <c r="W165" s="3">
        <f t="shared" si="17"/>
        <v>10.639438450194021</v>
      </c>
    </row>
    <row r="166" spans="2:23" x14ac:dyDescent="0.25">
      <c r="B166" s="21">
        <v>1.37</v>
      </c>
      <c r="C166" s="3">
        <f t="shared" si="12"/>
        <v>15.793038278106481</v>
      </c>
      <c r="D166" s="3">
        <f t="shared" si="13"/>
        <v>-21.705326197031827</v>
      </c>
      <c r="E166" s="3">
        <f t="shared" si="14"/>
        <v>18.033791043883685</v>
      </c>
      <c r="T166" s="20">
        <v>1.36</v>
      </c>
      <c r="U166" s="3">
        <f t="shared" si="15"/>
        <v>11.050651521701877</v>
      </c>
      <c r="V166" s="3">
        <f t="shared" si="16"/>
        <v>-16.162139467922849</v>
      </c>
      <c r="W166" s="3">
        <f t="shared" si="17"/>
        <v>10.749877475123728</v>
      </c>
    </row>
    <row r="167" spans="2:23" x14ac:dyDescent="0.25">
      <c r="B167" s="21">
        <v>1.38</v>
      </c>
      <c r="C167" s="3">
        <f t="shared" si="12"/>
        <v>15.794853108143666</v>
      </c>
      <c r="D167" s="3">
        <f t="shared" si="13"/>
        <v>-21.863265719191944</v>
      </c>
      <c r="E167" s="3">
        <f t="shared" si="14"/>
        <v>18.191730566043802</v>
      </c>
      <c r="T167" s="21">
        <v>1.37</v>
      </c>
      <c r="U167" s="3">
        <f t="shared" si="15"/>
        <v>11.063909249411417</v>
      </c>
      <c r="V167" s="3">
        <f t="shared" si="16"/>
        <v>-16.272712510039476</v>
      </c>
      <c r="W167" s="3">
        <f t="shared" si="17"/>
        <v>10.860450517240356</v>
      </c>
    </row>
    <row r="168" spans="2:23" x14ac:dyDescent="0.25">
      <c r="B168" s="20">
        <v>1.39</v>
      </c>
      <c r="C168" s="3">
        <f t="shared" si="12"/>
        <v>15.796591325222352</v>
      </c>
      <c r="D168" s="3">
        <f t="shared" si="13"/>
        <v>-22.021223003834006</v>
      </c>
      <c r="E168" s="3">
        <f t="shared" si="14"/>
        <v>18.349687850685864</v>
      </c>
      <c r="T168" s="21">
        <v>1.38</v>
      </c>
      <c r="U168" s="3">
        <f t="shared" si="15"/>
        <v>11.076884122607565</v>
      </c>
      <c r="V168" s="3">
        <f t="shared" si="16"/>
        <v>-16.383416710077313</v>
      </c>
      <c r="W168" s="3">
        <f t="shared" si="17"/>
        <v>10.971154717278193</v>
      </c>
    </row>
    <row r="169" spans="2:23" x14ac:dyDescent="0.25">
      <c r="B169" s="21">
        <v>1.4</v>
      </c>
      <c r="C169" s="3">
        <f t="shared" si="12"/>
        <v>15.798256163554715</v>
      </c>
      <c r="D169" s="3">
        <f t="shared" si="13"/>
        <v>-22.179197301115735</v>
      </c>
      <c r="E169" s="3">
        <f t="shared" si="14"/>
        <v>18.507662147967594</v>
      </c>
      <c r="T169" s="20">
        <v>1.39</v>
      </c>
      <c r="U169" s="3">
        <f t="shared" si="15"/>
        <v>11.089582176010413</v>
      </c>
      <c r="V169" s="3">
        <f t="shared" si="16"/>
        <v>-16.494249269773285</v>
      </c>
      <c r="W169" s="3">
        <f t="shared" si="17"/>
        <v>11.081987276974164</v>
      </c>
    </row>
    <row r="170" spans="2:23" x14ac:dyDescent="0.25">
      <c r="B170" s="21">
        <v>1.41</v>
      </c>
      <c r="C170" s="3">
        <f t="shared" si="12"/>
        <v>15.799850720820832</v>
      </c>
      <c r="D170" s="3">
        <f t="shared" si="13"/>
        <v>-22.337187892849407</v>
      </c>
      <c r="E170" s="3">
        <f t="shared" si="14"/>
        <v>18.665652739701265</v>
      </c>
      <c r="T170" s="21">
        <v>1.4</v>
      </c>
      <c r="U170" s="3">
        <f t="shared" si="15"/>
        <v>11.102009315588887</v>
      </c>
      <c r="V170" s="3">
        <f t="shared" si="16"/>
        <v>-16.605207450565441</v>
      </c>
      <c r="W170" s="3">
        <f t="shared" si="17"/>
        <v>11.192945457766321</v>
      </c>
    </row>
    <row r="171" spans="2:23" x14ac:dyDescent="0.25">
      <c r="B171" s="20">
        <v>1.42</v>
      </c>
      <c r="C171" s="3">
        <f t="shared" si="12"/>
        <v>15.801377963932371</v>
      </c>
      <c r="D171" s="3">
        <f t="shared" si="13"/>
        <v>-22.495194091165548</v>
      </c>
      <c r="E171" s="3">
        <f t="shared" si="14"/>
        <v>18.823658938017406</v>
      </c>
      <c r="T171" s="21">
        <v>1.41</v>
      </c>
      <c r="U171" s="3">
        <f t="shared" si="15"/>
        <v>11.114171321307674</v>
      </c>
      <c r="V171" s="3">
        <f t="shared" si="16"/>
        <v>-16.716288572319232</v>
      </c>
      <c r="W171" s="3">
        <f t="shared" si="17"/>
        <v>11.304026579520112</v>
      </c>
    </row>
    <row r="172" spans="2:23" x14ac:dyDescent="0.25">
      <c r="B172" s="21">
        <v>1.43</v>
      </c>
      <c r="C172" s="3">
        <f t="shared" si="12"/>
        <v>15.802840734552971</v>
      </c>
      <c r="D172" s="3">
        <f t="shared" si="13"/>
        <v>-22.653215237233074</v>
      </c>
      <c r="E172" s="3">
        <f t="shared" si="14"/>
        <v>18.981680084084932</v>
      </c>
      <c r="T172" s="20">
        <v>1.42</v>
      </c>
      <c r="U172" s="3">
        <f t="shared" si="15"/>
        <v>11.126073849815523</v>
      </c>
      <c r="V172" s="3">
        <f t="shared" si="16"/>
        <v>-16.827490012080965</v>
      </c>
      <c r="W172" s="3">
        <f t="shared" si="17"/>
        <v>11.415228019281844</v>
      </c>
    </row>
    <row r="173" spans="2:23" x14ac:dyDescent="0.25">
      <c r="B173" s="21">
        <v>1.44</v>
      </c>
      <c r="C173" s="3">
        <f t="shared" si="12"/>
        <v>15.80424175438559</v>
      </c>
      <c r="D173" s="3">
        <f t="shared" si="13"/>
        <v>-22.811250700033415</v>
      </c>
      <c r="E173" s="3">
        <f t="shared" si="14"/>
        <v>19.139715546885274</v>
      </c>
      <c r="T173" s="21">
        <v>1.43</v>
      </c>
      <c r="U173" s="3">
        <f t="shared" si="15"/>
        <v>11.137722437076199</v>
      </c>
      <c r="V173" s="3">
        <f t="shared" si="16"/>
        <v>-16.93880920285784</v>
      </c>
      <c r="W173" s="3">
        <f t="shared" si="17"/>
        <v>11.52654721005872</v>
      </c>
    </row>
    <row r="174" spans="2:23" x14ac:dyDescent="0.25">
      <c r="B174" s="20">
        <v>1.45</v>
      </c>
      <c r="C174" s="3">
        <f t="shared" si="12"/>
        <v>15.805583630236624</v>
      </c>
      <c r="D174" s="3">
        <f t="shared" si="13"/>
        <v>-22.969299875186405</v>
      </c>
      <c r="E174" s="3">
        <f t="shared" si="14"/>
        <v>19.297764722038263</v>
      </c>
      <c r="T174" s="21">
        <v>1.44</v>
      </c>
      <c r="U174" s="3">
        <f t="shared" si="15"/>
        <v>11.149122500943314</v>
      </c>
      <c r="V174" s="3">
        <f t="shared" si="16"/>
        <v>-17.050243632424021</v>
      </c>
      <c r="W174" s="3">
        <f t="shared" si="17"/>
        <v>11.637981639624901</v>
      </c>
    </row>
    <row r="175" spans="2:23" x14ac:dyDescent="0.25">
      <c r="B175" s="21">
        <v>1.46</v>
      </c>
      <c r="C175" s="3">
        <f t="shared" si="12"/>
        <v>15.806868858866276</v>
      </c>
      <c r="D175" s="3">
        <f t="shared" si="13"/>
        <v>-23.127362183825781</v>
      </c>
      <c r="E175" s="3">
        <f t="shared" si="14"/>
        <v>19.455827030677639</v>
      </c>
      <c r="T175" s="20">
        <v>1.45</v>
      </c>
      <c r="U175" s="3">
        <f t="shared" si="15"/>
        <v>11.1602793436802</v>
      </c>
      <c r="V175" s="3">
        <f t="shared" si="16"/>
        <v>-17.161790842152175</v>
      </c>
      <c r="W175" s="3">
        <f t="shared" si="17"/>
        <v>11.749528849353055</v>
      </c>
    </row>
    <row r="176" spans="2:23" x14ac:dyDescent="0.25">
      <c r="B176" s="21">
        <v>1.47</v>
      </c>
      <c r="C176" s="3">
        <f t="shared" si="12"/>
        <v>15.808099831634138</v>
      </c>
      <c r="D176" s="3">
        <f t="shared" si="13"/>
        <v>-23.285437071522072</v>
      </c>
      <c r="E176" s="3">
        <f t="shared" si="14"/>
        <v>19.61390191837393</v>
      </c>
      <c r="T176" s="21">
        <v>1.46</v>
      </c>
      <c r="U176" s="3">
        <f t="shared" si="15"/>
        <v>11.171198154426049</v>
      </c>
      <c r="V176" s="3">
        <f t="shared" si="16"/>
        <v>-17.273448425869955</v>
      </c>
      <c r="W176" s="3">
        <f t="shared" si="17"/>
        <v>11.861186433070834</v>
      </c>
    </row>
    <row r="177" spans="2:23" x14ac:dyDescent="0.25">
      <c r="B177" s="20">
        <v>1.48</v>
      </c>
      <c r="C177" s="3">
        <f t="shared" si="12"/>
        <v>15.809278838948682</v>
      </c>
      <c r="D177" s="3">
        <f t="shared" si="13"/>
        <v>-23.443524007251028</v>
      </c>
      <c r="E177" s="3">
        <f t="shared" si="14"/>
        <v>19.771988854102887</v>
      </c>
      <c r="T177" s="21">
        <v>1.47</v>
      </c>
      <c r="U177" s="3">
        <f t="shared" si="15"/>
        <v>11.181884011609418</v>
      </c>
      <c r="V177" s="3">
        <f t="shared" si="16"/>
        <v>-17.385214028740858</v>
      </c>
      <c r="W177" s="3">
        <f t="shared" si="17"/>
        <v>11.972952035941738</v>
      </c>
    </row>
    <row r="178" spans="2:23" x14ac:dyDescent="0.25">
      <c r="B178" s="21">
        <v>1.49</v>
      </c>
      <c r="C178" s="3">
        <f t="shared" si="12"/>
        <v>15.810408074528898</v>
      </c>
      <c r="D178" s="3">
        <f t="shared" si="13"/>
        <v>-23.601622482405553</v>
      </c>
      <c r="E178" s="3">
        <f t="shared" si="14"/>
        <v>19.930087329257411</v>
      </c>
      <c r="T178" s="20">
        <v>1.48</v>
      </c>
      <c r="U178" s="3">
        <f t="shared" si="15"/>
        <v>11.192341885310249</v>
      </c>
      <c r="V178" s="3">
        <f t="shared" si="16"/>
        <v>-17.497085346168983</v>
      </c>
      <c r="W178" s="3">
        <f t="shared" si="17"/>
        <v>12.084823353369863</v>
      </c>
    </row>
    <row r="179" spans="2:23" x14ac:dyDescent="0.25">
      <c r="B179" s="21">
        <v>1.5</v>
      </c>
      <c r="C179" s="3">
        <f t="shared" si="12"/>
        <v>15.811489639486041</v>
      </c>
      <c r="D179" s="3">
        <f t="shared" si="13"/>
        <v>-23.759732009849383</v>
      </c>
      <c r="E179" s="3">
        <f t="shared" si="14"/>
        <v>20.088196856701241</v>
      </c>
      <c r="T179" s="21">
        <v>1.49</v>
      </c>
      <c r="U179" s="3">
        <f t="shared" si="15"/>
        <v>11.202576639571491</v>
      </c>
      <c r="V179" s="3">
        <f t="shared" si="16"/>
        <v>-17.609060122727129</v>
      </c>
      <c r="W179" s="3">
        <f t="shared" si="17"/>
        <v>12.196798129928009</v>
      </c>
    </row>
    <row r="180" spans="2:23" x14ac:dyDescent="0.25">
      <c r="B180" s="20">
        <v>1.51</v>
      </c>
      <c r="C180" s="3">
        <f t="shared" si="12"/>
        <v>15.812525546233058</v>
      </c>
      <c r="D180" s="3">
        <f t="shared" si="13"/>
        <v>-23.917852123010682</v>
      </c>
      <c r="E180" s="3">
        <f t="shared" si="14"/>
        <v>20.246316969862541</v>
      </c>
      <c r="T180" s="21">
        <v>1.5</v>
      </c>
      <c r="U180" s="3">
        <f t="shared" si="15"/>
        <v>11.212593034661413</v>
      </c>
      <c r="V180" s="3">
        <f t="shared" si="16"/>
        <v>-17.721136151107793</v>
      </c>
      <c r="W180" s="3">
        <f t="shared" si="17"/>
        <v>12.308874158308672</v>
      </c>
    </row>
    <row r="181" spans="2:23" x14ac:dyDescent="0.25">
      <c r="B181" s="21">
        <v>1.52</v>
      </c>
      <c r="C181" s="3">
        <f t="shared" si="12"/>
        <v>15.813517722228989</v>
      </c>
      <c r="D181" s="3">
        <f t="shared" si="13"/>
        <v>-24.075982375013911</v>
      </c>
      <c r="E181" s="3">
        <f t="shared" si="14"/>
        <v>20.40444722186577</v>
      </c>
      <c r="T181" s="20">
        <v>1.51</v>
      </c>
      <c r="U181" s="3">
        <f t="shared" si="15"/>
        <v>11.222395729287639</v>
      </c>
      <c r="V181" s="3">
        <f t="shared" si="16"/>
        <v>-17.833311271096523</v>
      </c>
      <c r="W181" s="3">
        <f t="shared" si="17"/>
        <v>12.421049278297403</v>
      </c>
    </row>
    <row r="182" spans="2:23" x14ac:dyDescent="0.25">
      <c r="B182" s="21">
        <v>1.53</v>
      </c>
      <c r="C182" s="3">
        <f t="shared" si="12"/>
        <v>15.814468013565286</v>
      </c>
      <c r="D182" s="3">
        <f t="shared" si="13"/>
        <v>-24.234122337848383</v>
      </c>
      <c r="E182" s="3">
        <f t="shared" si="14"/>
        <v>20.562587184700241</v>
      </c>
      <c r="T182" s="21">
        <v>1.52</v>
      </c>
      <c r="U182" s="3">
        <f t="shared" si="15"/>
        <v>11.23198928276395</v>
      </c>
      <c r="V182" s="3">
        <f t="shared" si="16"/>
        <v>-17.945583368567185</v>
      </c>
      <c r="W182" s="3">
        <f t="shared" si="17"/>
        <v>12.533321375768065</v>
      </c>
    </row>
    <row r="183" spans="2:23" x14ac:dyDescent="0.25">
      <c r="B183" s="20">
        <v>1.54</v>
      </c>
      <c r="C183" s="3">
        <f t="shared" si="12"/>
        <v>15.815378188400743</v>
      </c>
      <c r="D183" s="3">
        <f t="shared" si="13"/>
        <v>-24.392271601571839</v>
      </c>
      <c r="E183" s="3">
        <f t="shared" si="14"/>
        <v>20.720736448423697</v>
      </c>
      <c r="T183" s="21">
        <v>1.53</v>
      </c>
      <c r="U183" s="3">
        <f t="shared" si="15"/>
        <v>11.24137815713086</v>
      </c>
      <c r="V183" s="3">
        <f t="shared" si="16"/>
        <v>-18.057950374498681</v>
      </c>
      <c r="W183" s="3">
        <f t="shared" si="17"/>
        <v>12.645688381699561</v>
      </c>
    </row>
    <row r="184" spans="2:23" x14ac:dyDescent="0.25">
      <c r="B184" s="21">
        <v>1.55</v>
      </c>
      <c r="C184" s="3">
        <f t="shared" ref="C184:C247" si="18">(($B$21*$B$22/2/$B$23)-($B$24/$B$23))*EXP(-4*$B$23*B184/$B$21/$B$25) - ($B$21*$B$22/2/$B$23) + ($B$24/$B$23)</f>
        <v>15.816249940251419</v>
      </c>
      <c r="D184" s="3">
        <f t="shared" ref="D184:D247" si="19">($B$21*$B$22 - 2*$B$24) * ($B$21*$B$25*EXP(-4*$B$23*B184/$B$21/$B$25) + (4*$B$23*B184)) / (8*$B$23*$B$23)</f>
        <v>-24.550429773547723</v>
      </c>
      <c r="E184" s="3">
        <f t="shared" ref="E184:E247" si="20">-(D184-$D$29)</f>
        <v>20.878894620399581</v>
      </c>
      <c r="T184" s="20">
        <v>1.54</v>
      </c>
      <c r="U184" s="3">
        <f t="shared" si="15"/>
        <v>11.250566719230957</v>
      </c>
      <c r="V184" s="3">
        <f t="shared" si="16"/>
        <v>-18.170410264012599</v>
      </c>
      <c r="W184" s="3">
        <f t="shared" si="17"/>
        <v>12.758148271213479</v>
      </c>
    </row>
    <row r="185" spans="2:23" x14ac:dyDescent="0.25">
      <c r="B185" s="20">
        <v>1.56</v>
      </c>
      <c r="C185" s="3">
        <f t="shared" si="18"/>
        <v>15.817084891141679</v>
      </c>
      <c r="D185" s="3">
        <f t="shared" si="19"/>
        <v>-24.708596477714611</v>
      </c>
      <c r="E185" s="3">
        <f t="shared" si="20"/>
        <v>21.037061324566469</v>
      </c>
      <c r="T185" s="21">
        <v>1.55</v>
      </c>
      <c r="U185" s="3">
        <f t="shared" ref="U185:U248" si="21">(($B$21*$B$22/$B$23)-($B$24/$B$23))*EXP(-2*$B$23*T185/$B$21/$B$25) - ($B$21*$B$22/$B$23) + ($B$24/$B$23)</f>
        <v>11.259559242739934</v>
      </c>
      <c r="V185" s="3">
        <f t="shared" ref="V185:V248" si="22">($B$21*$B$22 - $B$24) * ($B$21*$B$25*EXP(-2*$B$23*T185/$B$21/$B$25) + (2*$B$23*T185)) / (2*$B$23*$B$23)</f>
        <v>-18.282961055431461</v>
      </c>
      <c r="W185" s="3">
        <f t="shared" ref="W185:W248" si="23">-(V185-$V$30)</f>
        <v>12.87069906263234</v>
      </c>
    </row>
    <row r="186" spans="2:23" x14ac:dyDescent="0.25">
      <c r="B186" s="21">
        <v>1.57</v>
      </c>
      <c r="C186" s="3">
        <f t="shared" si="18"/>
        <v>15.817884594622214</v>
      </c>
      <c r="D186" s="3">
        <f t="shared" si="19"/>
        <v>-24.866771353886481</v>
      </c>
      <c r="E186" s="3">
        <f t="shared" si="20"/>
        <v>21.195236200738339</v>
      </c>
      <c r="T186" s="20">
        <v>1.56</v>
      </c>
      <c r="U186" s="3">
        <f t="shared" si="21"/>
        <v>11.268359910154336</v>
      </c>
      <c r="V186" s="3">
        <f t="shared" si="22"/>
        <v>-18.395600809356999</v>
      </c>
      <c r="W186" s="3">
        <f t="shared" si="23"/>
        <v>12.983338816557879</v>
      </c>
    </row>
    <row r="187" spans="2:23" x14ac:dyDescent="0.25">
      <c r="B187" s="21">
        <v>1.58</v>
      </c>
      <c r="C187" s="3">
        <f t="shared" si="18"/>
        <v>15.818650538660645</v>
      </c>
      <c r="D187" s="3">
        <f t="shared" si="19"/>
        <v>-25.024954057082553</v>
      </c>
      <c r="E187" s="3">
        <f t="shared" si="20"/>
        <v>21.353418903934411</v>
      </c>
      <c r="T187" s="21">
        <v>1.57</v>
      </c>
      <c r="U187" s="3">
        <f t="shared" si="21"/>
        <v>11.27697281473686</v>
      </c>
      <c r="V187" s="3">
        <f t="shared" si="22"/>
        <v>-18.508327627768143</v>
      </c>
      <c r="W187" s="3">
        <f t="shared" si="23"/>
        <v>13.096065634969023</v>
      </c>
    </row>
    <row r="188" spans="2:23" x14ac:dyDescent="0.25">
      <c r="B188" s="20">
        <v>1.59</v>
      </c>
      <c r="C188" s="3">
        <f t="shared" si="18"/>
        <v>15.819384148410119</v>
      </c>
      <c r="D188" s="3">
        <f t="shared" si="19"/>
        <v>-25.183144256885413</v>
      </c>
      <c r="E188" s="3">
        <f t="shared" si="20"/>
        <v>21.511609103737271</v>
      </c>
      <c r="T188" s="21">
        <v>1.58</v>
      </c>
      <c r="U188" s="3">
        <f t="shared" si="21"/>
        <v>11.285401962420167</v>
      </c>
      <c r="V188" s="3">
        <f t="shared" si="22"/>
        <v>-18.621139653138233</v>
      </c>
      <c r="W188" s="3">
        <f t="shared" si="23"/>
        <v>13.208877660339112</v>
      </c>
    </row>
    <row r="189" spans="2:23" x14ac:dyDescent="0.25">
      <c r="B189" s="21">
        <v>1.6</v>
      </c>
      <c r="C189" s="3">
        <f t="shared" si="18"/>
        <v>15.820086788861012</v>
      </c>
      <c r="D189" s="3">
        <f t="shared" si="19"/>
        <v>-25.341341636826165</v>
      </c>
      <c r="E189" s="3">
        <f t="shared" si="20"/>
        <v>21.669806483678023</v>
      </c>
      <c r="T189" s="20">
        <v>1.59</v>
      </c>
      <c r="U189" s="3">
        <f t="shared" si="21"/>
        <v>11.293651273670074</v>
      </c>
      <c r="V189" s="3">
        <f t="shared" si="22"/>
        <v>-18.73403506757106</v>
      </c>
      <c r="W189" s="3">
        <f t="shared" si="23"/>
        <v>13.32177307477194</v>
      </c>
    </row>
    <row r="190" spans="2:23" x14ac:dyDescent="0.25">
      <c r="B190" s="21">
        <v>1.61</v>
      </c>
      <c r="C190" s="3">
        <f t="shared" si="18"/>
        <v>15.820759767380705</v>
      </c>
      <c r="D190" s="3">
        <f t="shared" si="19"/>
        <v>-25.499545893795659</v>
      </c>
      <c r="E190" s="3">
        <f t="shared" si="20"/>
        <v>21.828010740647517</v>
      </c>
      <c r="T190" s="21">
        <v>1.6</v>
      </c>
      <c r="U190" s="3">
        <f t="shared" si="21"/>
        <v>11.301724585308996</v>
      </c>
      <c r="V190" s="3">
        <f t="shared" si="22"/>
        <v>-18.84701209195536</v>
      </c>
      <c r="W190" s="3">
        <f t="shared" si="23"/>
        <v>13.43475009915624</v>
      </c>
    </row>
    <row r="191" spans="2:23" x14ac:dyDescent="0.25">
      <c r="B191" s="20">
        <v>1.62</v>
      </c>
      <c r="C191" s="3">
        <f t="shared" si="18"/>
        <v>15.821404336146127</v>
      </c>
      <c r="D191" s="3">
        <f t="shared" si="19"/>
        <v>-25.657756737480472</v>
      </c>
      <c r="E191" s="3">
        <f t="shared" si="20"/>
        <v>21.986221584332331</v>
      </c>
      <c r="T191" s="21">
        <v>1.61</v>
      </c>
      <c r="U191" s="3">
        <f t="shared" si="21"/>
        <v>11.309625652300486</v>
      </c>
      <c r="V191" s="3">
        <f t="shared" si="22"/>
        <v>-18.960068985137315</v>
      </c>
      <c r="W191" s="3">
        <f t="shared" si="23"/>
        <v>13.547806992338195</v>
      </c>
    </row>
    <row r="192" spans="2:23" x14ac:dyDescent="0.25">
      <c r="B192" s="21">
        <v>1.63</v>
      </c>
      <c r="C192" s="3">
        <f t="shared" si="18"/>
        <v>15.822021694473619</v>
      </c>
      <c r="D192" s="3">
        <f t="shared" si="19"/>
        <v>-25.81597388982274</v>
      </c>
      <c r="E192" s="3">
        <f t="shared" si="20"/>
        <v>22.144438736674598</v>
      </c>
      <c r="T192" s="20">
        <v>1.62</v>
      </c>
      <c r="U192" s="3">
        <f t="shared" si="21"/>
        <v>11.317358149495696</v>
      </c>
      <c r="V192" s="3">
        <f t="shared" si="22"/>
        <v>-19.073204043110756</v>
      </c>
      <c r="W192" s="3">
        <f t="shared" si="23"/>
        <v>13.660942050311636</v>
      </c>
    </row>
    <row r="193" spans="2:23" x14ac:dyDescent="0.25">
      <c r="B193" s="21">
        <v>1.64</v>
      </c>
      <c r="C193" s="3">
        <f t="shared" si="18"/>
        <v>15.822612991050452</v>
      </c>
      <c r="D193" s="3">
        <f t="shared" si="19"/>
        <v>-25.974197084502823</v>
      </c>
      <c r="E193" s="3">
        <f t="shared" si="20"/>
        <v>22.302661931354681</v>
      </c>
      <c r="T193" s="21">
        <v>1.63</v>
      </c>
      <c r="U193" s="3">
        <f t="shared" si="21"/>
        <v>11.324925673342577</v>
      </c>
      <c r="V193" s="3">
        <f t="shared" si="22"/>
        <v>-19.186415598224592</v>
      </c>
      <c r="W193" s="3">
        <f t="shared" si="23"/>
        <v>13.774153605425472</v>
      </c>
    </row>
    <row r="194" spans="2:23" x14ac:dyDescent="0.25">
      <c r="B194" s="20">
        <v>1.65</v>
      </c>
      <c r="C194" s="3">
        <f t="shared" si="18"/>
        <v>15.823179326072108</v>
      </c>
      <c r="D194" s="3">
        <f t="shared" si="19"/>
        <v>-26.132426066443724</v>
      </c>
      <c r="E194" s="3">
        <f t="shared" si="20"/>
        <v>22.460890913295582</v>
      </c>
      <c r="T194" s="21">
        <v>1.64</v>
      </c>
      <c r="U194" s="3">
        <f t="shared" si="21"/>
        <v>11.332331743558628</v>
      </c>
      <c r="V194" s="3">
        <f t="shared" si="22"/>
        <v>-19.299702018407181</v>
      </c>
      <c r="W194" s="3">
        <f t="shared" si="23"/>
        <v>13.887440025608061</v>
      </c>
    </row>
    <row r="195" spans="2:23" x14ac:dyDescent="0.25">
      <c r="B195" s="21">
        <v>1.66</v>
      </c>
      <c r="C195" s="3">
        <f t="shared" si="18"/>
        <v>15.823721753289387</v>
      </c>
      <c r="D195" s="3">
        <f t="shared" si="19"/>
        <v>-26.290660591336525</v>
      </c>
      <c r="E195" s="3">
        <f t="shared" si="20"/>
        <v>22.619125438188384</v>
      </c>
      <c r="T195" s="20">
        <v>1.65</v>
      </c>
      <c r="U195" s="3">
        <f t="shared" si="21"/>
        <v>11.339579804767931</v>
      </c>
      <c r="V195" s="3">
        <f t="shared" si="22"/>
        <v>-19.413061706407241</v>
      </c>
      <c r="W195" s="3">
        <f t="shared" si="23"/>
        <v>14.000799713608121</v>
      </c>
    </row>
    <row r="196" spans="2:23" x14ac:dyDescent="0.25">
      <c r="B196" s="21">
        <v>1.67</v>
      </c>
      <c r="C196" s="3">
        <f t="shared" si="18"/>
        <v>15.824241281969041</v>
      </c>
      <c r="D196" s="3">
        <f t="shared" si="19"/>
        <v>-26.448900425185794</v>
      </c>
      <c r="E196" s="3">
        <f t="shared" si="20"/>
        <v>22.777365272037652</v>
      </c>
      <c r="T196" s="21">
        <v>1.66</v>
      </c>
      <c r="U196" s="3">
        <f t="shared" si="21"/>
        <v>11.346673228103285</v>
      </c>
      <c r="V196" s="3">
        <f t="shared" si="22"/>
        <v>-19.526493099050949</v>
      </c>
      <c r="W196" s="3">
        <f t="shared" si="23"/>
        <v>14.114231106251829</v>
      </c>
    </row>
    <row r="197" spans="2:23" x14ac:dyDescent="0.25">
      <c r="B197" s="20">
        <v>1.68</v>
      </c>
      <c r="C197" s="3">
        <f t="shared" si="18"/>
        <v>15.824738878771681</v>
      </c>
      <c r="D197" s="3">
        <f t="shared" si="19"/>
        <v>-26.607145343874183</v>
      </c>
      <c r="E197" s="3">
        <f t="shared" si="20"/>
        <v>22.935610190726042</v>
      </c>
      <c r="T197" s="21">
        <v>1.67</v>
      </c>
      <c r="U197" s="3">
        <f t="shared" si="21"/>
        <v>11.353615312774146</v>
      </c>
      <c r="V197" s="3">
        <f t="shared" si="22"/>
        <v>-19.639994666514916</v>
      </c>
      <c r="W197" s="3">
        <f t="shared" si="23"/>
        <v>14.227732673715796</v>
      </c>
    </row>
    <row r="198" spans="2:23" x14ac:dyDescent="0.25">
      <c r="B198" s="21">
        <v>1.69</v>
      </c>
      <c r="C198" s="3">
        <f t="shared" si="18"/>
        <v>15.825215469550393</v>
      </c>
      <c r="D198" s="3">
        <f t="shared" si="19"/>
        <v>-26.765395132745482</v>
      </c>
      <c r="E198" s="3">
        <f t="shared" si="20"/>
        <v>23.09385997959734</v>
      </c>
      <c r="T198" s="20">
        <v>1.68</v>
      </c>
      <c r="U198" s="3">
        <f t="shared" si="21"/>
        <v>11.360409287601106</v>
      </c>
      <c r="V198" s="3">
        <f t="shared" si="22"/>
        <v>-19.753564911614607</v>
      </c>
      <c r="W198" s="3">
        <f t="shared" si="23"/>
        <v>14.341302918815487</v>
      </c>
    </row>
    <row r="199" spans="2:23" x14ac:dyDescent="0.25">
      <c r="B199" s="21">
        <v>1.7</v>
      </c>
      <c r="C199" s="3">
        <f t="shared" si="18"/>
        <v>15.825671941073413</v>
      </c>
      <c r="D199" s="3">
        <f t="shared" si="19"/>
        <v>-26.923649586205165</v>
      </c>
      <c r="E199" s="3">
        <f t="shared" si="20"/>
        <v>23.252114433057024</v>
      </c>
      <c r="T199" s="21">
        <v>1.69</v>
      </c>
      <c r="U199" s="3">
        <f t="shared" si="21"/>
        <v>11.367058312517663</v>
      </c>
      <c r="V199" s="3">
        <f t="shared" si="22"/>
        <v>-19.86720236910806</v>
      </c>
      <c r="W199" s="3">
        <f t="shared" si="23"/>
        <v>14.45494037630894</v>
      </c>
    </row>
    <row r="200" spans="2:23" x14ac:dyDescent="0.25">
      <c r="B200" s="20">
        <v>1.71</v>
      </c>
      <c r="C200" s="3">
        <f t="shared" si="18"/>
        <v>15.82610914267411</v>
      </c>
      <c r="D200" s="3">
        <f t="shared" si="19"/>
        <v>-27.081908507337861</v>
      </c>
      <c r="E200" s="3">
        <f t="shared" si="20"/>
        <v>23.410373354189719</v>
      </c>
      <c r="T200" s="21">
        <v>1.7</v>
      </c>
      <c r="U200" s="3">
        <f t="shared" si="21"/>
        <v>11.373565480039915</v>
      </c>
      <c r="V200" s="3">
        <f t="shared" si="22"/>
        <v>-19.980905605014311</v>
      </c>
      <c r="W200" s="3">
        <f t="shared" si="23"/>
        <v>14.56864361221519</v>
      </c>
    </row>
    <row r="201" spans="2:23" x14ac:dyDescent="0.25">
      <c r="B201" s="21">
        <v>1.72</v>
      </c>
      <c r="C201" s="3">
        <f t="shared" si="18"/>
        <v>15.826527887831279</v>
      </c>
      <c r="D201" s="3">
        <f t="shared" si="19"/>
        <v>-27.240171707540988</v>
      </c>
      <c r="E201" s="3">
        <f t="shared" si="20"/>
        <v>23.568636554392846</v>
      </c>
      <c r="T201" s="20">
        <v>1.71</v>
      </c>
      <c r="U201" s="3">
        <f t="shared" si="21"/>
        <v>11.379933816704916</v>
      </c>
      <c r="V201" s="3">
        <f t="shared" si="22"/>
        <v>-20.094673215946507</v>
      </c>
      <c r="W201" s="3">
        <f t="shared" si="23"/>
        <v>14.682411223147387</v>
      </c>
    </row>
    <row r="202" spans="2:23" x14ac:dyDescent="0.25">
      <c r="B202" s="21">
        <v>1.73</v>
      </c>
      <c r="C202" s="3">
        <f t="shared" si="18"/>
        <v>15.826928955682757</v>
      </c>
      <c r="D202" s="3">
        <f t="shared" si="19"/>
        <v>-27.398439006173792</v>
      </c>
      <c r="E202" s="3">
        <f t="shared" si="20"/>
        <v>23.72690385302565</v>
      </c>
      <c r="T202" s="21">
        <v>1.72</v>
      </c>
      <c r="U202" s="3">
        <f t="shared" si="21"/>
        <v>11.38616628447836</v>
      </c>
      <c r="V202" s="3">
        <f t="shared" si="22"/>
        <v>-20.208503828459129</v>
      </c>
      <c r="W202" s="3">
        <f t="shared" si="23"/>
        <v>14.796241835660009</v>
      </c>
    </row>
    <row r="203" spans="2:23" x14ac:dyDescent="0.25">
      <c r="B203" s="20">
        <v>1.74</v>
      </c>
      <c r="C203" s="3">
        <f t="shared" si="18"/>
        <v>15.827313092475107</v>
      </c>
      <c r="D203" s="3">
        <f t="shared" si="19"/>
        <v>-27.556710230221281</v>
      </c>
      <c r="E203" s="3">
        <f t="shared" si="20"/>
        <v>23.885175077073139</v>
      </c>
      <c r="T203" s="21">
        <v>1.73</v>
      </c>
      <c r="U203" s="3">
        <f t="shared" si="21"/>
        <v>11.392265782132196</v>
      </c>
      <c r="V203" s="3">
        <f t="shared" si="22"/>
        <v>-20.322396098409214</v>
      </c>
      <c r="W203" s="3">
        <f t="shared" si="23"/>
        <v>14.910134105610094</v>
      </c>
    </row>
    <row r="204" spans="2:23" x14ac:dyDescent="0.25">
      <c r="B204" s="21">
        <v>1.75</v>
      </c>
      <c r="C204" s="3">
        <f t="shared" si="18"/>
        <v>15.827681012952141</v>
      </c>
      <c r="D204" s="3">
        <f t="shared" si="19"/>
        <v>-27.714985213972259</v>
      </c>
      <c r="E204" s="3">
        <f t="shared" si="20"/>
        <v>24.043450060824117</v>
      </c>
      <c r="T204" s="20">
        <v>1.74</v>
      </c>
      <c r="U204" s="3">
        <f t="shared" si="21"/>
        <v>11.398235146592876</v>
      </c>
      <c r="V204" s="3">
        <f t="shared" si="22"/>
        <v>-20.436348710331188</v>
      </c>
      <c r="W204" s="3">
        <f t="shared" si="23"/>
        <v>15.024086717532068</v>
      </c>
    </row>
    <row r="205" spans="2:23" x14ac:dyDescent="0.25">
      <c r="B205" s="21">
        <v>1.76</v>
      </c>
      <c r="C205" s="3">
        <f t="shared" si="18"/>
        <v>15.828033401684792</v>
      </c>
      <c r="D205" s="3">
        <f t="shared" si="19"/>
        <v>-27.873263798711051</v>
      </c>
      <c r="E205" s="3">
        <f t="shared" si="20"/>
        <v>24.201728645562909</v>
      </c>
      <c r="T205" s="21">
        <v>1.75</v>
      </c>
      <c r="U205" s="3">
        <f t="shared" si="21"/>
        <v>11.40407715426084</v>
      </c>
      <c r="V205" s="3">
        <f t="shared" si="22"/>
        <v>-20.550360376825008</v>
      </c>
      <c r="W205" s="3">
        <f t="shared" si="23"/>
        <v>15.138098384025888</v>
      </c>
    </row>
    <row r="206" spans="2:23" x14ac:dyDescent="0.25">
      <c r="B206" s="20">
        <v>1.77</v>
      </c>
      <c r="C206" s="3">
        <f t="shared" si="18"/>
        <v>15.828370914344863</v>
      </c>
      <c r="D206" s="3">
        <f t="shared" si="19"/>
        <v>-28.031545832422122</v>
      </c>
      <c r="E206" s="3">
        <f t="shared" si="20"/>
        <v>24.36001067927398</v>
      </c>
      <c r="T206" s="21">
        <v>1.76</v>
      </c>
      <c r="U206" s="3">
        <f t="shared" si="21"/>
        <v>11.409794522301839</v>
      </c>
      <c r="V206" s="3">
        <f t="shared" si="22"/>
        <v>-20.664429837957424</v>
      </c>
      <c r="W206" s="3">
        <f t="shared" si="23"/>
        <v>15.252167845158304</v>
      </c>
    </row>
    <row r="207" spans="2:23" x14ac:dyDescent="0.25">
      <c r="B207" s="21">
        <v>1.78</v>
      </c>
      <c r="C207" s="3">
        <f t="shared" si="18"/>
        <v>15.828694178925009</v>
      </c>
      <c r="D207" s="3">
        <f t="shared" si="19"/>
        <v>-28.189831169507297</v>
      </c>
      <c r="E207" s="3">
        <f t="shared" si="20"/>
        <v>24.518296016359155</v>
      </c>
      <c r="T207" s="20">
        <v>1.77</v>
      </c>
      <c r="U207" s="3">
        <f t="shared" si="21"/>
        <v>11.415389909910703</v>
      </c>
      <c r="V207" s="3">
        <f t="shared" si="22"/>
        <v>-20.778555860675912</v>
      </c>
      <c r="W207" s="3">
        <f t="shared" si="23"/>
        <v>15.366293867876792</v>
      </c>
    </row>
    <row r="208" spans="2:23" x14ac:dyDescent="0.25">
      <c r="B208" s="21">
        <v>1.79</v>
      </c>
      <c r="C208" s="3">
        <f t="shared" si="18"/>
        <v>15.829003796907205</v>
      </c>
      <c r="D208" s="3">
        <f t="shared" si="19"/>
        <v>-28.348119670514787</v>
      </c>
      <c r="E208" s="3">
        <f t="shared" si="20"/>
        <v>24.676584517366646</v>
      </c>
      <c r="T208" s="21">
        <v>1.78</v>
      </c>
      <c r="U208" s="3">
        <f t="shared" si="21"/>
        <v>11.420865919548167</v>
      </c>
      <c r="V208" s="3">
        <f t="shared" si="22"/>
        <v>-20.892737238235231</v>
      </c>
      <c r="W208" s="3">
        <f t="shared" si="23"/>
        <v>15.480475245436111</v>
      </c>
    </row>
    <row r="209" spans="2:23" x14ac:dyDescent="0.25">
      <c r="B209" s="20">
        <v>1.8</v>
      </c>
      <c r="C209" s="3">
        <f t="shared" si="18"/>
        <v>15.829300344381897</v>
      </c>
      <c r="D209" s="3">
        <f t="shared" si="19"/>
        <v>-28.506411201879782</v>
      </c>
      <c r="E209" s="3">
        <f t="shared" si="20"/>
        <v>24.83487604873164</v>
      </c>
      <c r="T209" s="21">
        <v>1.79</v>
      </c>
      <c r="U209" s="3">
        <f t="shared" si="21"/>
        <v>11.426225098151289</v>
      </c>
      <c r="V209" s="3">
        <f t="shared" si="22"/>
        <v>-21.006972789636134</v>
      </c>
      <c r="W209" s="3">
        <f t="shared" si="23"/>
        <v>15.594710796837013</v>
      </c>
    </row>
    <row r="210" spans="2:23" x14ac:dyDescent="0.25">
      <c r="B210" s="21">
        <v>1.81</v>
      </c>
      <c r="C210" s="3">
        <f t="shared" si="18"/>
        <v>15.8295843731199</v>
      </c>
      <c r="D210" s="3">
        <f t="shared" si="19"/>
        <v>-28.664705635675887</v>
      </c>
      <c r="E210" s="3">
        <f t="shared" si="20"/>
        <v>24.993170482527745</v>
      </c>
      <c r="T210" s="20">
        <v>1.8</v>
      </c>
      <c r="U210" s="3">
        <f t="shared" si="21"/>
        <v>11.431469938318052</v>
      </c>
      <c r="V210" s="3">
        <f t="shared" si="22"/>
        <v>-21.121261359076044</v>
      </c>
      <c r="W210" s="3">
        <f t="shared" si="23"/>
        <v>15.708999366276924</v>
      </c>
    </row>
    <row r="211" spans="2:23" x14ac:dyDescent="0.25">
      <c r="B211" s="20">
        <v>1.82</v>
      </c>
      <c r="C211" s="3">
        <f t="shared" si="18"/>
        <v>15.829856411599049</v>
      </c>
      <c r="D211" s="3">
        <f t="shared" si="19"/>
        <v>-28.823002849377126</v>
      </c>
      <c r="E211" s="3">
        <f t="shared" si="20"/>
        <v>25.151467696228984</v>
      </c>
      <c r="T211" s="21">
        <v>1.81</v>
      </c>
      <c r="U211" s="3">
        <f t="shared" si="21"/>
        <v>11.436602879466697</v>
      </c>
      <c r="V211" s="3">
        <f t="shared" si="22"/>
        <v>-21.235601815411545</v>
      </c>
      <c r="W211" s="3">
        <f t="shared" si="23"/>
        <v>15.823339822612425</v>
      </c>
    </row>
    <row r="212" spans="2:23" x14ac:dyDescent="0.25">
      <c r="B212" s="21">
        <v>1.83</v>
      </c>
      <c r="C212" s="3">
        <f t="shared" si="18"/>
        <v>15.830116965987521</v>
      </c>
      <c r="D212" s="3">
        <f t="shared" si="19"/>
        <v>-28.981302725629938</v>
      </c>
      <c r="E212" s="3">
        <f t="shared" si="20"/>
        <v>25.309767572481796</v>
      </c>
      <c r="T212" s="20">
        <v>1.82</v>
      </c>
      <c r="U212" s="3">
        <f t="shared" si="21"/>
        <v>11.44162630897031</v>
      </c>
      <c r="V212" s="3">
        <f t="shared" si="22"/>
        <v>-21.349993051632222</v>
      </c>
      <c r="W212" s="3">
        <f t="shared" si="23"/>
        <v>15.937731058833101</v>
      </c>
    </row>
    <row r="213" spans="2:23" x14ac:dyDescent="0.25">
      <c r="B213" s="21">
        <v>1.84</v>
      </c>
      <c r="C213" s="3">
        <f t="shared" si="18"/>
        <v>15.830366521085624</v>
      </c>
      <c r="D213" s="3">
        <f t="shared" si="19"/>
        <v>-29.139605152034843</v>
      </c>
      <c r="E213" s="3">
        <f t="shared" si="20"/>
        <v>25.468069998886701</v>
      </c>
      <c r="T213" s="21">
        <v>1.83</v>
      </c>
      <c r="U213" s="3">
        <f t="shared" si="21"/>
        <v>11.446542563267212</v>
      </c>
      <c r="V213" s="3">
        <f t="shared" si="22"/>
        <v>-21.464433984345803</v>
      </c>
      <c r="W213" s="3">
        <f t="shared" si="23"/>
        <v>16.052171991546683</v>
      </c>
    </row>
    <row r="214" spans="2:23" x14ac:dyDescent="0.25">
      <c r="B214" s="20">
        <v>1.85</v>
      </c>
      <c r="C214" s="3">
        <f t="shared" si="18"/>
        <v>15.830605541227843</v>
      </c>
      <c r="D214" s="3">
        <f t="shared" si="19"/>
        <v>-29.297910020937309</v>
      </c>
      <c r="E214" s="3">
        <f t="shared" si="20"/>
        <v>25.626374867789167</v>
      </c>
      <c r="T214" s="21">
        <v>1.84</v>
      </c>
      <c r="U214" s="3">
        <f t="shared" si="21"/>
        <v>11.45135392894765</v>
      </c>
      <c r="V214" s="3">
        <f t="shared" si="22"/>
        <v>-21.578923553274262</v>
      </c>
      <c r="W214" s="3">
        <f t="shared" si="23"/>
        <v>16.166661560475141</v>
      </c>
    </row>
    <row r="215" spans="2:23" x14ac:dyDescent="0.25">
      <c r="B215" s="21">
        <v>1.86</v>
      </c>
      <c r="C215" s="3">
        <f t="shared" si="18"/>
        <v>15.830834471146813</v>
      </c>
      <c r="D215" s="3">
        <f t="shared" si="19"/>
        <v>-29.456217229227413</v>
      </c>
      <c r="E215" s="3">
        <f t="shared" si="20"/>
        <v>25.784682076079271</v>
      </c>
      <c r="T215" s="20">
        <v>1.85</v>
      </c>
      <c r="U215" s="3">
        <f t="shared" si="21"/>
        <v>11.456062643817326</v>
      </c>
      <c r="V215" s="3">
        <f t="shared" si="22"/>
        <v>-21.69346072076069</v>
      </c>
      <c r="W215" s="3">
        <f t="shared" si="23"/>
        <v>16.28119872796157</v>
      </c>
    </row>
    <row r="216" spans="2:23" x14ac:dyDescent="0.25">
      <c r="B216" s="21">
        <v>1.87</v>
      </c>
      <c r="C216" s="3">
        <f t="shared" si="18"/>
        <v>15.831053736800799</v>
      </c>
      <c r="D216" s="3">
        <f t="shared" si="19"/>
        <v>-29.614526678148025</v>
      </c>
      <c r="E216" s="3">
        <f t="shared" si="20"/>
        <v>25.942991524999883</v>
      </c>
      <c r="T216" s="21">
        <v>1.86</v>
      </c>
      <c r="U216" s="3">
        <f t="shared" si="21"/>
        <v>11.460670897938195</v>
      </c>
      <c r="V216" s="3">
        <f t="shared" si="22"/>
        <v>-21.808044471286642</v>
      </c>
      <c r="W216" s="3">
        <f t="shared" si="23"/>
        <v>16.395782478487522</v>
      </c>
    </row>
    <row r="217" spans="2:23" x14ac:dyDescent="0.25">
      <c r="B217" s="20">
        <v>1.88</v>
      </c>
      <c r="C217" s="3">
        <f t="shared" si="18"/>
        <v>15.831263746166258</v>
      </c>
      <c r="D217" s="3">
        <f t="shared" si="19"/>
        <v>-29.772838273111049</v>
      </c>
      <c r="E217" s="3">
        <f t="shared" si="20"/>
        <v>26.101303119962907</v>
      </c>
      <c r="T217" s="21">
        <v>1.87</v>
      </c>
      <c r="U217" s="3">
        <f t="shared" si="21"/>
        <v>11.4651808346471</v>
      </c>
      <c r="V217" s="3">
        <f t="shared" si="22"/>
        <v>-21.922673810999825</v>
      </c>
      <c r="W217" s="3">
        <f t="shared" si="23"/>
        <v>16.510411818200705</v>
      </c>
    </row>
    <row r="218" spans="2:23" x14ac:dyDescent="0.25">
      <c r="B218" s="21">
        <v>1.89</v>
      </c>
      <c r="C218" s="3">
        <f t="shared" si="18"/>
        <v>15.831464889996944</v>
      </c>
      <c r="D218" s="3">
        <f t="shared" si="19"/>
        <v>-29.931151923521398</v>
      </c>
      <c r="E218" s="3">
        <f t="shared" si="20"/>
        <v>26.259616770373256</v>
      </c>
      <c r="T218" s="20">
        <v>1.88</v>
      </c>
      <c r="U218" s="3">
        <f t="shared" si="21"/>
        <v>11.469594551552644</v>
      </c>
      <c r="V218" s="3">
        <f t="shared" si="22"/>
        <v>-22.037347767251877</v>
      </c>
      <c r="W218" s="3">
        <f t="shared" si="23"/>
        <v>16.625085774452756</v>
      </c>
    </row>
    <row r="219" spans="2:23" x14ac:dyDescent="0.25">
      <c r="B219" s="21">
        <v>1.9</v>
      </c>
      <c r="C219" s="3">
        <f t="shared" si="18"/>
        <v>15.831657542550962</v>
      </c>
      <c r="D219" s="3">
        <f t="shared" si="19"/>
        <v>-30.089467542608482</v>
      </c>
      <c r="E219" s="3">
        <f t="shared" si="20"/>
        <v>26.41793238946034</v>
      </c>
      <c r="T219" s="21">
        <v>1.89</v>
      </c>
      <c r="U219" s="3">
        <f t="shared" si="21"/>
        <v>11.473914101510809</v>
      </c>
      <c r="V219" s="3">
        <f t="shared" si="22"/>
        <v>-22.152065388145918</v>
      </c>
      <c r="W219" s="3">
        <f t="shared" si="23"/>
        <v>16.739803395346797</v>
      </c>
    </row>
    <row r="220" spans="2:23" x14ac:dyDescent="0.25">
      <c r="B220" s="20">
        <v>1.91</v>
      </c>
      <c r="C220" s="3">
        <f t="shared" si="18"/>
        <v>15.831842062287127</v>
      </c>
      <c r="D220" s="3">
        <f t="shared" si="19"/>
        <v>-30.247785047264706</v>
      </c>
      <c r="E220" s="3">
        <f t="shared" si="20"/>
        <v>26.576249894116565</v>
      </c>
      <c r="T220" s="21">
        <v>1.9</v>
      </c>
      <c r="U220" s="3">
        <f t="shared" si="21"/>
        <v>11.478141493579763</v>
      </c>
      <c r="V220" s="3">
        <f t="shared" si="22"/>
        <v>-22.266825742093889</v>
      </c>
      <c r="W220" s="3">
        <f t="shared" si="23"/>
        <v>16.854563749294769</v>
      </c>
    </row>
    <row r="221" spans="2:23" x14ac:dyDescent="0.25">
      <c r="B221" s="21">
        <v>1.92</v>
      </c>
      <c r="C221" s="3">
        <f t="shared" si="18"/>
        <v>15.832018792531933</v>
      </c>
      <c r="D221" s="3">
        <f t="shared" si="19"/>
        <v>-30.406104357890865</v>
      </c>
      <c r="E221" s="3">
        <f t="shared" si="20"/>
        <v>26.734569204742723</v>
      </c>
      <c r="T221" s="20">
        <v>1.91</v>
      </c>
      <c r="U221" s="3">
        <f t="shared" si="21"/>
        <v>11.482278693954271</v>
      </c>
      <c r="V221" s="3">
        <f t="shared" si="22"/>
        <v>-22.381627917383192</v>
      </c>
      <c r="W221" s="3">
        <f t="shared" si="23"/>
        <v>16.969365924584071</v>
      </c>
    </row>
    <row r="222" spans="2:23" x14ac:dyDescent="0.25">
      <c r="B222" s="21">
        <v>1.93</v>
      </c>
      <c r="C222" s="3">
        <f t="shared" si="18"/>
        <v>15.832188062118369</v>
      </c>
      <c r="D222" s="3">
        <f t="shared" si="19"/>
        <v>-30.564425398248027</v>
      </c>
      <c r="E222" s="3">
        <f t="shared" si="20"/>
        <v>26.892890245099885</v>
      </c>
      <c r="T222" s="21">
        <v>1.92</v>
      </c>
      <c r="U222" s="3">
        <f t="shared" si="21"/>
        <v>11.486327626880213</v>
      </c>
      <c r="V222" s="3">
        <f t="shared" si="22"/>
        <v>-22.496471021752708</v>
      </c>
      <c r="W222" s="3">
        <f t="shared" si="23"/>
        <v>17.084209028953588</v>
      </c>
    </row>
    <row r="223" spans="2:23" x14ac:dyDescent="0.25">
      <c r="B223" s="20">
        <v>1.94</v>
      </c>
      <c r="C223" s="3">
        <f t="shared" si="18"/>
        <v>15.83235018599775</v>
      </c>
      <c r="D223" s="3">
        <f t="shared" si="19"/>
        <v>-30.722748095315684</v>
      </c>
      <c r="E223" s="3">
        <f t="shared" si="20"/>
        <v>27.051212942167542</v>
      </c>
      <c r="T223" s="21">
        <v>1.93</v>
      </c>
      <c r="U223" s="3">
        <f t="shared" si="21"/>
        <v>11.490290175549545</v>
      </c>
      <c r="V223" s="3">
        <f t="shared" si="22"/>
        <v>-22.611354181977742</v>
      </c>
      <c r="W223" s="3">
        <f t="shared" si="23"/>
        <v>17.199092189178621</v>
      </c>
    </row>
    <row r="224" spans="2:23" x14ac:dyDescent="0.25">
      <c r="B224" s="21">
        <v>1.95</v>
      </c>
      <c r="C224" s="3">
        <f t="shared" si="18"/>
        <v>15.832505465825736</v>
      </c>
      <c r="D224" s="3">
        <f t="shared" si="19"/>
        <v>-30.881072379155892</v>
      </c>
      <c r="E224" s="3">
        <f t="shared" si="20"/>
        <v>27.20953722600775</v>
      </c>
      <c r="T224" s="20">
        <v>1.94</v>
      </c>
      <c r="U224" s="3">
        <f t="shared" si="21"/>
        <v>11.494168182976198</v>
      </c>
      <c r="V224" s="3">
        <f t="shared" si="22"/>
        <v>-22.726276543463925</v>
      </c>
      <c r="W224" s="3">
        <f t="shared" si="23"/>
        <v>17.314014550664805</v>
      </c>
    </row>
    <row r="225" spans="2:23" x14ac:dyDescent="0.25">
      <c r="B225" s="21">
        <v>1.96</v>
      </c>
      <c r="C225" s="3">
        <f t="shared" si="18"/>
        <v>15.832654190523616</v>
      </c>
      <c r="D225" s="3">
        <f t="shared" si="19"/>
        <v>-31.039398182783128</v>
      </c>
      <c r="E225" s="3">
        <f t="shared" si="20"/>
        <v>27.367863029634986</v>
      </c>
      <c r="T225" s="21">
        <v>1.95</v>
      </c>
      <c r="U225" s="3">
        <f t="shared" si="21"/>
        <v>11.497963452853279</v>
      </c>
      <c r="V225" s="3">
        <f t="shared" si="22"/>
        <v>-22.84123726984971</v>
      </c>
      <c r="W225" s="3">
        <f t="shared" si="23"/>
        <v>17.42897527705059</v>
      </c>
    </row>
    <row r="226" spans="2:23" x14ac:dyDescent="0.25">
      <c r="B226" s="20">
        <v>1.97</v>
      </c>
      <c r="C226" s="3">
        <f t="shared" si="18"/>
        <v>15.832796636815875</v>
      </c>
      <c r="D226" s="3">
        <f t="shared" si="19"/>
        <v>-31.197725442039644</v>
      </c>
      <c r="E226" s="3">
        <f t="shared" si="20"/>
        <v>27.526190288891502</v>
      </c>
      <c r="T226" s="21">
        <v>1.96</v>
      </c>
      <c r="U226" s="3">
        <f t="shared" si="21"/>
        <v>11.501677750391977</v>
      </c>
      <c r="V226" s="3">
        <f t="shared" si="22"/>
        <v>-22.956235542617382</v>
      </c>
      <c r="W226" s="3">
        <f t="shared" si="23"/>
        <v>17.543973549818261</v>
      </c>
    </row>
    <row r="227" spans="2:23" x14ac:dyDescent="0.25">
      <c r="B227" s="21">
        <v>1.98</v>
      </c>
      <c r="C227" s="3">
        <f t="shared" si="18"/>
        <v>15.832933069745089</v>
      </c>
      <c r="D227" s="3">
        <f t="shared" si="19"/>
        <v>-31.356054095476143</v>
      </c>
      <c r="E227" s="3">
        <f t="shared" si="20"/>
        <v>27.684518942328001</v>
      </c>
      <c r="T227" s="20">
        <v>1.97</v>
      </c>
      <c r="U227" s="3">
        <f t="shared" si="21"/>
        <v>11.505312803142585</v>
      </c>
      <c r="V227" s="3">
        <f t="shared" si="22"/>
        <v>-23.071270560712353</v>
      </c>
      <c r="W227" s="3">
        <f t="shared" si="23"/>
        <v>17.659008567913233</v>
      </c>
    </row>
    <row r="228" spans="2:23" x14ac:dyDescent="0.25">
      <c r="B228" s="21">
        <v>1.99</v>
      </c>
      <c r="C228" s="3">
        <f t="shared" si="18"/>
        <v>15.833063743165077</v>
      </c>
      <c r="D228" s="3">
        <f t="shared" si="19"/>
        <v>-31.514384084237374</v>
      </c>
      <c r="E228" s="3">
        <f t="shared" si="20"/>
        <v>27.842848931089232</v>
      </c>
      <c r="T228" s="21">
        <v>1.98</v>
      </c>
      <c r="U228" s="3">
        <f t="shared" si="21"/>
        <v>11.508870301797995</v>
      </c>
      <c r="V228" s="3">
        <f t="shared" si="22"/>
        <v>-23.186341540170588</v>
      </c>
      <c r="W228" s="3">
        <f t="shared" si="23"/>
        <v>17.774079547371468</v>
      </c>
    </row>
    <row r="229" spans="2:23" x14ac:dyDescent="0.25">
      <c r="B229" s="20">
        <v>2</v>
      </c>
      <c r="C229" s="3">
        <f t="shared" si="18"/>
        <v>15.83318890021323</v>
      </c>
      <c r="D229" s="3">
        <f t="shared" si="19"/>
        <v>-31.672715351952675</v>
      </c>
      <c r="E229" s="3">
        <f t="shared" si="20"/>
        <v>28.001180198804533</v>
      </c>
      <c r="T229" s="21">
        <v>1.99</v>
      </c>
      <c r="U229" s="3">
        <f t="shared" si="21"/>
        <v>11.512351900980045</v>
      </c>
      <c r="V229" s="3">
        <f t="shared" si="22"/>
        <v>-23.301447713753991</v>
      </c>
      <c r="W229" s="3">
        <f t="shared" si="23"/>
        <v>17.88918572095487</v>
      </c>
    </row>
    <row r="230" spans="2:23" x14ac:dyDescent="0.25">
      <c r="B230" s="21">
        <v>2.0099999999999998</v>
      </c>
      <c r="C230" s="3">
        <f t="shared" si="18"/>
        <v>15.833308773762905</v>
      </c>
      <c r="D230" s="3">
        <f t="shared" si="19"/>
        <v>-31.831047844631065</v>
      </c>
      <c r="E230" s="3">
        <f t="shared" si="20"/>
        <v>28.159512691482924</v>
      </c>
      <c r="T230" s="20">
        <v>2</v>
      </c>
      <c r="U230" s="3">
        <f t="shared" si="21"/>
        <v>11.515759220009114</v>
      </c>
      <c r="V230" s="3">
        <f t="shared" si="22"/>
        <v>-23.41658833059352</v>
      </c>
      <c r="W230" s="3">
        <f t="shared" si="23"/>
        <v>18.004326337794399</v>
      </c>
    </row>
    <row r="231" spans="2:23" x14ac:dyDescent="0.25">
      <c r="B231" s="21">
        <v>2.02</v>
      </c>
      <c r="C231" s="3">
        <f t="shared" si="18"/>
        <v>15.833423586856727</v>
      </c>
      <c r="D231" s="3">
        <f t="shared" si="19"/>
        <v>-31.989381510560793</v>
      </c>
      <c r="E231" s="3">
        <f t="shared" si="20"/>
        <v>28.317846357412652</v>
      </c>
      <c r="T231" s="21">
        <v>2.0099999999999998</v>
      </c>
      <c r="U231" s="3">
        <f t="shared" si="21"/>
        <v>11.519093843657265</v>
      </c>
      <c r="V231" s="3">
        <f t="shared" si="22"/>
        <v>-23.531762655839987</v>
      </c>
      <c r="W231" s="3">
        <f t="shared" si="23"/>
        <v>18.119500663040867</v>
      </c>
    </row>
    <row r="232" spans="2:23" x14ac:dyDescent="0.25">
      <c r="B232" s="20">
        <v>2.0299999999999998</v>
      </c>
      <c r="C232" s="3">
        <f t="shared" si="18"/>
        <v>15.833533553121582</v>
      </c>
      <c r="D232" s="3">
        <f t="shared" si="19"/>
        <v>-32.147716300213098</v>
      </c>
      <c r="E232" s="3">
        <f t="shared" si="20"/>
        <v>28.476181147064956</v>
      </c>
      <c r="T232" s="21">
        <v>2.02</v>
      </c>
      <c r="U232" s="3">
        <f t="shared" si="21"/>
        <v>11.522357322885346</v>
      </c>
      <c r="V232" s="3">
        <f t="shared" si="22"/>
        <v>-23.646969970322274</v>
      </c>
      <c r="W232" s="3">
        <f t="shared" si="23"/>
        <v>18.234707977523154</v>
      </c>
    </row>
    <row r="233" spans="2:23" x14ac:dyDescent="0.25">
      <c r="B233" s="21">
        <v>2.04</v>
      </c>
      <c r="C233" s="3">
        <f t="shared" si="18"/>
        <v>15.833638877166113</v>
      </c>
      <c r="D233" s="3">
        <f t="shared" si="19"/>
        <v>-32.306052166150117</v>
      </c>
      <c r="E233" s="3">
        <f t="shared" si="20"/>
        <v>28.634517013001975</v>
      </c>
      <c r="T233" s="20">
        <v>2.0299999999999998</v>
      </c>
      <c r="U233" s="3">
        <f t="shared" si="21"/>
        <v>11.525551175564351</v>
      </c>
      <c r="V233" s="3">
        <f t="shared" si="22"/>
        <v>-23.7622095702128</v>
      </c>
      <c r="W233" s="3">
        <f t="shared" si="23"/>
        <v>18.34994757741368</v>
      </c>
    </row>
    <row r="234" spans="2:23" x14ac:dyDescent="0.25">
      <c r="B234" s="21">
        <v>2.0499999999999998</v>
      </c>
      <c r="C234" s="3">
        <f t="shared" si="18"/>
        <v>15.833739754961414</v>
      </c>
      <c r="D234" s="3">
        <f t="shared" si="19"/>
        <v>-32.464389062936512</v>
      </c>
      <c r="E234" s="3">
        <f t="shared" si="20"/>
        <v>28.79285390978837</v>
      </c>
      <c r="T234" s="21">
        <v>2.04</v>
      </c>
      <c r="U234" s="3">
        <f t="shared" si="21"/>
        <v>11.528676887181392</v>
      </c>
      <c r="V234" s="3">
        <f t="shared" si="22"/>
        <v>-23.877480766700209</v>
      </c>
      <c r="W234" s="3">
        <f t="shared" si="23"/>
        <v>18.465218773901089</v>
      </c>
    </row>
    <row r="235" spans="2:23" x14ac:dyDescent="0.25">
      <c r="B235" s="20">
        <v>2.06</v>
      </c>
      <c r="C235" s="3">
        <f t="shared" si="18"/>
        <v>15.833836374205674</v>
      </c>
      <c r="D235" s="3">
        <f t="shared" si="19"/>
        <v>-32.622726947055057</v>
      </c>
      <c r="E235" s="3">
        <f t="shared" si="20"/>
        <v>28.951191793906915</v>
      </c>
      <c r="T235" s="21">
        <v>2.0499999999999998</v>
      </c>
      <c r="U235" s="3">
        <f t="shared" si="21"/>
        <v>11.531735911530612</v>
      </c>
      <c r="V235" s="3">
        <f t="shared" si="22"/>
        <v>-23.992782885668976</v>
      </c>
      <c r="W235" s="3">
        <f t="shared" si="23"/>
        <v>18.580520892869856</v>
      </c>
    </row>
    <row r="236" spans="2:23" x14ac:dyDescent="0.25">
      <c r="B236" s="21">
        <v>2.0699999999999998</v>
      </c>
      <c r="C236" s="3">
        <f t="shared" si="18"/>
        <v>15.833928914673409</v>
      </c>
      <c r="D236" s="3">
        <f t="shared" si="19"/>
        <v>-32.78106577682555</v>
      </c>
      <c r="E236" s="3">
        <f t="shared" si="20"/>
        <v>29.109530623677408</v>
      </c>
      <c r="T236" s="20">
        <v>2.06</v>
      </c>
      <c r="U236" s="3">
        <f t="shared" si="21"/>
        <v>11.534729671389362</v>
      </c>
      <c r="V236" s="3">
        <f t="shared" si="22"/>
        <v>-24.108115267385894</v>
      </c>
      <c r="W236" s="3">
        <f t="shared" si="23"/>
        <v>18.695853274586774</v>
      </c>
    </row>
    <row r="237" spans="2:23" x14ac:dyDescent="0.25">
      <c r="B237" s="20">
        <v>2.08</v>
      </c>
      <c r="C237" s="3">
        <f t="shared" si="18"/>
        <v>15.834017548549966</v>
      </c>
      <c r="D237" s="3">
        <f t="shared" si="19"/>
        <v>-32.939405512327369</v>
      </c>
      <c r="E237" s="3">
        <f t="shared" si="20"/>
        <v>29.267870359179227</v>
      </c>
      <c r="T237" s="21">
        <v>2.0699999999999998</v>
      </c>
      <c r="U237" s="3">
        <f t="shared" si="21"/>
        <v>11.537659559179943</v>
      </c>
      <c r="V237" s="3">
        <f t="shared" si="22"/>
        <v>-24.223477266193171</v>
      </c>
      <c r="W237" s="3">
        <f t="shared" si="23"/>
        <v>18.811215273394051</v>
      </c>
    </row>
    <row r="238" spans="2:23" x14ac:dyDescent="0.25">
      <c r="B238" s="21">
        <v>2.09</v>
      </c>
      <c r="C238" s="3">
        <f t="shared" si="18"/>
        <v>15.834102440751895</v>
      </c>
      <c r="D238" s="3">
        <f t="shared" si="19"/>
        <v>-33.097746115325073</v>
      </c>
      <c r="E238" s="3">
        <f t="shared" si="20"/>
        <v>29.426210962176931</v>
      </c>
      <c r="T238" s="20">
        <v>2.08</v>
      </c>
      <c r="U238" s="3">
        <f t="shared" si="21"/>
        <v>11.540526937617226</v>
      </c>
      <c r="V238" s="3">
        <f t="shared" si="22"/>
        <v>-24.338868250208211</v>
      </c>
      <c r="W238" s="3">
        <f t="shared" si="23"/>
        <v>18.926606257409091</v>
      </c>
    </row>
    <row r="239" spans="2:23" x14ac:dyDescent="0.25">
      <c r="B239" s="21">
        <v>2.1</v>
      </c>
      <c r="C239" s="3">
        <f t="shared" si="18"/>
        <v>15.834183749233798</v>
      </c>
      <c r="D239" s="3">
        <f t="shared" si="19"/>
        <v>-33.25608754919741</v>
      </c>
      <c r="E239" s="3">
        <f t="shared" si="20"/>
        <v>29.584552396049268</v>
      </c>
      <c r="T239" s="21">
        <v>2.09</v>
      </c>
      <c r="U239" s="3">
        <f t="shared" si="21"/>
        <v>11.543333140342476</v>
      </c>
      <c r="V239" s="3">
        <f t="shared" si="22"/>
        <v>-24.454287601029641</v>
      </c>
      <c r="W239" s="3">
        <f t="shared" si="23"/>
        <v>19.042025608230521</v>
      </c>
    </row>
    <row r="240" spans="2:23" x14ac:dyDescent="0.25">
      <c r="B240" s="20">
        <v>2.11</v>
      </c>
      <c r="C240" s="3">
        <f t="shared" si="18"/>
        <v>15.83426162528224</v>
      </c>
      <c r="D240" s="3">
        <f t="shared" si="19"/>
        <v>-33.414429778869014</v>
      </c>
      <c r="E240" s="3">
        <f t="shared" si="20"/>
        <v>29.742894625720872</v>
      </c>
      <c r="T240" s="21">
        <v>2.1</v>
      </c>
      <c r="U240" s="3">
        <f t="shared" si="21"/>
        <v>11.546079472543628</v>
      </c>
      <c r="V240" s="3">
        <f t="shared" si="22"/>
        <v>-24.569734713449744</v>
      </c>
      <c r="W240" s="3">
        <f t="shared" si="23"/>
        <v>19.157472720650624</v>
      </c>
    </row>
    <row r="241" spans="2:23" x14ac:dyDescent="0.25">
      <c r="B241" s="21">
        <v>2.12</v>
      </c>
      <c r="C241" s="3">
        <f t="shared" si="18"/>
        <v>15.834336213797222</v>
      </c>
      <c r="D241" s="3">
        <f t="shared" si="19"/>
        <v>-33.572772770745281</v>
      </c>
      <c r="E241" s="3">
        <f t="shared" si="20"/>
        <v>29.90123761759714</v>
      </c>
      <c r="T241" s="20">
        <v>2.11</v>
      </c>
      <c r="U241" s="3">
        <f t="shared" si="21"/>
        <v>11.548767211562343</v>
      </c>
      <c r="V241" s="3">
        <f t="shared" si="22"/>
        <v>-24.685208995172932</v>
      </c>
      <c r="W241" s="3">
        <f t="shared" si="23"/>
        <v>19.272947002373812</v>
      </c>
    </row>
    <row r="242" spans="2:23" x14ac:dyDescent="0.25">
      <c r="B242" s="21">
        <v>2.13</v>
      </c>
      <c r="C242" s="3">
        <f t="shared" si="18"/>
        <v>15.834407653561808</v>
      </c>
      <c r="D242" s="3">
        <f t="shared" si="19"/>
        <v>-33.731116492649775</v>
      </c>
      <c r="E242" s="3">
        <f t="shared" si="20"/>
        <v>30.059581339501634</v>
      </c>
      <c r="T242" s="21">
        <v>2.12</v>
      </c>
      <c r="U242" s="3">
        <f t="shared" si="21"/>
        <v>11.551397607488115</v>
      </c>
      <c r="V242" s="3">
        <f t="shared" si="22"/>
        <v>-24.800709866540306</v>
      </c>
      <c r="W242" s="3">
        <f t="shared" si="23"/>
        <v>19.388447873741185</v>
      </c>
    </row>
    <row r="243" spans="2:23" x14ac:dyDescent="0.25">
      <c r="B243" s="20">
        <v>2.14</v>
      </c>
      <c r="C243" s="3">
        <f t="shared" si="18"/>
        <v>15.834476077500334</v>
      </c>
      <c r="D243" s="3">
        <f t="shared" si="19"/>
        <v>-33.889460913764395</v>
      </c>
      <c r="E243" s="3">
        <f t="shared" si="20"/>
        <v>30.217925760616254</v>
      </c>
      <c r="T243" s="21">
        <v>2.13</v>
      </c>
      <c r="U243" s="3">
        <f t="shared" si="21"/>
        <v>11.553971883739692</v>
      </c>
      <c r="V243" s="3">
        <f t="shared" si="22"/>
        <v>-24.916236760260013</v>
      </c>
      <c r="W243" s="3">
        <f t="shared" si="23"/>
        <v>19.503974767460893</v>
      </c>
    </row>
    <row r="244" spans="2:23" x14ac:dyDescent="0.25">
      <c r="B244" s="21">
        <v>2.15</v>
      </c>
      <c r="C244" s="3">
        <f t="shared" si="18"/>
        <v>15.834541612925744</v>
      </c>
      <c r="D244" s="3">
        <f t="shared" si="19"/>
        <v>-34.04780600457201</v>
      </c>
      <c r="E244" s="3">
        <f t="shared" si="20"/>
        <v>30.376270851423868</v>
      </c>
      <c r="T244" s="20">
        <v>2.14</v>
      </c>
      <c r="U244" s="3">
        <f t="shared" si="21"/>
        <v>11.556491237634104</v>
      </c>
      <c r="V244" s="3">
        <f t="shared" si="22"/>
        <v>-25.031789121143415</v>
      </c>
      <c r="W244" s="3">
        <f t="shared" si="23"/>
        <v>19.619527128344295</v>
      </c>
    </row>
    <row r="245" spans="2:23" x14ac:dyDescent="0.25">
      <c r="B245" s="21">
        <v>2.16</v>
      </c>
      <c r="C245" s="3">
        <f t="shared" si="18"/>
        <v>15.834604381776476</v>
      </c>
      <c r="D245" s="3">
        <f t="shared" si="19"/>
        <v>-34.206151736801559</v>
      </c>
      <c r="E245" s="3">
        <f t="shared" si="20"/>
        <v>30.534616583653417</v>
      </c>
      <c r="T245" s="21">
        <v>2.15</v>
      </c>
      <c r="U245" s="3">
        <f t="shared" si="21"/>
        <v>11.558956840943539</v>
      </c>
      <c r="V245" s="3">
        <f t="shared" si="22"/>
        <v>-25.147366405846856</v>
      </c>
      <c r="W245" s="3">
        <f t="shared" si="23"/>
        <v>19.735104413047736</v>
      </c>
    </row>
    <row r="246" spans="2:23" x14ac:dyDescent="0.25">
      <c r="B246" s="20">
        <v>2.17</v>
      </c>
      <c r="C246" s="3">
        <f t="shared" si="18"/>
        <v>15.83466450084334</v>
      </c>
      <c r="D246" s="3">
        <f t="shared" si="19"/>
        <v>-34.364498083375466</v>
      </c>
      <c r="E246" s="3">
        <f t="shared" si="20"/>
        <v>30.692962930227324</v>
      </c>
      <c r="T246" s="21">
        <v>2.16</v>
      </c>
      <c r="U246" s="3">
        <f t="shared" si="21"/>
        <v>11.561369840440346</v>
      </c>
      <c r="V246" s="3">
        <f t="shared" si="22"/>
        <v>-25.262968082618961</v>
      </c>
      <c r="W246" s="3">
        <f t="shared" si="23"/>
        <v>19.850706089819841</v>
      </c>
    </row>
    <row r="247" spans="2:23" x14ac:dyDescent="0.25">
      <c r="B247" s="21">
        <v>2.1800000000000002</v>
      </c>
      <c r="C247" s="3">
        <f t="shared" si="18"/>
        <v>15.834722081986829</v>
      </c>
      <c r="D247" s="3">
        <f t="shared" si="19"/>
        <v>-34.522845018359213</v>
      </c>
      <c r="E247" s="3">
        <f t="shared" si="20"/>
        <v>30.851309865211071</v>
      </c>
      <c r="T247" s="20">
        <v>2.17</v>
      </c>
      <c r="U247" s="3">
        <f t="shared" si="21"/>
        <v>11.563731358430408</v>
      </c>
      <c r="V247" s="3">
        <f t="shared" si="22"/>
        <v>-25.378593631053302</v>
      </c>
      <c r="W247" s="3">
        <f t="shared" si="23"/>
        <v>19.966331638254182</v>
      </c>
    </row>
    <row r="248" spans="2:23" x14ac:dyDescent="0.25">
      <c r="B248" s="21">
        <v>2.19</v>
      </c>
      <c r="C248" s="3">
        <f t="shared" ref="C248:C311" si="24">(($B$21*$B$22/2/$B$23)-($B$24/$B$23))*EXP(-4*$B$23*B248/$B$21/$B$25) - ($B$21*$B$22/2/$B$23) + ($B$24/$B$23)</f>
        <v>15.834777232345246</v>
      </c>
      <c r="D248" s="3">
        <f t="shared" ref="D248:D311" si="25">($B$21*$B$22 - 2*$B$24) * ($B$21*$B$25*EXP(-4*$B$23*B248/$B$21/$B$25) + (4*$B$23*B248)) / (8*$B$23*$B$23)</f>
        <v>-34.681192516913093</v>
      </c>
      <c r="E248" s="3">
        <f t="shared" ref="E248:E311" si="26">-(D248-$D$29)</f>
        <v>31.009657363764951</v>
      </c>
      <c r="T248" s="21">
        <v>2.1800000000000002</v>
      </c>
      <c r="U248" s="3">
        <f t="shared" si="21"/>
        <v>11.566042493275139</v>
      </c>
      <c r="V248" s="3">
        <f t="shared" si="22"/>
        <v>-25.494242541846361</v>
      </c>
      <c r="W248" s="3">
        <f t="shared" si="23"/>
        <v>20.081980549047241</v>
      </c>
    </row>
    <row r="249" spans="2:23" x14ac:dyDescent="0.25">
      <c r="B249" s="20">
        <v>2.2000000000000002</v>
      </c>
      <c r="C249" s="3">
        <f t="shared" si="24"/>
        <v>15.834830054534066</v>
      </c>
      <c r="D249" s="3">
        <f t="shared" si="25"/>
        <v>-34.839540555246039</v>
      </c>
      <c r="E249" s="3">
        <f t="shared" si="26"/>
        <v>31.168005402097897</v>
      </c>
      <c r="T249" s="21">
        <v>2.19</v>
      </c>
      <c r="U249" s="3">
        <f t="shared" ref="U249:U312" si="27">(($B$21*$B$22/$B$23)-($B$24/$B$23))*EXP(-2*$B$23*T249/$B$21/$B$25) - ($B$21*$B$22/$B$23) + ($B$24/$B$23)</f>
        <v>11.568304319902339</v>
      </c>
      <c r="V249" s="3">
        <f t="shared" ref="V249:V312" si="28">($B$21*$B$22 - $B$24) * ($B$21*$B$25*EXP(-2*$B$23*T249/$B$21/$B$25) + (2*$B$23*T249)) / (2*$B$23*$B$23)</f>
        <v>-25.60991431656063</v>
      </c>
      <c r="W249" s="3">
        <f t="shared" ref="W249:W312" si="29">-(V249-$V$30)</f>
        <v>20.19765232376151</v>
      </c>
    </row>
    <row r="250" spans="2:23" x14ac:dyDescent="0.25">
      <c r="B250" s="21">
        <v>2.21</v>
      </c>
      <c r="C250" s="3">
        <f t="shared" si="24"/>
        <v>15.834880646836849</v>
      </c>
      <c r="D250" s="3">
        <f t="shared" si="25"/>
        <v>-34.997889110571279</v>
      </c>
      <c r="E250" s="3">
        <f t="shared" si="26"/>
        <v>31.326353957423137</v>
      </c>
      <c r="T250" s="20">
        <v>2.2000000000000002</v>
      </c>
      <c r="U250" s="3">
        <f t="shared" si="27"/>
        <v>11.570517890306148</v>
      </c>
      <c r="V250" s="3">
        <f t="shared" si="28"/>
        <v>-25.725608467392821</v>
      </c>
      <c r="W250" s="3">
        <f t="shared" si="29"/>
        <v>20.3133464745937</v>
      </c>
    </row>
    <row r="251" spans="2:23" x14ac:dyDescent="0.25">
      <c r="B251" s="21">
        <v>2.2200000000000002</v>
      </c>
      <c r="C251" s="3">
        <f t="shared" si="24"/>
        <v>15.83492910338812</v>
      </c>
      <c r="D251" s="3">
        <f t="shared" si="25"/>
        <v>-35.156238161064046</v>
      </c>
      <c r="E251" s="3">
        <f t="shared" si="26"/>
        <v>31.484703007915904</v>
      </c>
      <c r="T251" s="21">
        <v>2.21</v>
      </c>
      <c r="U251" s="3">
        <f t="shared" si="27"/>
        <v>11.572684234036339</v>
      </c>
      <c r="V251" s="3">
        <f t="shared" si="28"/>
        <v>-25.841324516946944</v>
      </c>
      <c r="W251" s="3">
        <f t="shared" si="29"/>
        <v>20.429062524147824</v>
      </c>
    </row>
    <row r="252" spans="2:23" x14ac:dyDescent="0.25">
      <c r="B252" s="20">
        <v>2.23</v>
      </c>
      <c r="C252" s="3">
        <f t="shared" si="24"/>
        <v>15.834975514348525</v>
      </c>
      <c r="D252" s="3">
        <f t="shared" si="25"/>
        <v>-35.314587685820833</v>
      </c>
      <c r="E252" s="3">
        <f t="shared" si="26"/>
        <v>31.643052532672691</v>
      </c>
      <c r="T252" s="21">
        <v>2.2200000000000002</v>
      </c>
      <c r="U252" s="3">
        <f t="shared" si="27"/>
        <v>11.574804358677177</v>
      </c>
      <c r="V252" s="3">
        <f t="shared" si="28"/>
        <v>-25.957061998012307</v>
      </c>
      <c r="W252" s="3">
        <f t="shared" si="29"/>
        <v>20.544800005213187</v>
      </c>
    </row>
    <row r="253" spans="2:23" x14ac:dyDescent="0.25">
      <c r="B253" s="21">
        <v>2.2400000000000002</v>
      </c>
      <c r="C253" s="3">
        <f t="shared" si="24"/>
        <v>15.835019966072576</v>
      </c>
      <c r="D253" s="3">
        <f t="shared" si="25"/>
        <v>-35.472937664820627</v>
      </c>
      <c r="E253" s="3">
        <f t="shared" si="26"/>
        <v>31.801402511672485</v>
      </c>
      <c r="T253" s="20">
        <v>2.23</v>
      </c>
      <c r="U253" s="3">
        <f t="shared" si="27"/>
        <v>11.576879250316043</v>
      </c>
      <c r="V253" s="3">
        <f t="shared" si="28"/>
        <v>-26.072820453346154</v>
      </c>
      <c r="W253" s="3">
        <f t="shared" si="29"/>
        <v>20.660558460547033</v>
      </c>
    </row>
    <row r="254" spans="2:23" x14ac:dyDescent="0.25">
      <c r="B254" s="21">
        <v>2.25</v>
      </c>
      <c r="C254" s="3">
        <f t="shared" si="24"/>
        <v>15.835062541269336</v>
      </c>
      <c r="D254" s="3">
        <f t="shared" si="25"/>
        <v>-35.631288078887579</v>
      </c>
      <c r="E254" s="3">
        <f t="shared" si="26"/>
        <v>31.959752925739437</v>
      </c>
      <c r="T254" s="21">
        <v>2.2400000000000002</v>
      </c>
      <c r="U254" s="3">
        <f t="shared" si="27"/>
        <v>11.578909874002083</v>
      </c>
      <c r="V254" s="3">
        <f t="shared" si="28"/>
        <v>-26.188599435461072</v>
      </c>
      <c r="W254" s="3">
        <f t="shared" si="29"/>
        <v>20.776337442661951</v>
      </c>
    </row>
    <row r="255" spans="2:23" x14ac:dyDescent="0.25">
      <c r="B255" s="20">
        <v>2.2599999999999998</v>
      </c>
      <c r="C255" s="3">
        <f t="shared" si="24"/>
        <v>15.835103319156314</v>
      </c>
      <c r="D255" s="3">
        <f t="shared" si="25"/>
        <v>-35.789638909655352</v>
      </c>
      <c r="E255" s="3">
        <f t="shared" si="26"/>
        <v>32.11810375650721</v>
      </c>
      <c r="T255" s="21">
        <v>2.25</v>
      </c>
      <c r="U255" s="3">
        <f t="shared" si="27"/>
        <v>11.580897174195048</v>
      </c>
      <c r="V255" s="3">
        <f t="shared" si="28"/>
        <v>-26.304398506416788</v>
      </c>
      <c r="W255" s="3">
        <f t="shared" si="29"/>
        <v>20.892136513617668</v>
      </c>
    </row>
    <row r="256" spans="2:23" x14ac:dyDescent="0.25">
      <c r="B256" s="21">
        <v>2.27</v>
      </c>
      <c r="C256" s="3">
        <f t="shared" si="24"/>
        <v>15.835142375606846</v>
      </c>
      <c r="D256" s="3">
        <f t="shared" si="25"/>
        <v>-35.947990139532941</v>
      </c>
      <c r="E256" s="3">
        <f t="shared" si="26"/>
        <v>32.276454986384799</v>
      </c>
      <c r="T256" s="20">
        <v>2.2599999999999998</v>
      </c>
      <c r="U256" s="3">
        <f t="shared" si="27"/>
        <v>11.582842075204583</v>
      </c>
      <c r="V256" s="3">
        <f t="shared" si="28"/>
        <v>-26.420217237616551</v>
      </c>
      <c r="W256" s="3">
        <f t="shared" si="29"/>
        <v>21.007955244817431</v>
      </c>
    </row>
    <row r="257" spans="2:23" x14ac:dyDescent="0.25">
      <c r="B257" s="21">
        <v>2.2799999999999998</v>
      </c>
      <c r="C257" s="3">
        <f t="shared" si="24"/>
        <v>15.835179783291291</v>
      </c>
      <c r="D257" s="3">
        <f t="shared" si="25"/>
        <v>-36.106341751671934</v>
      </c>
      <c r="E257" s="3">
        <f t="shared" si="26"/>
        <v>32.434806598523792</v>
      </c>
      <c r="T257" s="21">
        <v>2.27</v>
      </c>
      <c r="U257" s="3">
        <f t="shared" si="27"/>
        <v>11.584745481620118</v>
      </c>
      <c r="V257" s="3">
        <f t="shared" si="28"/>
        <v>-26.536055209607714</v>
      </c>
      <c r="W257" s="3">
        <f t="shared" si="29"/>
        <v>21.123793216808593</v>
      </c>
    </row>
    <row r="258" spans="2:23" x14ac:dyDescent="0.25">
      <c r="B258" s="20">
        <v>2.29</v>
      </c>
      <c r="C258" s="3">
        <f t="shared" si="24"/>
        <v>15.835215611812224</v>
      </c>
      <c r="D258" s="3">
        <f t="shared" si="25"/>
        <v>-36.26469372993521</v>
      </c>
      <c r="E258" s="3">
        <f t="shared" si="26"/>
        <v>32.593158576787069</v>
      </c>
      <c r="T258" s="21">
        <v>2.2799999999999998</v>
      </c>
      <c r="U258" s="3">
        <f t="shared" si="27"/>
        <v>11.586608278731612</v>
      </c>
      <c r="V258" s="3">
        <f t="shared" si="28"/>
        <v>-26.651912011886701</v>
      </c>
      <c r="W258" s="3">
        <f t="shared" si="29"/>
        <v>21.239650019087581</v>
      </c>
    </row>
    <row r="259" spans="2:23" x14ac:dyDescent="0.25">
      <c r="B259" s="21">
        <v>2.2999999999999998</v>
      </c>
      <c r="C259" s="3">
        <f t="shared" si="24"/>
        <v>15.835249927833953</v>
      </c>
      <c r="D259" s="3">
        <f t="shared" si="25"/>
        <v>-36.423046058866824</v>
      </c>
      <c r="E259" s="3">
        <f t="shared" si="26"/>
        <v>32.751510905718682</v>
      </c>
      <c r="T259" s="20">
        <v>2.29</v>
      </c>
      <c r="U259" s="3">
        <f t="shared" si="27"/>
        <v>11.588431332941301</v>
      </c>
      <c r="V259" s="3">
        <f t="shared" si="28"/>
        <v>-26.767787242708064</v>
      </c>
      <c r="W259" s="3">
        <f t="shared" si="29"/>
        <v>21.355525249908943</v>
      </c>
    </row>
    <row r="260" spans="2:23" x14ac:dyDescent="0.25">
      <c r="B260" s="21">
        <v>2.31</v>
      </c>
      <c r="C260" s="3">
        <f t="shared" si="24"/>
        <v>15.835282795206552</v>
      </c>
      <c r="D260" s="3">
        <f t="shared" si="25"/>
        <v>-36.581398723663362</v>
      </c>
      <c r="E260" s="3">
        <f t="shared" si="26"/>
        <v>32.90986357051522</v>
      </c>
      <c r="T260" s="21">
        <v>2.2999999999999998</v>
      </c>
      <c r="U260" s="3">
        <f t="shared" si="27"/>
        <v>11.590215492166672</v>
      </c>
      <c r="V260" s="3">
        <f t="shared" si="28"/>
        <v>-26.883680508897587</v>
      </c>
      <c r="W260" s="3">
        <f t="shared" si="29"/>
        <v>21.471418516098467</v>
      </c>
    </row>
    <row r="261" spans="2:23" x14ac:dyDescent="0.25">
      <c r="B261" s="20">
        <v>2.3199999999999998</v>
      </c>
      <c r="C261" s="3">
        <f t="shared" si="24"/>
        <v>15.835314275084677</v>
      </c>
      <c r="D261" s="3">
        <f t="shared" si="25"/>
        <v>-36.739751710146273</v>
      </c>
      <c r="E261" s="3">
        <f t="shared" si="26"/>
        <v>33.068216556998131</v>
      </c>
      <c r="T261" s="21">
        <v>2.31</v>
      </c>
      <c r="U261" s="3">
        <f t="shared" si="27"/>
        <v>11.591961586234833</v>
      </c>
      <c r="V261" s="3">
        <f t="shared" si="28"/>
        <v>-26.999591425669504</v>
      </c>
      <c r="W261" s="3">
        <f t="shared" si="29"/>
        <v>21.587329432870384</v>
      </c>
    </row>
    <row r="262" spans="2:23" x14ac:dyDescent="0.25">
      <c r="B262" s="21">
        <v>2.33</v>
      </c>
      <c r="C262" s="3">
        <f t="shared" si="24"/>
        <v>15.835344426041335</v>
      </c>
      <c r="D262" s="3">
        <f t="shared" si="25"/>
        <v>-36.898105004735598</v>
      </c>
      <c r="E262" s="3">
        <f t="shared" si="26"/>
        <v>33.226569851587456</v>
      </c>
      <c r="T262" s="20">
        <v>2.3199999999999998</v>
      </c>
      <c r="U262" s="3">
        <f t="shared" si="27"/>
        <v>11.593670427268476</v>
      </c>
      <c r="V262" s="3">
        <f t="shared" si="28"/>
        <v>-27.115519616447429</v>
      </c>
      <c r="W262" s="3">
        <f t="shared" si="29"/>
        <v>21.703257623648309</v>
      </c>
    </row>
    <row r="263" spans="2:23" x14ac:dyDescent="0.25">
      <c r="B263" s="20">
        <v>2.34</v>
      </c>
      <c r="C263" s="3">
        <f t="shared" si="24"/>
        <v>15.835373304176876</v>
      </c>
      <c r="D263" s="3">
        <f t="shared" si="25"/>
        <v>-37.056458594424619</v>
      </c>
      <c r="E263" s="3">
        <f t="shared" si="26"/>
        <v>33.384923441276477</v>
      </c>
      <c r="T263" s="21">
        <v>2.33</v>
      </c>
      <c r="U263" s="3">
        <f t="shared" si="27"/>
        <v>11.595342810063602</v>
      </c>
      <c r="V263" s="3">
        <f t="shared" si="28"/>
        <v>-27.231464712689295</v>
      </c>
      <c r="W263" s="3">
        <f t="shared" si="29"/>
        <v>21.819202719890175</v>
      </c>
    </row>
    <row r="264" spans="2:23" x14ac:dyDescent="0.25">
      <c r="B264" s="21">
        <v>2.35</v>
      </c>
      <c r="C264" s="3">
        <f t="shared" si="24"/>
        <v>15.835400963223382</v>
      </c>
      <c r="D264" s="3">
        <f t="shared" si="25"/>
        <v>-37.214812466755752</v>
      </c>
      <c r="E264" s="3">
        <f t="shared" si="26"/>
        <v>33.543277313607611</v>
      </c>
      <c r="T264" s="20">
        <v>2.34</v>
      </c>
      <c r="U264" s="3">
        <f t="shared" si="27"/>
        <v>11.596979512459184</v>
      </c>
      <c r="V264" s="3">
        <f t="shared" si="28"/>
        <v>-27.347426353715878</v>
      </c>
      <c r="W264" s="3">
        <f t="shared" si="29"/>
        <v>21.935164360916758</v>
      </c>
    </row>
    <row r="265" spans="2:23" x14ac:dyDescent="0.25">
      <c r="B265" s="21">
        <v>2.36</v>
      </c>
      <c r="C265" s="3">
        <f t="shared" si="24"/>
        <v>15.835427454644636</v>
      </c>
      <c r="D265" s="3">
        <f t="shared" si="25"/>
        <v>-37.373166609797252</v>
      </c>
      <c r="E265" s="3">
        <f t="shared" si="26"/>
        <v>33.70163145664911</v>
      </c>
      <c r="T265" s="21">
        <v>2.35</v>
      </c>
      <c r="U265" s="3">
        <f t="shared" si="27"/>
        <v>11.598581295698949</v>
      </c>
      <c r="V265" s="3">
        <f t="shared" si="28"/>
        <v>-27.463404186543098</v>
      </c>
      <c r="W265" s="3">
        <f t="shared" si="29"/>
        <v>22.051142193743978</v>
      </c>
    </row>
    <row r="266" spans="2:23" x14ac:dyDescent="0.25">
      <c r="B266" s="20">
        <v>2.37</v>
      </c>
      <c r="C266" s="3">
        <f t="shared" si="24"/>
        <v>15.835452827731876</v>
      </c>
      <c r="D266" s="3">
        <f t="shared" si="25"/>
        <v>-37.531521012121097</v>
      </c>
      <c r="E266" s="3">
        <f t="shared" si="26"/>
        <v>33.859985858972955</v>
      </c>
      <c r="T266" s="21">
        <v>2.36</v>
      </c>
      <c r="U266" s="3">
        <f t="shared" si="27"/>
        <v>11.600148904785438</v>
      </c>
      <c r="V266" s="3">
        <f t="shared" si="28"/>
        <v>-27.579397865717784</v>
      </c>
      <c r="W266" s="3">
        <f t="shared" si="29"/>
        <v>22.167135872918664</v>
      </c>
    </row>
    <row r="267" spans="2:23" x14ac:dyDescent="0.25">
      <c r="B267" s="21">
        <v>2.38</v>
      </c>
      <c r="C267" s="3">
        <f t="shared" si="24"/>
        <v>15.835477129695519</v>
      </c>
      <c r="D267" s="3">
        <f t="shared" si="25"/>
        <v>-37.689875662781688</v>
      </c>
      <c r="E267" s="3">
        <f t="shared" si="26"/>
        <v>34.018340509633546</v>
      </c>
      <c r="T267" s="20">
        <v>2.37</v>
      </c>
      <c r="U267" s="3">
        <f t="shared" si="27"/>
        <v>11.601683068826512</v>
      </c>
      <c r="V267" s="3">
        <f t="shared" si="28"/>
        <v>-27.695407053157052</v>
      </c>
      <c r="W267" s="3">
        <f t="shared" si="29"/>
        <v>22.283145060357931</v>
      </c>
    </row>
    <row r="268" spans="2:23" x14ac:dyDescent="0.25">
      <c r="B268" s="21">
        <v>2.39</v>
      </c>
      <c r="C268" s="3">
        <f t="shared" si="24"/>
        <v>15.835500405752992</v>
      </c>
      <c r="D268" s="3">
        <f t="shared" si="25"/>
        <v>-37.848230551295529</v>
      </c>
      <c r="E268" s="3">
        <f t="shared" si="26"/>
        <v>34.176695398147388</v>
      </c>
      <c r="T268" s="21">
        <v>2.38</v>
      </c>
      <c r="U268" s="3">
        <f t="shared" si="27"/>
        <v>11.603184501374466</v>
      </c>
      <c r="V268" s="3">
        <f t="shared" si="28"/>
        <v>-27.811431417991027</v>
      </c>
      <c r="W268" s="3">
        <f t="shared" si="29"/>
        <v>22.399169425191907</v>
      </c>
    </row>
    <row r="269" spans="2:23" x14ac:dyDescent="0.25">
      <c r="B269" s="20">
        <v>2.4</v>
      </c>
      <c r="C269" s="3">
        <f t="shared" si="24"/>
        <v>15.835522699212872</v>
      </c>
      <c r="D269" s="3">
        <f t="shared" si="25"/>
        <v>-38.006585667621628</v>
      </c>
      <c r="E269" s="3">
        <f t="shared" si="26"/>
        <v>34.335050514473487</v>
      </c>
      <c r="T269" s="21">
        <v>2.39</v>
      </c>
      <c r="U269" s="3">
        <f t="shared" si="27"/>
        <v>11.604653900757912</v>
      </c>
      <c r="V269" s="3">
        <f t="shared" si="28"/>
        <v>-27.927470636408984</v>
      </c>
      <c r="W269" s="3">
        <f t="shared" si="29"/>
        <v>22.515208643609864</v>
      </c>
    </row>
    <row r="270" spans="2:23" x14ac:dyDescent="0.25">
      <c r="B270" s="21">
        <v>2.41</v>
      </c>
      <c r="C270" s="3">
        <f t="shared" si="24"/>
        <v>15.835544051555466</v>
      </c>
      <c r="D270" s="3">
        <f t="shared" si="25"/>
        <v>-38.164941002142932</v>
      </c>
      <c r="E270" s="3">
        <f t="shared" si="26"/>
        <v>34.49340584899479</v>
      </c>
      <c r="T270" s="20">
        <v>2.4</v>
      </c>
      <c r="U270" s="3">
        <f t="shared" si="27"/>
        <v>11.606091950406569</v>
      </c>
      <c r="V270" s="3">
        <f t="shared" si="28"/>
        <v>-28.04352439150869</v>
      </c>
      <c r="W270" s="3">
        <f t="shared" si="29"/>
        <v>22.63126239870957</v>
      </c>
    </row>
    <row r="271" spans="2:23" x14ac:dyDescent="0.25">
      <c r="B271" s="21">
        <v>2.42</v>
      </c>
      <c r="C271" s="3">
        <f t="shared" si="24"/>
        <v>15.835564502509996</v>
      </c>
      <c r="D271" s="3">
        <f t="shared" si="25"/>
        <v>-38.323296545648304</v>
      </c>
      <c r="E271" s="3">
        <f t="shared" si="26"/>
        <v>34.651761392500163</v>
      </c>
      <c r="T271" s="21">
        <v>2.41</v>
      </c>
      <c r="U271" s="3">
        <f t="shared" si="27"/>
        <v>11.60749931916914</v>
      </c>
      <c r="V271" s="3">
        <f t="shared" si="28"/>
        <v>-28.159592373149081</v>
      </c>
      <c r="W271" s="3">
        <f t="shared" si="29"/>
        <v>22.747330380349961</v>
      </c>
    </row>
    <row r="272" spans="2:23" x14ac:dyDescent="0.25">
      <c r="B272" s="20">
        <v>2.4300000000000002</v>
      </c>
      <c r="C272" s="3">
        <f t="shared" si="24"/>
        <v>15.835584090128512</v>
      </c>
      <c r="D272" s="3">
        <f t="shared" si="25"/>
        <v>-38.481652289315512</v>
      </c>
      <c r="E272" s="3">
        <f t="shared" si="26"/>
        <v>34.810117136167371</v>
      </c>
      <c r="T272" s="21">
        <v>2.42</v>
      </c>
      <c r="U272" s="3">
        <f t="shared" si="27"/>
        <v>11.608876661624398</v>
      </c>
      <c r="V272" s="3">
        <f t="shared" si="28"/>
        <v>-28.275674277805937</v>
      </c>
      <c r="W272" s="3">
        <f t="shared" si="29"/>
        <v>22.863412285006817</v>
      </c>
    </row>
    <row r="273" spans="2:23" x14ac:dyDescent="0.25">
      <c r="B273" s="21">
        <v>2.44</v>
      </c>
      <c r="C273" s="3">
        <f t="shared" si="24"/>
        <v>15.835602850856699</v>
      </c>
      <c r="D273" s="3">
        <f t="shared" si="25"/>
        <v>-38.640008224694746</v>
      </c>
      <c r="E273" s="3">
        <f t="shared" si="26"/>
        <v>34.968473071546605</v>
      </c>
      <c r="T273" s="20">
        <v>2.4300000000000002</v>
      </c>
      <c r="U273" s="3">
        <f t="shared" si="27"/>
        <v>11.610224618385629</v>
      </c>
      <c r="V273" s="3">
        <f t="shared" si="28"/>
        <v>-28.391769808430766</v>
      </c>
      <c r="W273" s="3">
        <f t="shared" si="29"/>
        <v>22.979507815631646</v>
      </c>
    </row>
    <row r="274" spans="2:23" x14ac:dyDescent="0.25">
      <c r="B274" s="21">
        <v>2.4500000000000002</v>
      </c>
      <c r="C274" s="3">
        <f t="shared" si="24"/>
        <v>15.835620819601694</v>
      </c>
      <c r="D274" s="3">
        <f t="shared" si="25"/>
        <v>-38.798364343692867</v>
      </c>
      <c r="E274" s="3">
        <f t="shared" si="26"/>
        <v>35.126829190544726</v>
      </c>
      <c r="T274" s="21">
        <v>2.44</v>
      </c>
      <c r="U274" s="3">
        <f t="shared" si="27"/>
        <v>11.611543816398594</v>
      </c>
      <c r="V274" s="3">
        <f t="shared" si="28"/>
        <v>-28.507878674312636</v>
      </c>
      <c r="W274" s="3">
        <f t="shared" si="29"/>
        <v>23.095616681513516</v>
      </c>
    </row>
    <row r="275" spans="2:23" x14ac:dyDescent="0.25">
      <c r="B275" s="20">
        <v>2.46</v>
      </c>
      <c r="C275" s="3">
        <f t="shared" si="24"/>
        <v>15.835638029797021</v>
      </c>
      <c r="D275" s="3">
        <f t="shared" si="25"/>
        <v>-38.95672063855843</v>
      </c>
      <c r="E275" s="3">
        <f t="shared" si="26"/>
        <v>35.285185485410288</v>
      </c>
      <c r="T275" s="21">
        <v>2.4500000000000002</v>
      </c>
      <c r="U275" s="3">
        <f t="shared" si="27"/>
        <v>11.612834869233126</v>
      </c>
      <c r="V275" s="3">
        <f t="shared" si="28"/>
        <v>-28.624000590942934</v>
      </c>
      <c r="W275" s="3">
        <f t="shared" si="29"/>
        <v>23.211738598143814</v>
      </c>
    </row>
    <row r="276" spans="2:23" x14ac:dyDescent="0.25">
      <c r="B276" s="21">
        <v>2.4700000000000002</v>
      </c>
      <c r="C276" s="3">
        <f t="shared" si="24"/>
        <v>15.835654513464824</v>
      </c>
      <c r="D276" s="3">
        <f t="shared" si="25"/>
        <v>-39.115077101867207</v>
      </c>
      <c r="E276" s="3">
        <f t="shared" si="26"/>
        <v>35.443541948719066</v>
      </c>
      <c r="T276" s="20">
        <v>2.46</v>
      </c>
      <c r="U276" s="3">
        <f t="shared" si="27"/>
        <v>11.614098377368499</v>
      </c>
      <c r="V276" s="3">
        <f t="shared" si="28"/>
        <v>-28.740135279883063</v>
      </c>
      <c r="W276" s="3">
        <f t="shared" si="29"/>
        <v>23.327873287083943</v>
      </c>
    </row>
    <row r="277" spans="2:23" x14ac:dyDescent="0.25">
      <c r="B277" s="21">
        <v>2.48</v>
      </c>
      <c r="C277" s="3">
        <f t="shared" si="24"/>
        <v>15.835670301275421</v>
      </c>
      <c r="D277" s="3">
        <f t="shared" si="25"/>
        <v>-39.273433726508351</v>
      </c>
      <c r="E277" s="3">
        <f t="shared" si="26"/>
        <v>35.601898573360209</v>
      </c>
      <c r="T277" s="21">
        <v>2.4700000000000002</v>
      </c>
      <c r="U277" s="3">
        <f t="shared" si="27"/>
        <v>11.615334928472727</v>
      </c>
      <c r="V277" s="3">
        <f t="shared" si="28"/>
        <v>-28.85628246863493</v>
      </c>
      <c r="W277" s="3">
        <f t="shared" si="29"/>
        <v>23.44402047583581</v>
      </c>
    </row>
    <row r="278" spans="2:23" x14ac:dyDescent="0.25">
      <c r="B278" s="20">
        <v>2.4900000000000002</v>
      </c>
      <c r="C278" s="3">
        <f t="shared" si="24"/>
        <v>15.835685422604389</v>
      </c>
      <c r="D278" s="3">
        <f t="shared" si="25"/>
        <v>-39.431790505671245</v>
      </c>
      <c r="E278" s="3">
        <f t="shared" si="26"/>
        <v>35.760255352523103</v>
      </c>
      <c r="T278" s="21">
        <v>2.48</v>
      </c>
      <c r="U278" s="3">
        <f t="shared" si="27"/>
        <v>11.616545097675882</v>
      </c>
      <c r="V278" s="3">
        <f t="shared" si="28"/>
        <v>-28.972441890514208</v>
      </c>
      <c r="W278" s="3">
        <f t="shared" si="29"/>
        <v>23.560179897715088</v>
      </c>
    </row>
    <row r="279" spans="2:23" x14ac:dyDescent="0.25">
      <c r="B279" s="21">
        <v>2.5</v>
      </c>
      <c r="C279" s="3">
        <f t="shared" si="24"/>
        <v>15.835699905587218</v>
      </c>
      <c r="D279" s="3">
        <f t="shared" si="25"/>
        <v>-39.590147432832751</v>
      </c>
      <c r="E279" s="3">
        <f t="shared" si="26"/>
        <v>35.918612279684609</v>
      </c>
      <c r="T279" s="20">
        <v>2.4900000000000002</v>
      </c>
      <c r="U279" s="3">
        <f t="shared" si="27"/>
        <v>11.617729447837601</v>
      </c>
      <c r="V279" s="3">
        <f t="shared" si="28"/>
        <v>-29.088613284526307</v>
      </c>
      <c r="W279" s="3">
        <f t="shared" si="29"/>
        <v>23.676351291727187</v>
      </c>
    </row>
    <row r="280" spans="2:23" x14ac:dyDescent="0.25">
      <c r="B280" s="21">
        <v>2.5099999999999998</v>
      </c>
      <c r="C280" s="3">
        <f t="shared" si="24"/>
        <v>15.835713777171655</v>
      </c>
      <c r="D280" s="3">
        <f t="shared" si="25"/>
        <v>-39.748504501745117</v>
      </c>
      <c r="E280" s="3">
        <f t="shared" si="26"/>
        <v>36.076969348596975</v>
      </c>
      <c r="T280" s="21">
        <v>2.5</v>
      </c>
      <c r="U280" s="3">
        <f t="shared" si="27"/>
        <v>11.618888529808871</v>
      </c>
      <c r="V280" s="3">
        <f t="shared" si="28"/>
        <v>-29.204796395244966</v>
      </c>
      <c r="W280" s="3">
        <f t="shared" si="29"/>
        <v>23.792534402445845</v>
      </c>
    </row>
    <row r="281" spans="2:23" x14ac:dyDescent="0.25">
      <c r="B281" s="20">
        <v>2.52</v>
      </c>
      <c r="C281" s="3">
        <f t="shared" si="24"/>
        <v>15.835727063167857</v>
      </c>
      <c r="D281" s="3">
        <f t="shared" si="25"/>
        <v>-39.906861706424344</v>
      </c>
      <c r="E281" s="3">
        <f t="shared" si="26"/>
        <v>36.235326553276202</v>
      </c>
      <c r="T281" s="21">
        <v>2.5099999999999998</v>
      </c>
      <c r="U281" s="3">
        <f t="shared" si="27"/>
        <v>11.620022882688238</v>
      </c>
      <c r="V281" s="3">
        <f t="shared" si="28"/>
        <v>-29.320990972693455</v>
      </c>
      <c r="W281" s="3">
        <f t="shared" si="29"/>
        <v>23.908728979894335</v>
      </c>
    </row>
    <row r="282" spans="2:23" x14ac:dyDescent="0.25">
      <c r="B282" s="21">
        <v>2.5299999999999998</v>
      </c>
      <c r="C282" s="3">
        <f t="shared" si="24"/>
        <v>15.835739788296399</v>
      </c>
      <c r="D282" s="3">
        <f t="shared" si="25"/>
        <v>-40.065219041139024</v>
      </c>
      <c r="E282" s="3">
        <f t="shared" si="26"/>
        <v>36.393683887990882</v>
      </c>
      <c r="T282" s="20">
        <v>2.52</v>
      </c>
      <c r="U282" s="3">
        <f t="shared" si="27"/>
        <v>11.621133034072543</v>
      </c>
      <c r="V282" s="3">
        <f t="shared" si="28"/>
        <v>-29.437196772228326</v>
      </c>
      <c r="W282" s="3">
        <f t="shared" si="29"/>
        <v>24.024934779429206</v>
      </c>
    </row>
    <row r="283" spans="2:23" x14ac:dyDescent="0.25">
      <c r="B283" s="21">
        <v>2.54</v>
      </c>
      <c r="C283" s="3">
        <f t="shared" si="24"/>
        <v>15.835751976234281</v>
      </c>
      <c r="D283" s="3">
        <f t="shared" si="25"/>
        <v>-40.223576500399744</v>
      </c>
      <c r="E283" s="3">
        <f t="shared" si="26"/>
        <v>36.552041347251603</v>
      </c>
      <c r="T283" s="21">
        <v>2.5299999999999998</v>
      </c>
      <c r="U283" s="3">
        <f t="shared" si="27"/>
        <v>11.622219500302309</v>
      </c>
      <c r="V283" s="3">
        <f t="shared" si="28"/>
        <v>-29.553413554425614</v>
      </c>
      <c r="W283" s="3">
        <f t="shared" si="29"/>
        <v>24.141151561626494</v>
      </c>
    </row>
    <row r="284" spans="2:23" x14ac:dyDescent="0.25">
      <c r="B284" s="20">
        <v>2.5499999999999998</v>
      </c>
      <c r="C284" s="3">
        <f t="shared" si="24"/>
        <v>15.835763649658979</v>
      </c>
      <c r="D284" s="3">
        <f t="shared" si="25"/>
        <v>-40.381934078948781</v>
      </c>
      <c r="E284" s="3">
        <f t="shared" si="26"/>
        <v>36.710398925800639</v>
      </c>
      <c r="T284" s="21">
        <v>2.54</v>
      </c>
      <c r="U284" s="3">
        <f t="shared" si="27"/>
        <v>11.623282786701909</v>
      </c>
      <c r="V284" s="3">
        <f t="shared" si="28"/>
        <v>-29.669641084969474</v>
      </c>
      <c r="W284" s="3">
        <f t="shared" si="29"/>
        <v>24.257379092170353</v>
      </c>
    </row>
    <row r="285" spans="2:23" x14ac:dyDescent="0.25">
      <c r="B285" s="21">
        <v>2.56</v>
      </c>
      <c r="C285" s="3">
        <f t="shared" si="24"/>
        <v>15.835774830290642</v>
      </c>
      <c r="D285" s="3">
        <f t="shared" si="25"/>
        <v>-40.540291771750383</v>
      </c>
      <c r="E285" s="3">
        <f t="shared" si="26"/>
        <v>36.868756618602241</v>
      </c>
      <c r="T285" s="20">
        <v>2.5499999999999998</v>
      </c>
      <c r="U285" s="3">
        <f t="shared" si="27"/>
        <v>11.624323387814576</v>
      </c>
      <c r="V285" s="3">
        <f t="shared" si="28"/>
        <v>-29.785879134543205</v>
      </c>
      <c r="W285" s="3">
        <f t="shared" si="29"/>
        <v>24.373617141744084</v>
      </c>
    </row>
    <row r="286" spans="2:23" x14ac:dyDescent="0.25">
      <c r="B286" s="21">
        <v>2.57</v>
      </c>
      <c r="C286" s="3">
        <f t="shared" si="24"/>
        <v>15.835785538932505</v>
      </c>
      <c r="D286" s="3">
        <f t="shared" si="25"/>
        <v>-40.698649573981392</v>
      </c>
      <c r="E286" s="3">
        <f t="shared" si="26"/>
        <v>37.02711442083325</v>
      </c>
      <c r="T286" s="21">
        <v>2.56</v>
      </c>
      <c r="U286" s="3">
        <f t="shared" si="27"/>
        <v>11.625341787632435</v>
      </c>
      <c r="V286" s="3">
        <f t="shared" si="28"/>
        <v>-29.902127478722591</v>
      </c>
      <c r="W286" s="3">
        <f t="shared" si="29"/>
        <v>24.48986548592347</v>
      </c>
    </row>
    <row r="287" spans="2:23" x14ac:dyDescent="0.25">
      <c r="B287" s="20">
        <v>2.58</v>
      </c>
      <c r="C287" s="3">
        <f t="shared" si="24"/>
        <v>15.83579579550959</v>
      </c>
      <c r="D287" s="3">
        <f t="shared" si="25"/>
        <v>-40.857007481022244</v>
      </c>
      <c r="E287" s="3">
        <f t="shared" si="26"/>
        <v>37.185472327874102</v>
      </c>
      <c r="T287" s="21">
        <v>2.57</v>
      </c>
      <c r="U287" s="3">
        <f t="shared" si="27"/>
        <v>11.626338459821607</v>
      </c>
      <c r="V287" s="3">
        <f t="shared" si="28"/>
        <v>-30.018385897871546</v>
      </c>
      <c r="W287" s="3">
        <f t="shared" si="29"/>
        <v>24.606123905072426</v>
      </c>
    </row>
    <row r="288" spans="2:23" x14ac:dyDescent="0.25">
      <c r="B288" s="21">
        <v>2.59</v>
      </c>
      <c r="C288" s="3">
        <f t="shared" si="24"/>
        <v>15.835805619105791</v>
      </c>
      <c r="D288" s="3">
        <f t="shared" si="25"/>
        <v>-41.015365488448403</v>
      </c>
      <c r="E288" s="3">
        <f t="shared" si="26"/>
        <v>37.343830335300261</v>
      </c>
      <c r="T288" s="20">
        <v>2.58</v>
      </c>
      <c r="U288" s="3">
        <f t="shared" si="27"/>
        <v>11.62731386794251</v>
      </c>
      <c r="V288" s="3">
        <f t="shared" si="28"/>
        <v>-30.134654177039899</v>
      </c>
      <c r="W288" s="3">
        <f t="shared" si="29"/>
        <v>24.722392184240778</v>
      </c>
    </row>
    <row r="289" spans="2:23" x14ac:dyDescent="0.25">
      <c r="B289" s="20">
        <v>2.6</v>
      </c>
      <c r="C289" s="3">
        <f t="shared" si="24"/>
        <v>15.835815027999375</v>
      </c>
      <c r="D289" s="3">
        <f t="shared" si="25"/>
        <v>-41.1737235920221</v>
      </c>
      <c r="E289" s="3">
        <f t="shared" si="26"/>
        <v>37.502188438873958</v>
      </c>
      <c r="T289" s="21">
        <v>2.59</v>
      </c>
      <c r="U289" s="3">
        <f t="shared" si="27"/>
        <v>11.628268465665476</v>
      </c>
      <c r="V289" s="3">
        <f t="shared" si="28"/>
        <v>-30.250932105863477</v>
      </c>
      <c r="W289" s="3">
        <f t="shared" si="29"/>
        <v>24.838670113064357</v>
      </c>
    </row>
    <row r="290" spans="2:23" x14ac:dyDescent="0.25">
      <c r="B290" s="21">
        <v>2.61</v>
      </c>
      <c r="C290" s="3">
        <f t="shared" si="24"/>
        <v>15.835824039696991</v>
      </c>
      <c r="D290" s="3">
        <f t="shared" si="25"/>
        <v>-41.33208178768448</v>
      </c>
      <c r="E290" s="3">
        <f t="shared" si="26"/>
        <v>37.660546634536338</v>
      </c>
      <c r="T290" s="20">
        <v>2.6</v>
      </c>
      <c r="U290" s="3">
        <f t="shared" si="27"/>
        <v>11.629202696981745</v>
      </c>
      <c r="V290" s="3">
        <f t="shared" si="28"/>
        <v>-30.367219478466239</v>
      </c>
      <c r="W290" s="3">
        <f t="shared" si="29"/>
        <v>24.954957485667119</v>
      </c>
    </row>
    <row r="291" spans="2:23" x14ac:dyDescent="0.25">
      <c r="B291" s="21">
        <v>2.62</v>
      </c>
      <c r="C291" s="3">
        <f t="shared" si="24"/>
        <v>15.835832670966244</v>
      </c>
      <c r="D291" s="3">
        <f t="shared" si="25"/>
        <v>-41.490440071548029</v>
      </c>
      <c r="E291" s="3">
        <f t="shared" si="26"/>
        <v>37.818904918399888</v>
      </c>
      <c r="T291" s="21">
        <v>2.61</v>
      </c>
      <c r="U291" s="3">
        <f t="shared" si="27"/>
        <v>11.630116996409974</v>
      </c>
      <c r="V291" s="3">
        <f t="shared" si="28"/>
        <v>-30.483516093364511</v>
      </c>
      <c r="W291" s="3">
        <f t="shared" si="29"/>
        <v>25.07125410056539</v>
      </c>
    </row>
    <row r="292" spans="2:23" x14ac:dyDescent="0.25">
      <c r="B292" s="20">
        <v>2.63</v>
      </c>
      <c r="C292" s="3">
        <f t="shared" si="24"/>
        <v>15.835840937866903</v>
      </c>
      <c r="D292" s="3">
        <f t="shared" si="25"/>
        <v>-41.648798439889326</v>
      </c>
      <c r="E292" s="3">
        <f t="shared" si="26"/>
        <v>37.977263286741184</v>
      </c>
      <c r="T292" s="21">
        <v>2.62</v>
      </c>
      <c r="U292" s="3">
        <f t="shared" si="27"/>
        <v>11.63101178919834</v>
      </c>
      <c r="V292" s="3">
        <f t="shared" si="28"/>
        <v>-30.599821753373316</v>
      </c>
      <c r="W292" s="3">
        <f t="shared" si="29"/>
        <v>25.187559760574196</v>
      </c>
    </row>
    <row r="293" spans="2:23" x14ac:dyDescent="0.25">
      <c r="B293" s="21">
        <v>2.64</v>
      </c>
      <c r="C293" s="3">
        <f t="shared" si="24"/>
        <v>15.835848855780768</v>
      </c>
      <c r="D293" s="3">
        <f t="shared" si="25"/>
        <v>-41.807156889142156</v>
      </c>
      <c r="E293" s="3">
        <f t="shared" si="26"/>
        <v>38.135621735994015</v>
      </c>
      <c r="T293" s="20">
        <v>2.63</v>
      </c>
      <c r="U293" s="3">
        <f t="shared" si="27"/>
        <v>11.631887491522313</v>
      </c>
      <c r="V293" s="3">
        <f t="shared" si="28"/>
        <v>-30.716136265514585</v>
      </c>
      <c r="W293" s="3">
        <f t="shared" si="29"/>
        <v>25.303874272715465</v>
      </c>
    </row>
    <row r="294" spans="2:23" x14ac:dyDescent="0.25">
      <c r="B294" s="21">
        <v>2.65</v>
      </c>
      <c r="C294" s="3">
        <f t="shared" si="24"/>
        <v>15.835856439440295</v>
      </c>
      <c r="D294" s="3">
        <f t="shared" si="25"/>
        <v>-41.965515415890827</v>
      </c>
      <c r="E294" s="3">
        <f t="shared" si="26"/>
        <v>38.293980262742686</v>
      </c>
      <c r="T294" s="21">
        <v>2.64</v>
      </c>
      <c r="U294" s="3">
        <f t="shared" si="27"/>
        <v>11.632744510678238</v>
      </c>
      <c r="V294" s="3">
        <f t="shared" si="28"/>
        <v>-30.832459440927497</v>
      </c>
      <c r="W294" s="3">
        <f t="shared" si="29"/>
        <v>25.420197448128377</v>
      </c>
    </row>
    <row r="295" spans="2:23" x14ac:dyDescent="0.25">
      <c r="B295" s="20">
        <v>2.66</v>
      </c>
      <c r="C295" s="3">
        <f t="shared" si="24"/>
        <v>15.835863702956022</v>
      </c>
      <c r="D295" s="3">
        <f t="shared" si="25"/>
        <v>-42.12387401686388</v>
      </c>
      <c r="E295" s="3">
        <f t="shared" si="26"/>
        <v>38.452338863715738</v>
      </c>
      <c r="T295" s="21">
        <v>2.65</v>
      </c>
      <c r="U295" s="3">
        <f t="shared" si="27"/>
        <v>11.633583245272765</v>
      </c>
      <c r="V295" s="3">
        <f t="shared" si="28"/>
        <v>-30.948791094780557</v>
      </c>
      <c r="W295" s="3">
        <f t="shared" si="29"/>
        <v>25.536529101981436</v>
      </c>
    </row>
    <row r="296" spans="2:23" x14ac:dyDescent="0.25">
      <c r="B296" s="21">
        <v>2.67</v>
      </c>
      <c r="C296" s="3">
        <f t="shared" si="24"/>
        <v>15.835870659842795</v>
      </c>
      <c r="D296" s="3">
        <f t="shared" si="25"/>
        <v>-42.282232688927913</v>
      </c>
      <c r="E296" s="3">
        <f t="shared" si="26"/>
        <v>38.610697535779771</v>
      </c>
      <c r="T296" s="20">
        <v>2.66</v>
      </c>
      <c r="U296" s="3">
        <f t="shared" si="27"/>
        <v>11.634404085408242</v>
      </c>
      <c r="V296" s="3">
        <f t="shared" si="28"/>
        <v>-31.065131046185684</v>
      </c>
      <c r="W296" s="3">
        <f t="shared" si="29"/>
        <v>25.652869053386564</v>
      </c>
    </row>
    <row r="297" spans="2:23" x14ac:dyDescent="0.25">
      <c r="B297" s="21">
        <v>2.68</v>
      </c>
      <c r="C297" s="3">
        <f t="shared" si="24"/>
        <v>15.835877323044947</v>
      </c>
      <c r="D297" s="3">
        <f t="shared" si="25"/>
        <v>-42.440591429081849</v>
      </c>
      <c r="E297" s="3">
        <f t="shared" si="26"/>
        <v>38.769056275933707</v>
      </c>
      <c r="T297" s="21">
        <v>2.67</v>
      </c>
      <c r="U297" s="3">
        <f t="shared" si="27"/>
        <v>11.635207412864158</v>
      </c>
      <c r="V297" s="3">
        <f t="shared" si="28"/>
        <v>-31.18147911811403</v>
      </c>
      <c r="W297" s="3">
        <f t="shared" si="29"/>
        <v>25.76921712531491</v>
      </c>
    </row>
    <row r="298" spans="2:23" x14ac:dyDescent="0.25">
      <c r="B298" s="20">
        <v>2.69</v>
      </c>
      <c r="C298" s="3">
        <f t="shared" si="24"/>
        <v>15.835883704960352</v>
      </c>
      <c r="D298" s="3">
        <f t="shared" si="25"/>
        <v>-42.598950234451245</v>
      </c>
      <c r="E298" s="3">
        <f t="shared" si="26"/>
        <v>38.927415081303103</v>
      </c>
      <c r="T298" s="21">
        <v>2.68</v>
      </c>
      <c r="U298" s="3">
        <f t="shared" si="27"/>
        <v>11.635993601274709</v>
      </c>
      <c r="V298" s="3">
        <f t="shared" si="28"/>
        <v>-31.297835137313701</v>
      </c>
      <c r="W298" s="3">
        <f t="shared" si="29"/>
        <v>25.885573144514581</v>
      </c>
    </row>
    <row r="299" spans="2:23" x14ac:dyDescent="0.25">
      <c r="B299" s="21">
        <v>2.7</v>
      </c>
      <c r="C299" s="3">
        <f t="shared" si="24"/>
        <v>15.835889817463524</v>
      </c>
      <c r="D299" s="3">
        <f t="shared" si="25"/>
        <v>-42.757309102283067</v>
      </c>
      <c r="E299" s="3">
        <f t="shared" si="26"/>
        <v>39.085773949134925</v>
      </c>
      <c r="T299" s="20">
        <v>2.69</v>
      </c>
      <c r="U299" s="3">
        <f t="shared" si="27"/>
        <v>11.636763016302583</v>
      </c>
      <c r="V299" s="3">
        <f t="shared" si="28"/>
        <v>-31.414198934229116</v>
      </c>
      <c r="W299" s="3">
        <f t="shared" si="29"/>
        <v>26.001936941429996</v>
      </c>
    </row>
    <row r="300" spans="2:23" x14ac:dyDescent="0.25">
      <c r="B300" s="21">
        <v>2.71</v>
      </c>
      <c r="C300" s="3">
        <f t="shared" si="24"/>
        <v>15.83589567192768</v>
      </c>
      <c r="D300" s="3">
        <f t="shared" si="25"/>
        <v>-42.915668029940441</v>
      </c>
      <c r="E300" s="3">
        <f t="shared" si="26"/>
        <v>39.2441328767923</v>
      </c>
      <c r="T300" s="21">
        <v>2.7</v>
      </c>
      <c r="U300" s="3">
        <f t="shared" si="27"/>
        <v>11.637516015809029</v>
      </c>
      <c r="V300" s="3">
        <f t="shared" si="28"/>
        <v>-31.530570342922196</v>
      </c>
      <c r="W300" s="3">
        <f t="shared" si="29"/>
        <v>26.118308350123076</v>
      </c>
    </row>
    <row r="301" spans="2:23" x14ac:dyDescent="0.25">
      <c r="B301" s="20">
        <v>2.72</v>
      </c>
      <c r="C301" s="3">
        <f t="shared" si="24"/>
        <v>15.835901279245929</v>
      </c>
      <c r="D301" s="3">
        <f t="shared" si="25"/>
        <v>-43.074027014897858</v>
      </c>
      <c r="E301" s="3">
        <f t="shared" si="26"/>
        <v>39.402491861749716</v>
      </c>
      <c r="T301" s="21">
        <v>2.71</v>
      </c>
      <c r="U301" s="3">
        <f t="shared" si="27"/>
        <v>11.638252950020302</v>
      </c>
      <c r="V301" s="3">
        <f t="shared" si="28"/>
        <v>-31.646949200995145</v>
      </c>
      <c r="W301" s="3">
        <f t="shared" si="29"/>
        <v>26.234687208196025</v>
      </c>
    </row>
    <row r="302" spans="2:23" x14ac:dyDescent="0.25">
      <c r="B302" s="21">
        <v>2.73</v>
      </c>
      <c r="C302" s="3">
        <f t="shared" si="24"/>
        <v>15.83590664985152</v>
      </c>
      <c r="D302" s="3">
        <f t="shared" si="25"/>
        <v>-43.232386054736374</v>
      </c>
      <c r="E302" s="3">
        <f t="shared" si="26"/>
        <v>39.560850901588232</v>
      </c>
      <c r="T302" s="20">
        <v>2.72</v>
      </c>
      <c r="U302" s="3">
        <f t="shared" si="27"/>
        <v>11.638974161690555</v>
      </c>
      <c r="V302" s="3">
        <f t="shared" si="28"/>
        <v>-31.763335349514946</v>
      </c>
      <c r="W302" s="3">
        <f t="shared" si="29"/>
        <v>26.351073356715826</v>
      </c>
    </row>
    <row r="303" spans="2:23" x14ac:dyDescent="0.25">
      <c r="B303" s="21">
        <v>2.74</v>
      </c>
      <c r="C303" s="3">
        <f t="shared" si="24"/>
        <v>15.835911793737267</v>
      </c>
      <c r="D303" s="3">
        <f t="shared" si="25"/>
        <v>-43.390745147139199</v>
      </c>
      <c r="E303" s="3">
        <f t="shared" si="26"/>
        <v>39.719209993991058</v>
      </c>
      <c r="T303" s="21">
        <v>2.73</v>
      </c>
      <c r="U303" s="3">
        <f t="shared" si="27"/>
        <v>11.639679986261262</v>
      </c>
      <c r="V303" s="3">
        <f t="shared" si="28"/>
        <v>-31.879728632939418</v>
      </c>
      <c r="W303" s="3">
        <f t="shared" si="29"/>
        <v>26.467466640140298</v>
      </c>
    </row>
    <row r="304" spans="2:23" x14ac:dyDescent="0.25">
      <c r="B304" s="20">
        <v>2.75</v>
      </c>
      <c r="C304" s="3">
        <f t="shared" si="24"/>
        <v>15.835916720474138</v>
      </c>
      <c r="D304" s="3">
        <f t="shared" si="25"/>
        <v>-43.549104289887332</v>
      </c>
      <c r="E304" s="3">
        <f t="shared" si="26"/>
        <v>39.87756913673919</v>
      </c>
      <c r="T304" s="21">
        <v>2.74</v>
      </c>
      <c r="U304" s="3">
        <f t="shared" si="27"/>
        <v>11.640370752017224</v>
      </c>
      <c r="V304" s="3">
        <f t="shared" si="28"/>
        <v>-31.996128899044898</v>
      </c>
      <c r="W304" s="3">
        <f t="shared" si="29"/>
        <v>26.583866906245778</v>
      </c>
    </row>
    <row r="305" spans="2:23" x14ac:dyDescent="0.25">
      <c r="B305" s="21">
        <v>2.76</v>
      </c>
      <c r="C305" s="3">
        <f t="shared" si="24"/>
        <v>15.835921439229057</v>
      </c>
      <c r="D305" s="3">
        <f t="shared" si="25"/>
        <v>-43.707463480855445</v>
      </c>
      <c r="E305" s="3">
        <f t="shared" si="26"/>
        <v>40.035928327707303</v>
      </c>
      <c r="T305" s="20">
        <v>2.75</v>
      </c>
      <c r="U305" s="3">
        <f t="shared" si="27"/>
        <v>11.641046780239272</v>
      </c>
      <c r="V305" s="3">
        <f t="shared" si="28"/>
        <v>-32.112535998855414</v>
      </c>
      <c r="W305" s="3">
        <f t="shared" si="29"/>
        <v>26.700274006056294</v>
      </c>
    </row>
    <row r="306" spans="2:23" x14ac:dyDescent="0.25">
      <c r="B306" s="21">
        <v>2.77</v>
      </c>
      <c r="C306" s="3">
        <f t="shared" si="24"/>
        <v>15.835925958781978</v>
      </c>
      <c r="D306" s="3">
        <f t="shared" si="25"/>
        <v>-43.865822718007941</v>
      </c>
      <c r="E306" s="3">
        <f t="shared" si="26"/>
        <v>40.194287564859799</v>
      </c>
      <c r="T306" s="21">
        <v>2.76</v>
      </c>
      <c r="U306" s="3">
        <f t="shared" si="27"/>
        <v>11.641708385353683</v>
      </c>
      <c r="V306" s="3">
        <f t="shared" si="28"/>
        <v>-32.228949786573402</v>
      </c>
      <c r="W306" s="3">
        <f t="shared" si="29"/>
        <v>26.816687793774282</v>
      </c>
    </row>
    <row r="307" spans="2:23" x14ac:dyDescent="0.25">
      <c r="B307" s="20">
        <v>2.78</v>
      </c>
      <c r="C307" s="3">
        <f t="shared" si="24"/>
        <v>15.835930287542199</v>
      </c>
      <c r="D307" s="3">
        <f t="shared" si="25"/>
        <v>-44.024181999395147</v>
      </c>
      <c r="E307" s="3">
        <f t="shared" si="26"/>
        <v>40.352646846247005</v>
      </c>
      <c r="T307" s="21">
        <v>2.77</v>
      </c>
      <c r="U307" s="3">
        <f t="shared" si="27"/>
        <v>11.642355875078426</v>
      </c>
      <c r="V307" s="3">
        <f t="shared" si="28"/>
        <v>-32.345370119511912</v>
      </c>
      <c r="W307" s="3">
        <f t="shared" si="29"/>
        <v>26.933108126712792</v>
      </c>
    </row>
    <row r="308" spans="2:23" x14ac:dyDescent="0.25">
      <c r="B308" s="21">
        <v>2.79</v>
      </c>
      <c r="C308" s="3">
        <f t="shared" si="24"/>
        <v>15.835934433564027</v>
      </c>
      <c r="D308" s="3">
        <f t="shared" si="25"/>
        <v>-44.1825413231497</v>
      </c>
      <c r="E308" s="3">
        <f t="shared" si="26"/>
        <v>40.511006170001558</v>
      </c>
      <c r="T308" s="20">
        <v>2.78</v>
      </c>
      <c r="U308" s="3">
        <f t="shared" si="27"/>
        <v>11.642989550566295</v>
      </c>
      <c r="V308" s="3">
        <f t="shared" si="28"/>
        <v>-32.461796858028229</v>
      </c>
      <c r="W308" s="3">
        <f t="shared" si="29"/>
        <v>27.049534865229109</v>
      </c>
    </row>
    <row r="309" spans="2:23" x14ac:dyDescent="0.25">
      <c r="B309" s="21">
        <v>2.8</v>
      </c>
      <c r="C309" s="3">
        <f t="shared" si="24"/>
        <v>15.835938404561752</v>
      </c>
      <c r="D309" s="3">
        <f t="shared" si="25"/>
        <v>-44.340900687483057</v>
      </c>
      <c r="E309" s="3">
        <f t="shared" si="26"/>
        <v>40.669365534334915</v>
      </c>
      <c r="T309" s="21">
        <v>2.79</v>
      </c>
      <c r="U309" s="3">
        <f t="shared" si="27"/>
        <v>11.643609706544961</v>
      </c>
      <c r="V309" s="3">
        <f t="shared" si="28"/>
        <v>-32.578229865458908</v>
      </c>
      <c r="W309" s="3">
        <f t="shared" si="29"/>
        <v>27.165967872659788</v>
      </c>
    </row>
    <row r="310" spans="2:23" x14ac:dyDescent="0.25">
      <c r="B310" s="20">
        <v>2.81</v>
      </c>
      <c r="C310" s="3">
        <f t="shared" si="24"/>
        <v>15.835942207924006</v>
      </c>
      <c r="D310" s="3">
        <f t="shared" si="25"/>
        <v>-44.499260090682178</v>
      </c>
      <c r="E310" s="3">
        <f t="shared" si="26"/>
        <v>40.827724937534036</v>
      </c>
      <c r="T310" s="21">
        <v>2.8</v>
      </c>
      <c r="U310" s="3">
        <f t="shared" si="27"/>
        <v>11.644216631454064</v>
      </c>
      <c r="V310" s="3">
        <f t="shared" si="28"/>
        <v>-32.694669008056245</v>
      </c>
      <c r="W310" s="3">
        <f t="shared" si="29"/>
        <v>27.282407015257125</v>
      </c>
    </row>
    <row r="311" spans="2:23" x14ac:dyDescent="0.25">
      <c r="B311" s="21">
        <v>2.82</v>
      </c>
      <c r="C311" s="3">
        <f t="shared" si="24"/>
        <v>15.835945850727516</v>
      </c>
      <c r="D311" s="3">
        <f t="shared" si="25"/>
        <v>-44.65761953110637</v>
      </c>
      <c r="E311" s="3">
        <f t="shared" si="26"/>
        <v>40.986084377958228</v>
      </c>
      <c r="T311" s="20">
        <v>2.81</v>
      </c>
      <c r="U311" s="3">
        <f t="shared" si="27"/>
        <v>11.644810607579364</v>
      </c>
      <c r="V311" s="3">
        <f t="shared" si="28"/>
        <v>-32.811114154926045</v>
      </c>
      <c r="W311" s="3">
        <f t="shared" si="29"/>
        <v>27.398852162126925</v>
      </c>
    </row>
    <row r="312" spans="2:23" x14ac:dyDescent="0.25">
      <c r="B312" s="21">
        <v>2.83</v>
      </c>
      <c r="C312" s="3">
        <f t="shared" ref="C312:C329" si="30">(($B$21*$B$22/2/$B$23)-($B$24/$B$23))*EXP(-4*$B$23*B312/$B$21/$B$25) - ($B$21*$B$22/2/$B$23) + ($B$24/$B$23)</f>
        <v>15.835949339750261</v>
      </c>
      <c r="D312" s="3">
        <f t="shared" ref="D312:D329" si="31">($B$21*$B$22 - 2*$B$24) * ($B$21*$B$25*EXP(-4*$B$23*B312/$B$21/$B$25) + (4*$B$23*B312)) / (8*$B$23*$B$23)</f>
        <v>-44.815979007184161</v>
      </c>
      <c r="E312" s="3">
        <f t="shared" ref="E312:E329" si="32">-(D312-$D$29)</f>
        <v>41.14444385403602</v>
      </c>
      <c r="T312" s="21">
        <v>2.82</v>
      </c>
      <c r="U312" s="3">
        <f t="shared" si="27"/>
        <v>11.645391911184037</v>
      </c>
      <c r="V312" s="3">
        <f t="shared" si="28"/>
        <v>-32.927565177966756</v>
      </c>
      <c r="W312" s="3">
        <f t="shared" si="29"/>
        <v>27.515303185167635</v>
      </c>
    </row>
    <row r="313" spans="2:23" x14ac:dyDescent="0.25">
      <c r="B313" s="20">
        <v>2.84</v>
      </c>
      <c r="C313" s="3">
        <f t="shared" si="30"/>
        <v>15.835952681484084</v>
      </c>
      <c r="D313" s="3">
        <f t="shared" si="31"/>
        <v>-44.974338517410445</v>
      </c>
      <c r="E313" s="3">
        <f t="shared" si="32"/>
        <v>41.302803364262303</v>
      </c>
      <c r="T313" s="21">
        <v>2.83</v>
      </c>
      <c r="U313" s="3">
        <f t="shared" ref="U313:U330" si="33">(($B$21*$B$22/$B$23)-($B$24/$B$23))*EXP(-2*$B$23*T313/$B$21/$B$25) - ($B$21*$B$22/$B$23) + ($B$24/$B$23)</f>
        <v>11.64596081263716</v>
      </c>
      <c r="V313" s="3">
        <f t="shared" ref="V313:V330" si="34">($B$21*$B$22 - $B$24) * ($B$21*$B$25*EXP(-2*$B$23*T313/$B$21/$B$25) + (2*$B$23*T313)) / (2*$B$23*$B$23)</f>
        <v>-33.04402195180986</v>
      </c>
      <c r="W313" s="3">
        <f t="shared" ref="W313:W330" si="35">-(V313-$V$30)</f>
        <v>27.63175995901074</v>
      </c>
    </row>
    <row r="314" spans="2:23" x14ac:dyDescent="0.25">
      <c r="B314" s="21">
        <v>2.85</v>
      </c>
      <c r="C314" s="3">
        <f t="shared" si="30"/>
        <v>15.835955882146784</v>
      </c>
      <c r="D314" s="3">
        <f t="shared" si="31"/>
        <v>-45.132698060343635</v>
      </c>
      <c r="E314" s="3">
        <f t="shared" si="32"/>
        <v>41.461162907195494</v>
      </c>
      <c r="T314" s="20">
        <v>2.84</v>
      </c>
      <c r="U314" s="3">
        <f t="shared" si="33"/>
        <v>11.646517576539475</v>
      </c>
      <c r="V314" s="3">
        <f t="shared" si="34"/>
        <v>-33.160484353761618</v>
      </c>
      <c r="W314" s="3">
        <f t="shared" si="35"/>
        <v>27.748222360962497</v>
      </c>
    </row>
    <row r="315" spans="2:23" x14ac:dyDescent="0.25">
      <c r="B315" s="20">
        <v>2.86</v>
      </c>
      <c r="C315" s="3">
        <f t="shared" si="30"/>
        <v>15.835958947693669</v>
      </c>
      <c r="D315" s="3">
        <f t="shared" si="31"/>
        <v>-45.291057634603021</v>
      </c>
      <c r="E315" s="3">
        <f t="shared" si="32"/>
        <v>41.619522481454879</v>
      </c>
      <c r="T315" s="21">
        <v>2.85</v>
      </c>
      <c r="U315" s="3">
        <f t="shared" si="33"/>
        <v>11.647062461846444</v>
      </c>
      <c r="V315" s="3">
        <f t="shared" si="34"/>
        <v>-33.276952263745947</v>
      </c>
      <c r="W315" s="3">
        <f t="shared" si="35"/>
        <v>27.864690270946827</v>
      </c>
    </row>
    <row r="316" spans="2:23" x14ac:dyDescent="0.25">
      <c r="B316" s="21">
        <v>2.87</v>
      </c>
      <c r="C316" s="3">
        <f t="shared" si="30"/>
        <v>15.835961883828649</v>
      </c>
      <c r="D316" s="3">
        <f t="shared" si="31"/>
        <v>-45.449417238866168</v>
      </c>
      <c r="E316" s="3">
        <f t="shared" si="32"/>
        <v>41.777882085718026</v>
      </c>
      <c r="T316" s="20">
        <v>2.86</v>
      </c>
      <c r="U316" s="3">
        <f t="shared" si="33"/>
        <v>11.647595721988699</v>
      </c>
      <c r="V316" s="3">
        <f t="shared" si="34"/>
        <v>-33.393425564248602</v>
      </c>
      <c r="W316" s="3">
        <f t="shared" si="35"/>
        <v>27.981163571449482</v>
      </c>
    </row>
    <row r="317" spans="2:23" x14ac:dyDescent="0.25">
      <c r="B317" s="21">
        <v>2.88</v>
      </c>
      <c r="C317" s="3">
        <f t="shared" si="30"/>
        <v>15.835964696014836</v>
      </c>
      <c r="D317" s="3">
        <f t="shared" si="31"/>
        <v>-45.607776871866456</v>
      </c>
      <c r="E317" s="3">
        <f t="shared" si="32"/>
        <v>41.936241718718314</v>
      </c>
      <c r="T317" s="21">
        <v>2.87</v>
      </c>
      <c r="U317" s="3">
        <f t="shared" si="33"/>
        <v>11.648117604989912</v>
      </c>
      <c r="V317" s="3">
        <f t="shared" si="34"/>
        <v>-33.509904140262506</v>
      </c>
      <c r="W317" s="3">
        <f t="shared" si="35"/>
        <v>28.097642147463386</v>
      </c>
    </row>
    <row r="318" spans="2:23" x14ac:dyDescent="0.25">
      <c r="B318" s="20">
        <v>2.89</v>
      </c>
      <c r="C318" s="3">
        <f t="shared" si="30"/>
        <v>15.835967389484725</v>
      </c>
      <c r="D318" s="3">
        <f t="shared" si="31"/>
        <v>-45.766136532390767</v>
      </c>
      <c r="E318" s="3">
        <f t="shared" si="32"/>
        <v>42.094601379242626</v>
      </c>
      <c r="T318" s="21">
        <v>2.88</v>
      </c>
      <c r="U318" s="3">
        <f t="shared" si="33"/>
        <v>11.648628353582152</v>
      </c>
      <c r="V318" s="3">
        <f t="shared" si="34"/>
        <v>-33.626387879234279</v>
      </c>
      <c r="W318" s="3">
        <f t="shared" si="35"/>
        <v>28.214125886435159</v>
      </c>
    </row>
    <row r="319" spans="2:23" x14ac:dyDescent="0.25">
      <c r="B319" s="21">
        <v>2.9</v>
      </c>
      <c r="C319" s="3">
        <f t="shared" si="30"/>
        <v>15.83596996924992</v>
      </c>
      <c r="D319" s="3">
        <f t="shared" si="31"/>
        <v>-45.924496219277152</v>
      </c>
      <c r="E319" s="3">
        <f t="shared" si="32"/>
        <v>42.252961066129011</v>
      </c>
      <c r="T319" s="20">
        <v>2.89</v>
      </c>
      <c r="U319" s="3">
        <f t="shared" si="33"/>
        <v>11.649128205318787</v>
      </c>
      <c r="V319" s="3">
        <f t="shared" si="34"/>
        <v>-33.742876671011864</v>
      </c>
      <c r="W319" s="3">
        <f t="shared" si="35"/>
        <v>28.330614678212743</v>
      </c>
    </row>
    <row r="320" spans="2:23" x14ac:dyDescent="0.25">
      <c r="B320" s="21">
        <v>2.91</v>
      </c>
      <c r="C320" s="3">
        <f t="shared" si="30"/>
        <v>15.835972440110456</v>
      </c>
      <c r="D320" s="3">
        <f t="shared" si="31"/>
        <v>-46.082855931412773</v>
      </c>
      <c r="E320" s="3">
        <f t="shared" si="32"/>
        <v>42.411320778264631</v>
      </c>
      <c r="T320" s="21">
        <v>2.9</v>
      </c>
      <c r="U320" s="3">
        <f t="shared" si="33"/>
        <v>11.649617392684963</v>
      </c>
      <c r="V320" s="3">
        <f t="shared" si="34"/>
        <v>-33.8593704077933</v>
      </c>
      <c r="W320" s="3">
        <f t="shared" si="35"/>
        <v>28.44710841499418</v>
      </c>
    </row>
    <row r="321" spans="2:23" x14ac:dyDescent="0.25">
      <c r="B321" s="20">
        <v>2.92</v>
      </c>
      <c r="C321" s="3">
        <f t="shared" si="30"/>
        <v>15.835974806663739</v>
      </c>
      <c r="D321" s="3">
        <f t="shared" si="31"/>
        <v>-46.241215667731701</v>
      </c>
      <c r="E321" s="3">
        <f t="shared" si="32"/>
        <v>42.56968051458356</v>
      </c>
      <c r="T321" s="21">
        <v>2.91</v>
      </c>
      <c r="U321" s="3">
        <f t="shared" si="33"/>
        <v>11.650096143205742</v>
      </c>
      <c r="V321" s="3">
        <f t="shared" si="34"/>
        <v>-33.975868984076619</v>
      </c>
      <c r="W321" s="3">
        <f t="shared" si="35"/>
        <v>28.563606991277499</v>
      </c>
    </row>
    <row r="322" spans="2:23" x14ac:dyDescent="0.25">
      <c r="B322" s="21">
        <v>2.93</v>
      </c>
      <c r="C322" s="3">
        <f t="shared" si="30"/>
        <v>15.835977073313096</v>
      </c>
      <c r="D322" s="3">
        <f t="shared" si="31"/>
        <v>-46.399575427213058</v>
      </c>
      <c r="E322" s="3">
        <f t="shared" si="32"/>
        <v>42.728040274064917</v>
      </c>
      <c r="T322" s="20">
        <v>2.92</v>
      </c>
      <c r="U322" s="3">
        <f t="shared" si="33"/>
        <v>11.650564679551923</v>
      </c>
      <c r="V322" s="3">
        <f t="shared" si="34"/>
        <v>-34.092372296610691</v>
      </c>
      <c r="W322" s="3">
        <f t="shared" si="35"/>
        <v>28.680110303811571</v>
      </c>
    </row>
    <row r="323" spans="2:23" x14ac:dyDescent="0.25">
      <c r="B323" s="21">
        <v>2.94</v>
      </c>
      <c r="C323" s="3">
        <f t="shared" si="30"/>
        <v>15.835979244275965</v>
      </c>
      <c r="D323" s="3">
        <f t="shared" si="31"/>
        <v>-46.557935208879023</v>
      </c>
      <c r="E323" s="3">
        <f t="shared" si="32"/>
        <v>42.886400055730881</v>
      </c>
      <c r="T323" s="21">
        <v>2.93</v>
      </c>
      <c r="U323" s="3">
        <f t="shared" si="33"/>
        <v>11.65102321964361</v>
      </c>
      <c r="V323" s="3">
        <f t="shared" si="34"/>
        <v>-34.20888024434732</v>
      </c>
      <c r="W323" s="3">
        <f t="shared" si="35"/>
        <v>28.7966182515482</v>
      </c>
    </row>
    <row r="324" spans="2:23" x14ac:dyDescent="0.25">
      <c r="B324" s="20">
        <v>2.95</v>
      </c>
      <c r="C324" s="3">
        <f t="shared" si="30"/>
        <v>15.835981323591744</v>
      </c>
      <c r="D324" s="3">
        <f t="shared" si="31"/>
        <v>-46.716295011793108</v>
      </c>
      <c r="E324" s="3">
        <f t="shared" si="32"/>
        <v>43.044759858644966</v>
      </c>
      <c r="T324" s="21">
        <v>2.94</v>
      </c>
      <c r="U324" s="3">
        <f t="shared" si="33"/>
        <v>11.651471976751564</v>
      </c>
      <c r="V324" s="3">
        <f t="shared" si="34"/>
        <v>-34.325392728394128</v>
      </c>
      <c r="W324" s="3">
        <f t="shared" si="35"/>
        <v>28.913130735595008</v>
      </c>
    </row>
    <row r="325" spans="2:23" x14ac:dyDescent="0.25">
      <c r="B325" s="21">
        <v>2.96</v>
      </c>
      <c r="C325" s="3">
        <f t="shared" si="30"/>
        <v>15.835983315129312</v>
      </c>
      <c r="D325" s="3">
        <f t="shared" si="31"/>
        <v>-46.874654835058287</v>
      </c>
      <c r="E325" s="3">
        <f t="shared" si="32"/>
        <v>43.203119681910145</v>
      </c>
      <c r="T325" s="20">
        <v>2.95</v>
      </c>
      <c r="U325" s="3">
        <f t="shared" si="33"/>
        <v>11.651911159596404</v>
      </c>
      <c r="V325" s="3">
        <f t="shared" si="34"/>
        <v>-34.441909651968643</v>
      </c>
      <c r="W325" s="3">
        <f t="shared" si="35"/>
        <v>29.029647659169523</v>
      </c>
    </row>
    <row r="326" spans="2:23" x14ac:dyDescent="0.25">
      <c r="B326" s="21">
        <v>2.97</v>
      </c>
      <c r="C326" s="3">
        <f t="shared" si="30"/>
        <v>15.835985222594225</v>
      </c>
      <c r="D326" s="3">
        <f t="shared" si="31"/>
        <v>-47.033014677815466</v>
      </c>
      <c r="E326" s="3">
        <f t="shared" si="32"/>
        <v>43.361479524667324</v>
      </c>
      <c r="T326" s="21">
        <v>2.96</v>
      </c>
      <c r="U326" s="3">
        <f t="shared" si="33"/>
        <v>11.652340972445677</v>
      </c>
      <c r="V326" s="3">
        <f t="shared" si="34"/>
        <v>-34.558430920353217</v>
      </c>
      <c r="W326" s="3">
        <f t="shared" si="35"/>
        <v>29.146168927554097</v>
      </c>
    </row>
    <row r="327" spans="2:23" x14ac:dyDescent="0.25">
      <c r="B327" s="20">
        <v>2.98</v>
      </c>
      <c r="C327" s="3">
        <f t="shared" si="30"/>
        <v>15.8359870495356</v>
      </c>
      <c r="D327" s="3">
        <f t="shared" si="31"/>
        <v>-47.191374539241771</v>
      </c>
      <c r="E327" s="3">
        <f t="shared" si="32"/>
        <v>43.519839386093629</v>
      </c>
      <c r="T327" s="21">
        <v>2.97</v>
      </c>
      <c r="U327" s="3">
        <f t="shared" si="33"/>
        <v>11.652761615208869</v>
      </c>
      <c r="V327" s="3">
        <f t="shared" si="34"/>
        <v>-34.674956440851069</v>
      </c>
      <c r="W327" s="3">
        <f t="shared" si="35"/>
        <v>29.262694448051949</v>
      </c>
    </row>
    <row r="328" spans="2:23" x14ac:dyDescent="0.25">
      <c r="B328" s="21">
        <v>2.99</v>
      </c>
      <c r="C328" s="3">
        <f t="shared" si="30"/>
        <v>15.835988799352737</v>
      </c>
      <c r="D328" s="3">
        <f t="shared" si="31"/>
        <v>-47.349734418549112</v>
      </c>
      <c r="E328" s="3">
        <f t="shared" si="32"/>
        <v>43.67819926540097</v>
      </c>
      <c r="T328" s="20">
        <v>2.98</v>
      </c>
      <c r="U328" s="3">
        <f t="shared" si="33"/>
        <v>11.653173283530384</v>
      </c>
      <c r="V328" s="3">
        <f t="shared" si="34"/>
        <v>-34.791486122743059</v>
      </c>
      <c r="W328" s="3">
        <f t="shared" si="35"/>
        <v>29.379224129943939</v>
      </c>
    </row>
    <row r="329" spans="2:23" x14ac:dyDescent="0.25">
      <c r="B329" s="21">
        <v>3</v>
      </c>
      <c r="C329" s="3">
        <f t="shared" si="30"/>
        <v>15.835990475301433</v>
      </c>
      <c r="D329" s="3">
        <f t="shared" si="31"/>
        <v>-47.508094314982614</v>
      </c>
      <c r="E329" s="3">
        <f t="shared" si="32"/>
        <v>43.836559161834472</v>
      </c>
      <c r="T329" s="21">
        <v>2.99</v>
      </c>
      <c r="U329" s="3">
        <f t="shared" si="33"/>
        <v>11.653576168880541</v>
      </c>
      <c r="V329" s="3">
        <f t="shared" si="34"/>
        <v>-34.908019877245565</v>
      </c>
      <c r="W329" s="3">
        <f t="shared" si="35"/>
        <v>29.495757884446444</v>
      </c>
    </row>
    <row r="330" spans="2:23" x14ac:dyDescent="0.25">
      <c r="B330" s="20"/>
      <c r="C330" s="3"/>
      <c r="D330" s="3"/>
      <c r="E330" s="3"/>
      <c r="T330" s="21">
        <v>3</v>
      </c>
      <c r="U330" s="3">
        <f t="shared" si="33"/>
        <v>11.653970458644624</v>
      </c>
      <c r="V330" s="3">
        <f t="shared" si="34"/>
        <v>-35.024557617469156</v>
      </c>
      <c r="W330" s="3">
        <f t="shared" si="35"/>
        <v>29.612295624670036</v>
      </c>
    </row>
    <row r="331" spans="2:23" x14ac:dyDescent="0.25">
      <c r="B331" s="21"/>
      <c r="C331" s="3"/>
      <c r="D331" s="3"/>
      <c r="E331" s="3"/>
    </row>
    <row r="332" spans="2:23" x14ac:dyDescent="0.25">
      <c r="B332" s="21"/>
      <c r="C332" s="3"/>
      <c r="D332" s="3"/>
      <c r="E332" s="3"/>
    </row>
  </sheetData>
  <pageMargins left="0.7" right="0.7" top="0.75" bottom="0.75" header="0.3" footer="0.3"/>
  <pageSetup scale="5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>
      <selection activeCell="B21" sqref="B21"/>
    </sheetView>
  </sheetViews>
  <sheetFormatPr defaultRowHeight="15" x14ac:dyDescent="0.25"/>
  <cols>
    <col min="1" max="1" width="17" bestFit="1" customWidth="1"/>
    <col min="6" max="6" width="14.42578125" customWidth="1"/>
  </cols>
  <sheetData>
    <row r="1" spans="1:20" x14ac:dyDescent="0.25">
      <c r="A1" s="2" t="s">
        <v>42</v>
      </c>
    </row>
    <row r="2" spans="1:20" x14ac:dyDescent="0.25">
      <c r="A2" t="s">
        <v>44</v>
      </c>
      <c r="B2">
        <v>90</v>
      </c>
    </row>
    <row r="3" spans="1:20" x14ac:dyDescent="0.25">
      <c r="F3" t="s">
        <v>50</v>
      </c>
      <c r="G3">
        <v>5</v>
      </c>
    </row>
    <row r="4" spans="1:20" x14ac:dyDescent="0.25">
      <c r="F4" t="s">
        <v>51</v>
      </c>
      <c r="G4">
        <v>5</v>
      </c>
    </row>
    <row r="5" spans="1:20" x14ac:dyDescent="0.25">
      <c r="A5" s="2" t="s">
        <v>43</v>
      </c>
    </row>
    <row r="6" spans="1:20" x14ac:dyDescent="0.25">
      <c r="A6" t="s">
        <v>49</v>
      </c>
      <c r="B6">
        <v>50</v>
      </c>
      <c r="O6" t="s">
        <v>53</v>
      </c>
    </row>
    <row r="7" spans="1:20" x14ac:dyDescent="0.25">
      <c r="A7" t="s">
        <v>48</v>
      </c>
      <c r="B7">
        <v>15</v>
      </c>
      <c r="O7" t="s">
        <v>55</v>
      </c>
      <c r="P7">
        <v>0.5</v>
      </c>
      <c r="R7" t="s">
        <v>57</v>
      </c>
      <c r="S7">
        <f>PI()*(P7/2)^2</f>
        <v>0.19634954084936207</v>
      </c>
    </row>
    <row r="8" spans="1:20" x14ac:dyDescent="0.25">
      <c r="A8" t="s">
        <v>45</v>
      </c>
      <c r="B8">
        <v>195</v>
      </c>
      <c r="O8" t="s">
        <v>56</v>
      </c>
      <c r="P8">
        <v>6.5000000000000002E-2</v>
      </c>
    </row>
    <row r="9" spans="1:20" x14ac:dyDescent="0.25">
      <c r="A9" t="s">
        <v>46</v>
      </c>
      <c r="B9">
        <v>75</v>
      </c>
      <c r="O9" t="s">
        <v>54</v>
      </c>
      <c r="P9">
        <f>P7-P8</f>
        <v>0.435</v>
      </c>
      <c r="R9" t="s">
        <v>58</v>
      </c>
      <c r="S9">
        <f t="shared" ref="S9" si="0">PI()*(P9/2)^2</f>
        <v>0.14861696746888214</v>
      </c>
    </row>
    <row r="10" spans="1:20" x14ac:dyDescent="0.25">
      <c r="R10" t="s">
        <v>59</v>
      </c>
      <c r="S10">
        <f>S7-S9</f>
        <v>4.7732573380479926E-2</v>
      </c>
    </row>
    <row r="11" spans="1:20" x14ac:dyDescent="0.25">
      <c r="A11" t="s">
        <v>47</v>
      </c>
      <c r="B11">
        <f>SUM(B2:B10)</f>
        <v>425</v>
      </c>
    </row>
    <row r="12" spans="1:20" x14ac:dyDescent="0.25">
      <c r="R12" t="s">
        <v>60</v>
      </c>
      <c r="S12">
        <v>38</v>
      </c>
    </row>
    <row r="13" spans="1:20" x14ac:dyDescent="0.25">
      <c r="R13" t="s">
        <v>61</v>
      </c>
      <c r="S13">
        <f>S10*S12</f>
        <v>1.8138377884582373</v>
      </c>
      <c r="T13" t="s">
        <v>62</v>
      </c>
    </row>
    <row r="15" spans="1:20" x14ac:dyDescent="0.25">
      <c r="R15" t="s">
        <v>63</v>
      </c>
      <c r="S15">
        <v>9.7500000000000003E-2</v>
      </c>
      <c r="T15" t="s">
        <v>64</v>
      </c>
    </row>
    <row r="16" spans="1:20" x14ac:dyDescent="0.25">
      <c r="R16" t="s">
        <v>41</v>
      </c>
      <c r="S16">
        <f>S13*S15</f>
        <v>0.17684918437467814</v>
      </c>
      <c r="T16" t="s">
        <v>65</v>
      </c>
    </row>
    <row r="17" spans="19:20" x14ac:dyDescent="0.25">
      <c r="S17">
        <f>S16*453.592</f>
        <v>80.217375238879001</v>
      </c>
      <c r="T17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Calculations</vt:lpstr>
      <vt:lpstr>Mass Data</vt:lpstr>
      <vt:lpstr>Calculations!Print_Area</vt:lpstr>
    </vt:vector>
  </TitlesOfParts>
  <Company>Conestoga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"%username%"</dc:creator>
  <cp:lastModifiedBy>"%username%"</cp:lastModifiedBy>
  <cp:lastPrinted>2018-03-16T14:52:49Z</cp:lastPrinted>
  <dcterms:created xsi:type="dcterms:W3CDTF">2018-03-07T20:07:26Z</dcterms:created>
  <dcterms:modified xsi:type="dcterms:W3CDTF">2018-04-02T22:46:02Z</dcterms:modified>
</cp:coreProperties>
</file>