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1023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Print_Area" localSheetId="0">Лист1!$A$1:$I$51</definedName>
  </definedNames>
  <calcPr calcId="125725"/>
</workbook>
</file>

<file path=xl/calcChain.xml><?xml version="1.0" encoding="utf-8"?>
<calcChain xmlns="http://schemas.openxmlformats.org/spreadsheetml/2006/main">
  <c r="B43" i="1"/>
  <c r="C43" s="1"/>
  <c r="D43" s="1"/>
  <c r="E43" s="1"/>
  <c r="F43" s="1"/>
  <c r="B40"/>
  <c r="B22"/>
  <c r="B23"/>
  <c r="B24"/>
  <c r="B25"/>
  <c r="C37" l="1"/>
  <c r="B37"/>
  <c r="C36"/>
  <c r="B36"/>
  <c r="C35"/>
  <c r="B35"/>
  <c r="C34"/>
  <c r="B34"/>
  <c r="C33"/>
  <c r="C26"/>
  <c r="B26"/>
  <c r="C25"/>
  <c r="D25"/>
  <c r="C24"/>
  <c r="D24"/>
  <c r="C23"/>
  <c r="D23"/>
  <c r="C22"/>
  <c r="D26" l="1"/>
  <c r="D37"/>
  <c r="D36"/>
  <c r="D35"/>
  <c r="D34"/>
  <c r="D15"/>
  <c r="C15"/>
  <c r="B15"/>
  <c r="D14"/>
  <c r="C14"/>
  <c r="B14"/>
  <c r="D13"/>
  <c r="C13"/>
  <c r="B13"/>
  <c r="D12"/>
  <c r="C12"/>
  <c r="B12"/>
  <c r="C11"/>
  <c r="D22" l="1"/>
  <c r="B33" l="1"/>
  <c r="D33" s="1"/>
  <c r="B11" l="1"/>
  <c r="D11"/>
</calcChain>
</file>

<file path=xl/sharedStrings.xml><?xml version="1.0" encoding="utf-8"?>
<sst xmlns="http://schemas.openxmlformats.org/spreadsheetml/2006/main" count="62" uniqueCount="35">
  <si>
    <t>Индивидуальные тарифы на услуги по передаче электроэнергии  для взаиморасчетов с ОАО "МРСК Центра"-"Липецкэнерго"</t>
  </si>
  <si>
    <t xml:space="preserve">Ставка за содержание электрических сетей </t>
  </si>
  <si>
    <t>Ставка на оплату технологического расхода (потерь)</t>
  </si>
  <si>
    <t>руб/МВт*мес</t>
  </si>
  <si>
    <t>руб./МВтч</t>
  </si>
  <si>
    <t>Двухставочный тариф</t>
  </si>
  <si>
    <t>Одноставочный тариф</t>
  </si>
  <si>
    <t>руб/МВтч</t>
  </si>
  <si>
    <t xml:space="preserve">Период </t>
  </si>
  <si>
    <t>Необходимая валовая выручка ОАО "ОЭЗ ППТ Липецк" на содержание электрических сетей</t>
  </si>
  <si>
    <t xml:space="preserve">Необходимая валовая выручка </t>
  </si>
  <si>
    <t>Необходимая валовая выручка ОАО "ОЭЗ ППТ Липецк" на технологический расход электроэнергии (потери)</t>
  </si>
  <si>
    <t>тыс.руб.</t>
  </si>
  <si>
    <t>Ед. изм.</t>
  </si>
  <si>
    <t>С 01.01.2015 по 31.12.2015г.</t>
  </si>
  <si>
    <t>С 01.01.2016 по 31.12.2016г.</t>
  </si>
  <si>
    <t>С 01.01.2017 по 31.12.2017г.</t>
  </si>
  <si>
    <t>С 01.01.2018 по 31.12.2018г.</t>
  </si>
  <si>
    <t>С 01.01.2019 по 31.12.2019г.</t>
  </si>
  <si>
    <t>Необходимая валовая выручка ОАО "ОЭЗ ППТ Липецк" на услуги по передаче электроэнергии -всего</t>
  </si>
  <si>
    <t>Необходимая валовая выручка ОАО "ОЭЗ ППТ Липецк" на услуги по передаче электроэнергии в части субабонентов</t>
  </si>
  <si>
    <t>Долгосрочные параметры регулирования:</t>
  </si>
  <si>
    <t>Индекс  эффективности подконтрольных расходов</t>
  </si>
  <si>
    <t>Коэффициент эластичности подконтрольных расходов по количеству активов</t>
  </si>
  <si>
    <t>2015г</t>
  </si>
  <si>
    <t>2016г</t>
  </si>
  <si>
    <t>2017г</t>
  </si>
  <si>
    <t>2018г</t>
  </si>
  <si>
    <t>2019г.</t>
  </si>
  <si>
    <t>-</t>
  </si>
  <si>
    <t>Величина технологического расхода (потерь) электрической энергии, мвтч</t>
  </si>
  <si>
    <t xml:space="preserve">Уровень надежности и качества реализуемых товаров </t>
  </si>
  <si>
    <t>Базовый уровень подконтрольных расходов 2015г, тыс. руб</t>
  </si>
  <si>
    <t xml:space="preserve">Предложение ОАО "ОЭЗ ППТ "Липецк"  по тарифам на передачу электроэнергии, </t>
  </si>
  <si>
    <t>долгосрочным параметрам регулирования на 2015-2019гг.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</si>
</sst>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center" wrapText="1"/>
    </xf>
    <xf numFmtId="0" fontId="1" fillId="0" borderId="0" xfId="0" applyFont="1"/>
    <xf numFmtId="0" fontId="2" fillId="0" borderId="0" xfId="0" applyFont="1"/>
    <xf numFmtId="2" fontId="0" fillId="0" borderId="1" xfId="0" applyNumberFormat="1" applyBorder="1" applyAlignment="1">
      <alignment horizontal="center"/>
    </xf>
    <xf numFmtId="0" fontId="3" fillId="0" borderId="0" xfId="0" applyFont="1"/>
    <xf numFmtId="0" fontId="0" fillId="0" borderId="3" xfId="0" applyBorder="1" applyAlignment="1">
      <alignment horizontal="center" wrapText="1"/>
    </xf>
    <xf numFmtId="4" fontId="0" fillId="0" borderId="1" xfId="0" applyNumberFormat="1" applyBorder="1" applyAlignment="1">
      <alignment horizontal="center"/>
    </xf>
    <xf numFmtId="0" fontId="0" fillId="0" borderId="0" xfId="0" applyBorder="1" applyAlignment="1">
      <alignment wrapText="1"/>
    </xf>
    <xf numFmtId="2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0" xfId="0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khvorykh/&#1052;&#1086;&#1080;%20&#1076;&#1086;&#1082;&#1091;&#1084;&#1077;&#1085;&#1090;&#1099;/&#1061;&#1074;&#1086;&#1088;&#1099;&#1093;%20&#1057;/&#1058;&#1040;&#1056;&#1048;&#1060;&#1067;%20&#1069;&#1069;/&#1090;&#1072;&#1088;&#1080;&#1092;%20&#1085;&#1072;%202015&#1075;/&#1055;&#1088;&#1077;&#1076;&#1083;&#1086;&#1078;&#1077;&#1085;&#1080;&#1077;%20&#1087;&#1088;&#1077;&#1076;&#1077;&#1083;.&#1090;&#1072;&#1088;&#1080;&#1092;&#1099;%20&#1101;&#1101;%20&#1085;&#1072;%202015&#1075;!!!!!!!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!"/>
      <sheetName val="4!"/>
      <sheetName val="5!"/>
      <sheetName val="смета расходов"/>
      <sheetName val="16"/>
      <sheetName val="16   "/>
      <sheetName val="17"/>
      <sheetName val="17.1 2013 факт! "/>
      <sheetName val="аморт"/>
      <sheetName val="17.1 2014г ож!"/>
      <sheetName val="амортизация"/>
      <sheetName val="17.1 2015г "/>
      <sheetName val="18.2"/>
      <sheetName val="20"/>
      <sheetName val="20.1"/>
      <sheetName val="21.3"/>
      <sheetName val="расчет"/>
      <sheetName val="корр НВВ факт"/>
      <sheetName val="24"/>
      <sheetName val="25"/>
      <sheetName val="27 - 2015"/>
      <sheetName val="27 - 2016"/>
      <sheetName val="27 - 2017"/>
      <sheetName val="27 - 2018"/>
      <sheetName val="27 - 2019"/>
      <sheetName val="P2.1-2014"/>
      <sheetName val="P2.2-2014"/>
    </sheetNames>
    <sheetDataSet>
      <sheetData sheetId="0"/>
      <sheetData sheetId="1">
        <row r="18">
          <cell r="Y18">
            <v>2.4319353896942038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4">
          <cell r="G34">
            <v>135055.79005862083</v>
          </cell>
        </row>
      </sheetData>
      <sheetData sheetId="17"/>
      <sheetData sheetId="18"/>
      <sheetData sheetId="19"/>
      <sheetData sheetId="20">
        <row r="15">
          <cell r="AI15">
            <v>2496.6319676877192</v>
          </cell>
        </row>
        <row r="34">
          <cell r="AI34">
            <v>291045.41735627316</v>
          </cell>
          <cell r="AO34">
            <v>305048.63463274582</v>
          </cell>
        </row>
        <row r="35">
          <cell r="AI35">
            <v>4679.5382016394442</v>
          </cell>
          <cell r="AO35">
            <v>4836.1010166972692</v>
          </cell>
        </row>
        <row r="38">
          <cell r="AI38">
            <v>1657065.1709823487</v>
          </cell>
        </row>
        <row r="39">
          <cell r="AI39">
            <v>39.506590325418131</v>
          </cell>
        </row>
      </sheetData>
      <sheetData sheetId="21">
        <row r="15">
          <cell r="AI15">
            <v>2420.0956610385397</v>
          </cell>
        </row>
        <row r="34">
          <cell r="AI34">
            <v>281689.59882997099</v>
          </cell>
          <cell r="AO34">
            <v>295259.52765618725</v>
          </cell>
        </row>
        <row r="35">
          <cell r="AI35">
            <v>4969.6649578575125</v>
          </cell>
          <cell r="AO35">
            <v>5135.9345131362388</v>
          </cell>
        </row>
        <row r="38">
          <cell r="AI38">
            <v>1603797.879688808</v>
          </cell>
        </row>
        <row r="39">
          <cell r="AI39">
            <v>41.955959986794987</v>
          </cell>
        </row>
      </sheetData>
      <sheetData sheetId="22">
        <row r="15">
          <cell r="AI15">
            <v>2759.2121719555585</v>
          </cell>
        </row>
        <row r="34">
          <cell r="AI34">
            <v>321559.6252772921</v>
          </cell>
          <cell r="AO34">
            <v>336976.02236520842</v>
          </cell>
        </row>
        <row r="35">
          <cell r="AI35">
            <v>5267.8396782759683</v>
          </cell>
          <cell r="AO35">
            <v>5444.0852336633034</v>
          </cell>
        </row>
        <row r="38">
          <cell r="AI38">
            <v>1830797.6132428567</v>
          </cell>
        </row>
        <row r="39">
          <cell r="AI39">
            <v>44.47327387918741</v>
          </cell>
        </row>
      </sheetData>
      <sheetData sheetId="23">
        <row r="15">
          <cell r="AI15">
            <v>2910.0393567899655</v>
          </cell>
        </row>
        <row r="34">
          <cell r="AI34">
            <v>339198.51920557499</v>
          </cell>
          <cell r="AO34">
            <v>355499.4941003602</v>
          </cell>
        </row>
        <row r="35">
          <cell r="AI35">
            <v>5494.3592788400965</v>
          </cell>
          <cell r="AO35">
            <v>5678.183476563906</v>
          </cell>
        </row>
        <row r="38">
          <cell r="AI38">
            <v>1931224.5399016272</v>
          </cell>
        </row>
        <row r="39">
          <cell r="AI39">
            <v>46.385645714730742</v>
          </cell>
        </row>
      </sheetData>
      <sheetData sheetId="24">
        <row r="15">
          <cell r="AI15">
            <v>3513.948934261603</v>
          </cell>
        </row>
        <row r="34">
          <cell r="AI34">
            <v>410506.06993153313</v>
          </cell>
          <cell r="AO34">
            <v>430312.48999989347</v>
          </cell>
        </row>
        <row r="35">
          <cell r="AI35">
            <v>5719.6316802737556</v>
          </cell>
          <cell r="AO35">
            <v>5910.9927929245414</v>
          </cell>
        </row>
        <row r="38">
          <cell r="AI38">
            <v>2337213.6113302945</v>
          </cell>
        </row>
        <row r="39">
          <cell r="AI39">
            <v>48.287488181140084</v>
          </cell>
        </row>
      </sheetData>
      <sheetData sheetId="25"/>
      <sheetData sheetId="2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G51"/>
  <sheetViews>
    <sheetView tabSelected="1" zoomScaleNormal="100" zoomScaleSheetLayoutView="100" workbookViewId="0">
      <selection activeCell="K14" sqref="K14"/>
    </sheetView>
  </sheetViews>
  <sheetFormatPr defaultRowHeight="15"/>
  <cols>
    <col min="1" max="1" width="29.42578125" customWidth="1"/>
    <col min="2" max="2" width="23.85546875" customWidth="1"/>
    <col min="3" max="3" width="27" customWidth="1"/>
    <col min="4" max="4" width="18.85546875" customWidth="1"/>
    <col min="9" max="9" width="8.42578125" customWidth="1"/>
  </cols>
  <sheetData>
    <row r="3" spans="1:4" ht="18.75">
      <c r="A3" s="6" t="s">
        <v>33</v>
      </c>
    </row>
    <row r="4" spans="1:4" ht="18.75">
      <c r="A4" s="6" t="s">
        <v>34</v>
      </c>
    </row>
    <row r="6" spans="1:4" ht="15.75">
      <c r="A6" s="7" t="s">
        <v>0</v>
      </c>
    </row>
    <row r="8" spans="1:4">
      <c r="A8" s="24" t="s">
        <v>8</v>
      </c>
      <c r="B8" s="22" t="s">
        <v>5</v>
      </c>
      <c r="C8" s="22"/>
      <c r="D8" s="23" t="s">
        <v>6</v>
      </c>
    </row>
    <row r="9" spans="1:4" ht="45">
      <c r="A9" s="25"/>
      <c r="B9" s="3" t="s">
        <v>1</v>
      </c>
      <c r="C9" s="4" t="s">
        <v>2</v>
      </c>
      <c r="D9" s="23"/>
    </row>
    <row r="10" spans="1:4">
      <c r="A10" s="1" t="s">
        <v>13</v>
      </c>
      <c r="B10" s="2" t="s">
        <v>3</v>
      </c>
      <c r="C10" s="2" t="s">
        <v>4</v>
      </c>
      <c r="D10" s="2" t="s">
        <v>7</v>
      </c>
    </row>
    <row r="11" spans="1:4" ht="32.25" customHeight="1">
      <c r="A11" s="3" t="s">
        <v>14</v>
      </c>
      <c r="B11" s="8">
        <f>'[1]27 - 2015'!$AI$38</f>
        <v>1657065.1709823487</v>
      </c>
      <c r="C11" s="11">
        <f>'[1]27 - 2015'!$AI$39</f>
        <v>39.506590325418131</v>
      </c>
      <c r="D11" s="8">
        <f>'[1]27 - 2015'!$AI$15</f>
        <v>2496.6319676877192</v>
      </c>
    </row>
    <row r="12" spans="1:4" ht="32.25" customHeight="1">
      <c r="A12" s="3" t="s">
        <v>15</v>
      </c>
      <c r="B12" s="8">
        <f>'[1]27 - 2016'!$AI$38</f>
        <v>1603797.879688808</v>
      </c>
      <c r="C12" s="11">
        <f>'[1]27 - 2016'!$AI$39</f>
        <v>41.955959986794987</v>
      </c>
      <c r="D12" s="8">
        <f>'[1]27 - 2016'!$AI$15</f>
        <v>2420.0956610385397</v>
      </c>
    </row>
    <row r="13" spans="1:4" ht="32.25" customHeight="1">
      <c r="A13" s="3" t="s">
        <v>16</v>
      </c>
      <c r="B13" s="8">
        <f>'[1]27 - 2017'!$AI$38</f>
        <v>1830797.6132428567</v>
      </c>
      <c r="C13" s="11">
        <f>'[1]27 - 2017'!$AI$39</f>
        <v>44.47327387918741</v>
      </c>
      <c r="D13" s="8">
        <f>'[1]27 - 2017'!$AI$15</f>
        <v>2759.2121719555585</v>
      </c>
    </row>
    <row r="14" spans="1:4" ht="32.25" customHeight="1">
      <c r="A14" s="3" t="s">
        <v>17</v>
      </c>
      <c r="B14" s="8">
        <f>'[1]27 - 2018'!$AI$38</f>
        <v>1931224.5399016272</v>
      </c>
      <c r="C14" s="11">
        <f>'[1]27 - 2018'!$AI$39</f>
        <v>46.385645714730742</v>
      </c>
      <c r="D14" s="8">
        <f>'[1]27 - 2018'!$AI$15</f>
        <v>2910.0393567899655</v>
      </c>
    </row>
    <row r="15" spans="1:4" ht="32.25" customHeight="1">
      <c r="A15" s="3" t="s">
        <v>18</v>
      </c>
      <c r="B15" s="8">
        <f>'[1]27 - 2019'!$AI$38</f>
        <v>2337213.6113302945</v>
      </c>
      <c r="C15" s="11">
        <f>'[1]27 - 2019'!$AI$39</f>
        <v>48.287488181140084</v>
      </c>
      <c r="D15" s="8">
        <f>'[1]27 - 2019'!$AI$15</f>
        <v>3513.948934261603</v>
      </c>
    </row>
    <row r="16" spans="1:4" ht="32.25" customHeight="1">
      <c r="A16" s="12"/>
      <c r="B16" s="13"/>
      <c r="C16" s="14"/>
      <c r="D16" s="13"/>
    </row>
    <row r="17" spans="1:4" ht="15.75">
      <c r="A17" s="7" t="s">
        <v>19</v>
      </c>
    </row>
    <row r="18" spans="1:4">
      <c r="D18" t="s">
        <v>12</v>
      </c>
    </row>
    <row r="19" spans="1:4">
      <c r="A19" s="24" t="s">
        <v>8</v>
      </c>
      <c r="B19" s="26" t="s">
        <v>9</v>
      </c>
      <c r="C19" s="23" t="s">
        <v>11</v>
      </c>
      <c r="D19" s="23" t="s">
        <v>10</v>
      </c>
    </row>
    <row r="20" spans="1:4">
      <c r="A20" s="25"/>
      <c r="B20" s="27"/>
      <c r="C20" s="23"/>
      <c r="D20" s="23"/>
    </row>
    <row r="21" spans="1:4">
      <c r="A21" s="1" t="s">
        <v>13</v>
      </c>
      <c r="B21" s="10" t="s">
        <v>12</v>
      </c>
      <c r="C21" s="10" t="s">
        <v>12</v>
      </c>
      <c r="D21" s="10" t="s">
        <v>12</v>
      </c>
    </row>
    <row r="22" spans="1:4">
      <c r="A22" s="3" t="s">
        <v>14</v>
      </c>
      <c r="B22" s="15">
        <f>'[1]27 - 2015'!$AO$34</f>
        <v>305048.63463274582</v>
      </c>
      <c r="C22" s="15">
        <f>'[1]27 - 2015'!$AO$35</f>
        <v>4836.1010166972692</v>
      </c>
      <c r="D22" s="15">
        <f t="shared" ref="D22:D26" si="0">B22+C22</f>
        <v>309884.73564944306</v>
      </c>
    </row>
    <row r="23" spans="1:4">
      <c r="A23" s="3" t="s">
        <v>15</v>
      </c>
      <c r="B23" s="15">
        <f>'[1]27 - 2016'!$AO$34</f>
        <v>295259.52765618725</v>
      </c>
      <c r="C23" s="15">
        <f>'[1]27 - 2016'!$AO$35</f>
        <v>5135.9345131362388</v>
      </c>
      <c r="D23" s="15">
        <f t="shared" si="0"/>
        <v>300395.46216932347</v>
      </c>
    </row>
    <row r="24" spans="1:4">
      <c r="A24" s="3" t="s">
        <v>16</v>
      </c>
      <c r="B24" s="15">
        <f>'[1]27 - 2017'!$AO$34</f>
        <v>336976.02236520842</v>
      </c>
      <c r="C24" s="15">
        <f>'[1]27 - 2017'!$AO$35</f>
        <v>5444.0852336633034</v>
      </c>
      <c r="D24" s="15">
        <f t="shared" si="0"/>
        <v>342420.10759887175</v>
      </c>
    </row>
    <row r="25" spans="1:4">
      <c r="A25" s="3" t="s">
        <v>17</v>
      </c>
      <c r="B25" s="15">
        <f>'[1]27 - 2018'!$AO$34</f>
        <v>355499.4941003602</v>
      </c>
      <c r="C25" s="15">
        <f>'[1]27 - 2018'!$AO$35</f>
        <v>5678.183476563906</v>
      </c>
      <c r="D25" s="15">
        <f t="shared" si="0"/>
        <v>361177.67757692409</v>
      </c>
    </row>
    <row r="26" spans="1:4">
      <c r="A26" s="3" t="s">
        <v>18</v>
      </c>
      <c r="B26" s="15">
        <f>'[1]27 - 2019'!$AO$34</f>
        <v>430312.48999989347</v>
      </c>
      <c r="C26" s="15">
        <f>'[1]27 - 2019'!$AO$35</f>
        <v>5910.9927929245414</v>
      </c>
      <c r="D26" s="15">
        <f t="shared" si="0"/>
        <v>436223.48279281799</v>
      </c>
    </row>
    <row r="28" spans="1:4" ht="15.75">
      <c r="A28" s="7" t="s">
        <v>20</v>
      </c>
    </row>
    <row r="29" spans="1:4">
      <c r="D29" t="s">
        <v>12</v>
      </c>
    </row>
    <row r="30" spans="1:4">
      <c r="A30" s="24" t="s">
        <v>8</v>
      </c>
      <c r="B30" s="26" t="s">
        <v>9</v>
      </c>
      <c r="C30" s="23" t="s">
        <v>11</v>
      </c>
      <c r="D30" s="23" t="s">
        <v>10</v>
      </c>
    </row>
    <row r="31" spans="1:4" ht="63" customHeight="1">
      <c r="A31" s="25"/>
      <c r="B31" s="27"/>
      <c r="C31" s="23"/>
      <c r="D31" s="23"/>
    </row>
    <row r="32" spans="1:4" ht="18" customHeight="1">
      <c r="A32" s="1" t="s">
        <v>13</v>
      </c>
      <c r="B32" s="5" t="s">
        <v>12</v>
      </c>
      <c r="C32" s="5" t="s">
        <v>12</v>
      </c>
      <c r="D32" s="5" t="s">
        <v>12</v>
      </c>
    </row>
    <row r="33" spans="1:7" ht="27" customHeight="1">
      <c r="A33" s="3" t="s">
        <v>14</v>
      </c>
      <c r="B33" s="15">
        <f>'[1]27 - 2015'!$AI$34</f>
        <v>291045.41735627316</v>
      </c>
      <c r="C33" s="15">
        <f>'[1]27 - 2015'!$AI$35</f>
        <v>4679.5382016394442</v>
      </c>
      <c r="D33" s="15">
        <f t="shared" ref="D33:D37" si="1">B33+C33</f>
        <v>295724.95555791259</v>
      </c>
    </row>
    <row r="34" spans="1:7" ht="27" customHeight="1">
      <c r="A34" s="3" t="s">
        <v>15</v>
      </c>
      <c r="B34" s="15">
        <f>'[1]27 - 2016'!$AI$34</f>
        <v>281689.59882997099</v>
      </c>
      <c r="C34" s="15">
        <f>'[1]27 - 2016'!$AI$35</f>
        <v>4969.6649578575125</v>
      </c>
      <c r="D34" s="15">
        <f t="shared" si="1"/>
        <v>286659.2637878285</v>
      </c>
    </row>
    <row r="35" spans="1:7" ht="27" customHeight="1">
      <c r="A35" s="3" t="s">
        <v>16</v>
      </c>
      <c r="B35" s="15">
        <f>'[1]27 - 2017'!$AI$34</f>
        <v>321559.6252772921</v>
      </c>
      <c r="C35" s="15">
        <f>'[1]27 - 2017'!$AI$35</f>
        <v>5267.8396782759683</v>
      </c>
      <c r="D35" s="15">
        <f t="shared" si="1"/>
        <v>326827.46495556808</v>
      </c>
    </row>
    <row r="36" spans="1:7" ht="27" customHeight="1">
      <c r="A36" s="3" t="s">
        <v>17</v>
      </c>
      <c r="B36" s="15">
        <f>'[1]27 - 2018'!$AI$34</f>
        <v>339198.51920557499</v>
      </c>
      <c r="C36" s="15">
        <f>'[1]27 - 2018'!$AI$35</f>
        <v>5494.3592788400965</v>
      </c>
      <c r="D36" s="15">
        <f t="shared" si="1"/>
        <v>344692.87848441507</v>
      </c>
    </row>
    <row r="37" spans="1:7" ht="27" customHeight="1">
      <c r="A37" s="3" t="s">
        <v>18</v>
      </c>
      <c r="B37" s="15">
        <f>'[1]27 - 2019'!$AI$34</f>
        <v>410506.06993153313</v>
      </c>
      <c r="C37" s="15">
        <f>'[1]27 - 2019'!$AI$35</f>
        <v>5719.6316802737556</v>
      </c>
      <c r="D37" s="15">
        <f t="shared" si="1"/>
        <v>416225.70161180687</v>
      </c>
    </row>
    <row r="38" spans="1:7" ht="27" customHeight="1">
      <c r="A38" s="12"/>
      <c r="B38" s="13"/>
      <c r="C38" s="13"/>
      <c r="D38" s="13"/>
    </row>
    <row r="39" spans="1:7" ht="51" customHeight="1">
      <c r="A39" s="3" t="s">
        <v>21</v>
      </c>
      <c r="B39" s="8" t="s">
        <v>24</v>
      </c>
      <c r="C39" s="8" t="s">
        <v>25</v>
      </c>
      <c r="D39" s="8" t="s">
        <v>26</v>
      </c>
      <c r="E39" s="16" t="s">
        <v>27</v>
      </c>
      <c r="F39" s="16" t="s">
        <v>28</v>
      </c>
      <c r="G39" s="20"/>
    </row>
    <row r="40" spans="1:7" ht="51" customHeight="1">
      <c r="A40" s="3" t="s">
        <v>32</v>
      </c>
      <c r="B40" s="15">
        <f>[1]расчет!$G$34</f>
        <v>135055.79005862083</v>
      </c>
      <c r="C40" s="8" t="s">
        <v>29</v>
      </c>
      <c r="D40" s="8" t="s">
        <v>29</v>
      </c>
      <c r="E40" s="8" t="s">
        <v>29</v>
      </c>
      <c r="F40" s="8" t="s">
        <v>29</v>
      </c>
      <c r="G40" s="20"/>
    </row>
    <row r="41" spans="1:7" ht="72" customHeight="1">
      <c r="A41" s="3" t="s">
        <v>22</v>
      </c>
      <c r="B41" s="17">
        <v>0.01</v>
      </c>
      <c r="C41" s="17">
        <v>0.01</v>
      </c>
      <c r="D41" s="17">
        <v>0.01</v>
      </c>
      <c r="E41" s="17">
        <v>0.01</v>
      </c>
      <c r="F41" s="17">
        <v>0.01</v>
      </c>
      <c r="G41" s="20"/>
    </row>
    <row r="42" spans="1:7" ht="61.5" customHeight="1">
      <c r="A42" s="3" t="s">
        <v>23</v>
      </c>
      <c r="B42" s="8">
        <v>0.75</v>
      </c>
      <c r="C42" s="8">
        <v>0.75</v>
      </c>
      <c r="D42" s="8">
        <v>0.75</v>
      </c>
      <c r="E42" s="8">
        <v>0.75</v>
      </c>
      <c r="F42" s="8">
        <v>0.75</v>
      </c>
      <c r="G42" s="20"/>
    </row>
    <row r="43" spans="1:7" ht="47.25" customHeight="1">
      <c r="A43" s="3" t="s">
        <v>30</v>
      </c>
      <c r="B43" s="18">
        <f>'[1]4!'!$Y$18</f>
        <v>2.4319353896942038</v>
      </c>
      <c r="C43" s="18">
        <f>B43</f>
        <v>2.4319353896942038</v>
      </c>
      <c r="D43" s="18">
        <f>C43</f>
        <v>2.4319353896942038</v>
      </c>
      <c r="E43" s="19">
        <f>D43</f>
        <v>2.4319353896942038</v>
      </c>
      <c r="F43" s="19">
        <f>E43</f>
        <v>2.4319353896942038</v>
      </c>
      <c r="G43" s="20"/>
    </row>
    <row r="44" spans="1:7" ht="42.75" customHeight="1">
      <c r="A44" s="3" t="s">
        <v>31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20"/>
    </row>
    <row r="45" spans="1:7" ht="27" customHeight="1">
      <c r="A45" s="12"/>
      <c r="B45" s="13"/>
      <c r="C45" s="13"/>
      <c r="D45" s="13"/>
    </row>
    <row r="46" spans="1:7" ht="27" hidden="1" customHeight="1">
      <c r="A46" s="12"/>
      <c r="B46" s="13"/>
      <c r="C46" s="13"/>
      <c r="D46" s="13"/>
    </row>
    <row r="48" spans="1:7" s="21" customFormat="1" ht="21"/>
    <row r="50" spans="1:1">
      <c r="A50" s="9"/>
    </row>
    <row r="51" spans="1:1">
      <c r="A51" s="9"/>
    </row>
  </sheetData>
  <mergeCells count="11">
    <mergeCell ref="B8:C8"/>
    <mergeCell ref="D8:D9"/>
    <mergeCell ref="A8:A9"/>
    <mergeCell ref="A30:A31"/>
    <mergeCell ref="B30:B31"/>
    <mergeCell ref="C30:C31"/>
    <mergeCell ref="D30:D31"/>
    <mergeCell ref="A19:A20"/>
    <mergeCell ref="B19:B20"/>
    <mergeCell ref="C19:C20"/>
    <mergeCell ref="D19:D20"/>
  </mergeCells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vkhvorykh</dc:creator>
  <cp:lastModifiedBy>vkhvorykh</cp:lastModifiedBy>
  <cp:lastPrinted>2014-04-11T10:45:59Z</cp:lastPrinted>
  <dcterms:created xsi:type="dcterms:W3CDTF">2013-04-16T08:38:39Z</dcterms:created>
  <dcterms:modified xsi:type="dcterms:W3CDTF">2014-04-11T12:00:19Z</dcterms:modified>
</cp:coreProperties>
</file>