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Oman-2023/data/PNNL_NMR/voa_raw_data/"/>
    </mc:Choice>
  </mc:AlternateContent>
  <xr:revisionPtr revIDLastSave="0" documentId="13_ncr:1_{4569C7B5-3DEA-064E-8BF2-BB7DB3195573}" xr6:coauthVersionLast="47" xr6:coauthVersionMax="47" xr10:uidLastSave="{00000000-0000-0000-0000-000000000000}"/>
  <bookViews>
    <workbookView xWindow="15120" yWindow="10200" windowWidth="15120" windowHeight="9440" xr2:uid="{00000000-000D-0000-FFFF-FFFF00000000}"/>
  </bookViews>
  <sheets>
    <sheet name="Raw_Export_Concentrat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7" i="1"/>
  <c r="S10" i="1"/>
  <c r="S11" i="1"/>
  <c r="S13" i="1"/>
  <c r="S21" i="1"/>
  <c r="S20" i="1"/>
  <c r="S19" i="1"/>
  <c r="S18" i="1"/>
  <c r="S15" i="1"/>
  <c r="S14" i="1"/>
  <c r="S12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<sst xmlns="http://schemas.openxmlformats.org/spreadsheetml/2006/main" count="240" uniqueCount="101">
  <si>
    <t>Profiled Data Type</t>
  </si>
  <si>
    <t>Concentrations ( μM )</t>
  </si>
  <si>
    <t>Export Date</t>
  </si>
  <si>
    <t>Mon Aug 21 14:10:40 PDT 2023</t>
  </si>
  <si>
    <t>CAS Registry</t>
  </si>
  <si>
    <t>KEGG Compound ID</t>
  </si>
  <si>
    <t>HMDB Accession Number</t>
  </si>
  <si>
    <t>PubChem Compound</t>
  </si>
  <si>
    <t>Formula</t>
  </si>
  <si>
    <t>Weight</t>
  </si>
  <si>
    <t>Author</t>
  </si>
  <si>
    <t>08102023_S01_BA1B-20.5.1.1r_dh_fit.cnx</t>
  </si>
  <si>
    <t>08102023_S02_BA1B-150.5.1.1r_dh_fit.cnx</t>
  </si>
  <si>
    <t>08102023_S03_BA1B-250.5.1.1r_dh_fit.cnx</t>
  </si>
  <si>
    <t>08102023_S04_BA4A-20.5.1.1r_dh_fit.cnx</t>
  </si>
  <si>
    <t>08102023_S05_BA4A-150.5.1.1r_dh_fit.cnx</t>
  </si>
  <si>
    <t>08102023_S06_BA4A-270.5.1.1r_dh_fit.cnx</t>
  </si>
  <si>
    <t>08102023_S07_BA3A-20.5.1.1r_dh_fit.cnx</t>
  </si>
  <si>
    <t>08102023_S08_BA3A-150.5.1.1r_dh_fit.cnx</t>
  </si>
  <si>
    <t>08102023_S09_BA3A-270.5.1.1r_dh_fit.cnx</t>
  </si>
  <si>
    <t>08102023_S10_Blank1.5.1.1r_dh_fit.cnx</t>
  </si>
  <si>
    <t>08102023_S11_Blank2.5.1.1r_dh_fit.cnx</t>
  </si>
  <si>
    <t>08102023_S12_Blank3.5.1.1r_dh_fit.cnx</t>
  </si>
  <si>
    <t>08102023_S13_MQ_DSS_Blank.5.1.1r_dh_fit.cnx</t>
  </si>
  <si>
    <t>Magnet Frequency</t>
  </si>
  <si>
    <t>Pulse Sequence</t>
  </si>
  <si>
    <t>Shape Indicator (CSI)</t>
  </si>
  <si>
    <t>DSS</t>
  </si>
  <si>
    <t>Transients/Scans</t>
  </si>
  <si>
    <t>Acetate</t>
  </si>
  <si>
    <t>64-19-7</t>
  </si>
  <si>
    <t>C00033</t>
  </si>
  <si>
    <t>HMDB00042</t>
  </si>
  <si>
    <t>C2H4O2</t>
  </si>
  <si>
    <t>Chenomx Inc.</t>
  </si>
  <si>
    <t>Acetone</t>
  </si>
  <si>
    <t>67-64-1</t>
  </si>
  <si>
    <t>C00207</t>
  </si>
  <si>
    <t>HMDB01659</t>
  </si>
  <si>
    <t>C3H6O</t>
  </si>
  <si>
    <t>Benzoate</t>
  </si>
  <si>
    <t>65-85-0</t>
  </si>
  <si>
    <t>C00180</t>
  </si>
  <si>
    <t>HMDB01870</t>
  </si>
  <si>
    <t>C7H6O2</t>
  </si>
  <si>
    <t>Butyrate</t>
  </si>
  <si>
    <t>107-92-6</t>
  </si>
  <si>
    <t>C00246</t>
  </si>
  <si>
    <t>HMDB00039</t>
  </si>
  <si>
    <t>C4H8O2</t>
  </si>
  <si>
    <t>Citrate</t>
  </si>
  <si>
    <t>77-92-9</t>
  </si>
  <si>
    <t>C00158</t>
  </si>
  <si>
    <t>HMDB00094</t>
  </si>
  <si>
    <t>C6H8O7</t>
  </si>
  <si>
    <t>DSS-d6 (Chemical Shape Indicator)</t>
  </si>
  <si>
    <t>C6H10D6O3SSi</t>
  </si>
  <si>
    <t>Ethanol</t>
  </si>
  <si>
    <t>64-17-5</t>
  </si>
  <si>
    <t>C00469</t>
  </si>
  <si>
    <t>HMDB00108</t>
  </si>
  <si>
    <t>C2H6O</t>
  </si>
  <si>
    <t>Formate</t>
  </si>
  <si>
    <t>64-18-6</t>
  </si>
  <si>
    <t>C00058</t>
  </si>
  <si>
    <t>HMDB00142</t>
  </si>
  <si>
    <t>CH2O2</t>
  </si>
  <si>
    <t>Isopropanol</t>
  </si>
  <si>
    <t>67-63-0</t>
  </si>
  <si>
    <t>C01845</t>
  </si>
  <si>
    <t>HMDB00863</t>
  </si>
  <si>
    <t>C3H8O</t>
  </si>
  <si>
    <t>Methanol</t>
  </si>
  <si>
    <t>67-56-1</t>
  </si>
  <si>
    <t>C00132</t>
  </si>
  <si>
    <t>HMDB01875</t>
  </si>
  <si>
    <t>CH4O</t>
  </si>
  <si>
    <t>Propionate</t>
  </si>
  <si>
    <t>79-09-4</t>
  </si>
  <si>
    <t>C00163</t>
  </si>
  <si>
    <t>HMDB00237</t>
  </si>
  <si>
    <t>C3H6O2</t>
  </si>
  <si>
    <t>Propylene glycol</t>
  </si>
  <si>
    <t>57-55-6</t>
  </si>
  <si>
    <t>C00583</t>
  </si>
  <si>
    <t>HMDB01881</t>
  </si>
  <si>
    <t>C3H8O2</t>
  </si>
  <si>
    <t>Trimethylamine</t>
  </si>
  <si>
    <t>75-50-3</t>
  </si>
  <si>
    <t>C00565</t>
  </si>
  <si>
    <t>HMDB00906</t>
  </si>
  <si>
    <t>C3H9N</t>
  </si>
  <si>
    <t>standard deviations Concentrations ( μM )</t>
  </si>
  <si>
    <t xml:space="preserve"> </t>
  </si>
  <si>
    <t>sum</t>
  </si>
  <si>
    <t>instances above XXuM</t>
  </si>
  <si>
    <t>detected / quantifiable</t>
  </si>
  <si>
    <t>detect / near limits of detection - not quantifiable?</t>
  </si>
  <si>
    <t>checked / near impurity level - not usable</t>
  </si>
  <si>
    <t>controls</t>
  </si>
  <si>
    <t>DSS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</si>
</sst>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1" fillId="9" borderId="1" xfId="0" applyFont="1" applyFill="1" applyBorder="1"/>
    <xf numFmtId="0" fontId="3" fillId="10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0" fillId="9" borderId="0" xfId="0" applyFill="1"/>
    <xf numFmtId="0" fontId="0" fillId="2" borderId="0" xfId="0" applyFill="1"/>
    <xf numFmtId="0" fontId="3" fillId="3" borderId="1" xfId="0" applyFont="1" applyFill="1" applyBorder="1"/>
    <xf numFmtId="0" fontId="0" fillId="3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A10" workbookViewId="0">
      <selection activeCell="I24" sqref="I24"/>
    </sheetView>
  </sheetViews>
  <sheetFormatPr baseColWidth="10" defaultColWidth="21.6640625" defaultRowHeight="15" x14ac:dyDescent="0.2"/>
  <cols>
    <col min="1" max="1" width="31" customWidth="1"/>
    <col min="2" max="5" width="10.6640625" hidden="1" customWidth="1"/>
    <col min="6" max="8" width="10.6640625" customWidth="1"/>
    <col min="9" max="23" width="14.6640625" customWidth="1"/>
  </cols>
  <sheetData>
    <row r="1" spans="1:23" x14ac:dyDescent="0.2">
      <c r="A1" s="1" t="s">
        <v>0</v>
      </c>
    </row>
    <row r="2" spans="1:23" x14ac:dyDescent="0.2">
      <c r="A2" s="3" t="s">
        <v>1</v>
      </c>
      <c r="B2" s="1"/>
    </row>
    <row r="3" spans="1:23" x14ac:dyDescent="0.2">
      <c r="A3" s="1" t="s">
        <v>2</v>
      </c>
      <c r="B3" s="1"/>
      <c r="L3" s="21"/>
      <c r="T3" s="26" t="s">
        <v>99</v>
      </c>
      <c r="U3" s="26"/>
      <c r="V3" s="26"/>
      <c r="W3" t="s">
        <v>100</v>
      </c>
    </row>
    <row r="4" spans="1:23" x14ac:dyDescent="0.2">
      <c r="A4" s="1" t="s">
        <v>3</v>
      </c>
      <c r="I4" s="12"/>
      <c r="J4" s="12"/>
      <c r="K4" s="12"/>
      <c r="L4" s="13"/>
      <c r="M4" s="13"/>
      <c r="N4" s="13"/>
      <c r="O4" s="14"/>
      <c r="P4" s="14"/>
      <c r="Q4" s="14"/>
      <c r="R4" s="15"/>
      <c r="S4" s="15"/>
    </row>
    <row r="5" spans="1:23" ht="64" x14ac:dyDescent="0.2">
      <c r="A5" s="4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94</v>
      </c>
      <c r="S5" s="6" t="s">
        <v>95</v>
      </c>
      <c r="T5" s="10" t="s">
        <v>20</v>
      </c>
      <c r="U5" s="10" t="s">
        <v>21</v>
      </c>
      <c r="V5" s="10" t="s">
        <v>22</v>
      </c>
      <c r="W5" s="11" t="s">
        <v>23</v>
      </c>
    </row>
    <row r="6" spans="1:23" hidden="1" x14ac:dyDescent="0.2">
      <c r="A6" s="5" t="s">
        <v>24</v>
      </c>
      <c r="B6" s="4"/>
      <c r="C6" s="4"/>
      <c r="D6" s="4"/>
      <c r="E6" s="4"/>
      <c r="F6" s="4"/>
      <c r="G6" s="4"/>
      <c r="H6" s="4"/>
      <c r="I6" s="5">
        <v>750.24</v>
      </c>
      <c r="J6" s="5">
        <v>750.24</v>
      </c>
      <c r="K6" s="5">
        <v>750.24</v>
      </c>
      <c r="L6" s="5">
        <v>750.24</v>
      </c>
      <c r="M6" s="5">
        <v>750.24</v>
      </c>
      <c r="N6" s="5">
        <v>750.24</v>
      </c>
      <c r="O6" s="5">
        <v>750.24</v>
      </c>
      <c r="P6" s="5">
        <v>750.24</v>
      </c>
      <c r="Q6" s="5">
        <v>750.24</v>
      </c>
      <c r="R6" s="5"/>
      <c r="S6" s="5"/>
      <c r="T6" s="5">
        <v>750.24</v>
      </c>
      <c r="U6" s="5">
        <v>750.24</v>
      </c>
      <c r="V6" s="5">
        <v>750.24</v>
      </c>
      <c r="W6" s="5">
        <v>750.24</v>
      </c>
    </row>
    <row r="7" spans="1:23" hidden="1" x14ac:dyDescent="0.2">
      <c r="A7" s="5" t="s">
        <v>25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idden="1" x14ac:dyDescent="0.2">
      <c r="A8" s="5" t="s">
        <v>26</v>
      </c>
      <c r="B8" s="4"/>
      <c r="C8" s="4"/>
      <c r="D8" s="4"/>
      <c r="E8" s="4"/>
      <c r="F8" s="4"/>
      <c r="G8" s="4"/>
      <c r="H8" s="4"/>
      <c r="I8" s="5" t="s">
        <v>27</v>
      </c>
      <c r="J8" s="5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5" t="s">
        <v>27</v>
      </c>
      <c r="Q8" s="5" t="s">
        <v>27</v>
      </c>
      <c r="R8" s="5"/>
      <c r="S8" s="5"/>
      <c r="T8" s="5" t="s">
        <v>27</v>
      </c>
      <c r="U8" s="5" t="s">
        <v>27</v>
      </c>
      <c r="V8" s="5" t="s">
        <v>27</v>
      </c>
      <c r="W8" s="5" t="s">
        <v>27</v>
      </c>
    </row>
    <row r="9" spans="1:23" hidden="1" x14ac:dyDescent="0.2">
      <c r="A9" s="5" t="s">
        <v>28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17" t="s">
        <v>29</v>
      </c>
      <c r="B10" s="5" t="s">
        <v>30</v>
      </c>
      <c r="C10" s="5" t="s">
        <v>31</v>
      </c>
      <c r="D10" s="5" t="s">
        <v>32</v>
      </c>
      <c r="E10" s="5">
        <v>176</v>
      </c>
      <c r="F10" s="5" t="s">
        <v>33</v>
      </c>
      <c r="G10" s="5">
        <v>60.052</v>
      </c>
      <c r="H10" s="5" t="s">
        <v>34</v>
      </c>
      <c r="I10" s="9">
        <v>998.2</v>
      </c>
      <c r="J10" s="9">
        <v>173.3</v>
      </c>
      <c r="K10" s="9">
        <v>403.4</v>
      </c>
      <c r="L10" s="20">
        <v>0.3</v>
      </c>
      <c r="M10" s="19">
        <v>1</v>
      </c>
      <c r="N10" s="19">
        <v>1.3</v>
      </c>
      <c r="O10" s="19">
        <v>1.2</v>
      </c>
      <c r="P10" s="19">
        <v>1.6</v>
      </c>
      <c r="Q10" s="19">
        <v>0.9</v>
      </c>
      <c r="R10" s="7">
        <f>SUM(I10:Q10)</f>
        <v>1581.2</v>
      </c>
      <c r="S10" s="7">
        <f>COUNTIF(I10:Q10,"&gt;0.3")</f>
        <v>8</v>
      </c>
      <c r="T10" s="19">
        <v>1.9</v>
      </c>
      <c r="U10" s="19">
        <v>0.7</v>
      </c>
      <c r="V10" s="19">
        <v>0.6</v>
      </c>
      <c r="W10" s="19">
        <v>0.3</v>
      </c>
    </row>
    <row r="11" spans="1:23" x14ac:dyDescent="0.2">
      <c r="A11" s="5" t="s">
        <v>35</v>
      </c>
      <c r="B11" s="5" t="s">
        <v>36</v>
      </c>
      <c r="C11" s="5" t="s">
        <v>37</v>
      </c>
      <c r="D11" s="5" t="s">
        <v>38</v>
      </c>
      <c r="E11" s="5">
        <v>180</v>
      </c>
      <c r="F11" s="5" t="s">
        <v>39</v>
      </c>
      <c r="G11" s="5">
        <v>58.079099999999997</v>
      </c>
      <c r="H11" s="5" t="s">
        <v>34</v>
      </c>
      <c r="I11" s="7">
        <v>0.3</v>
      </c>
      <c r="J11" s="7">
        <v>0.1</v>
      </c>
      <c r="K11" s="7">
        <v>0.3</v>
      </c>
      <c r="L11" s="7">
        <v>0.3</v>
      </c>
      <c r="M11" s="7">
        <v>0.1</v>
      </c>
      <c r="N11" s="7">
        <v>0.1</v>
      </c>
      <c r="O11" s="7">
        <v>0.2</v>
      </c>
      <c r="P11" s="7">
        <v>0.2</v>
      </c>
      <c r="Q11" s="7">
        <v>0.2</v>
      </c>
      <c r="R11" s="7">
        <f t="shared" ref="R11:R21" si="0">SUM(I11:Q11)</f>
        <v>1.8</v>
      </c>
      <c r="S11" s="7">
        <f>COUNTIF(I11:Q11,"&gt;0.1")</f>
        <v>6</v>
      </c>
      <c r="T11" s="7">
        <v>0.1</v>
      </c>
      <c r="U11" s="7">
        <v>0.1</v>
      </c>
      <c r="V11" s="7">
        <v>0.1</v>
      </c>
      <c r="W11" s="7">
        <v>0.1</v>
      </c>
    </row>
    <row r="12" spans="1:23" hidden="1" x14ac:dyDescent="0.2">
      <c r="A12" s="5" t="s">
        <v>40</v>
      </c>
      <c r="B12" s="5" t="s">
        <v>41</v>
      </c>
      <c r="C12" s="5" t="s">
        <v>42</v>
      </c>
      <c r="D12" s="5" t="s">
        <v>43</v>
      </c>
      <c r="E12" s="5">
        <v>243</v>
      </c>
      <c r="F12" s="5" t="s">
        <v>44</v>
      </c>
      <c r="G12" s="5">
        <v>122.12130000000001</v>
      </c>
      <c r="H12" s="5" t="s">
        <v>34</v>
      </c>
      <c r="I12" s="7">
        <v>0.5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 t="shared" si="0"/>
        <v>0.5</v>
      </c>
      <c r="S12" s="7">
        <f t="shared" ref="S12" si="1">COUNTIF(I12:Q12,"&lt;&gt;0.1")</f>
        <v>9</v>
      </c>
      <c r="T12" s="7">
        <v>0</v>
      </c>
      <c r="U12" s="7">
        <v>0</v>
      </c>
      <c r="V12" s="7">
        <v>0</v>
      </c>
      <c r="W12" s="7">
        <v>0</v>
      </c>
    </row>
    <row r="13" spans="1:23" x14ac:dyDescent="0.2">
      <c r="A13" s="8" t="s">
        <v>45</v>
      </c>
      <c r="B13" s="5" t="s">
        <v>46</v>
      </c>
      <c r="C13" s="5" t="s">
        <v>47</v>
      </c>
      <c r="D13" s="5" t="s">
        <v>48</v>
      </c>
      <c r="E13" s="5">
        <v>264</v>
      </c>
      <c r="F13" s="5" t="s">
        <v>49</v>
      </c>
      <c r="G13" s="5">
        <v>88.105099999999993</v>
      </c>
      <c r="H13" s="5" t="s">
        <v>34</v>
      </c>
      <c r="I13" s="9">
        <v>19.8</v>
      </c>
      <c r="J13" s="9">
        <v>2.1</v>
      </c>
      <c r="K13" s="9">
        <v>4</v>
      </c>
      <c r="L13" s="7">
        <v>0</v>
      </c>
      <c r="M13" s="7">
        <v>0.2</v>
      </c>
      <c r="N13" s="7">
        <v>0.3</v>
      </c>
      <c r="O13" s="7">
        <v>0</v>
      </c>
      <c r="P13" s="7">
        <v>0.2</v>
      </c>
      <c r="Q13" s="7">
        <v>0</v>
      </c>
      <c r="R13" s="7">
        <f t="shared" si="0"/>
        <v>26.6</v>
      </c>
      <c r="S13" s="7">
        <f>COUNTIF(I13:Q13,"&gt;0")</f>
        <v>6</v>
      </c>
      <c r="T13" s="7">
        <v>0</v>
      </c>
      <c r="U13" s="7">
        <v>0</v>
      </c>
      <c r="V13" s="7">
        <v>0</v>
      </c>
      <c r="W13" s="7">
        <v>0</v>
      </c>
    </row>
    <row r="14" spans="1:23" x14ac:dyDescent="0.2">
      <c r="A14" s="5" t="s">
        <v>50</v>
      </c>
      <c r="B14" s="5" t="s">
        <v>51</v>
      </c>
      <c r="C14" s="5" t="s">
        <v>52</v>
      </c>
      <c r="D14" s="5" t="s">
        <v>53</v>
      </c>
      <c r="E14" s="5">
        <v>311</v>
      </c>
      <c r="F14" s="5" t="s">
        <v>54</v>
      </c>
      <c r="G14" s="5">
        <v>192.12350000000001</v>
      </c>
      <c r="H14" s="5" t="s">
        <v>34</v>
      </c>
      <c r="I14" s="9">
        <v>2.8</v>
      </c>
      <c r="J14" s="7">
        <v>0.5</v>
      </c>
      <c r="K14" s="7">
        <v>0.6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 t="shared" si="0"/>
        <v>3.9</v>
      </c>
      <c r="S14" s="7">
        <f>COUNTIF(I14:Q14,"&lt;&gt;0")</f>
        <v>3</v>
      </c>
      <c r="T14" s="7">
        <v>0</v>
      </c>
      <c r="U14" s="7">
        <v>0</v>
      </c>
      <c r="V14" s="7">
        <v>0</v>
      </c>
      <c r="W14" s="7">
        <v>0</v>
      </c>
    </row>
    <row r="15" spans="1:23" x14ac:dyDescent="0.2">
      <c r="A15" s="16" t="s">
        <v>57</v>
      </c>
      <c r="B15" s="5" t="s">
        <v>58</v>
      </c>
      <c r="C15" s="5" t="s">
        <v>59</v>
      </c>
      <c r="D15" s="5" t="s">
        <v>60</v>
      </c>
      <c r="E15" s="5">
        <v>702</v>
      </c>
      <c r="F15" s="5" t="s">
        <v>61</v>
      </c>
      <c r="G15" s="5">
        <v>46.068399999999997</v>
      </c>
      <c r="H15" s="5" t="s">
        <v>34</v>
      </c>
      <c r="I15" s="7">
        <v>0.6</v>
      </c>
      <c r="J15" s="7">
        <v>0.5</v>
      </c>
      <c r="K15" s="7">
        <v>0.7</v>
      </c>
      <c r="L15" s="7">
        <v>0.5</v>
      </c>
      <c r="M15" s="7">
        <v>0.2</v>
      </c>
      <c r="N15" s="7">
        <v>0.7</v>
      </c>
      <c r="O15" s="7">
        <v>0.6</v>
      </c>
      <c r="P15" s="7">
        <v>0.6</v>
      </c>
      <c r="Q15" s="7">
        <v>0.6</v>
      </c>
      <c r="R15" s="7">
        <f t="shared" si="0"/>
        <v>5</v>
      </c>
      <c r="S15" s="7">
        <f>COUNTIF(I15:Q15,"&gt;1.0")</f>
        <v>0</v>
      </c>
      <c r="T15" s="7">
        <v>1.9</v>
      </c>
      <c r="U15" s="7">
        <v>0.7</v>
      </c>
      <c r="V15" s="7">
        <v>1.3</v>
      </c>
      <c r="W15" s="7">
        <v>0.2</v>
      </c>
    </row>
    <row r="16" spans="1:23" x14ac:dyDescent="0.2">
      <c r="A16" s="23" t="s">
        <v>62</v>
      </c>
      <c r="B16" s="5" t="s">
        <v>63</v>
      </c>
      <c r="C16" s="5" t="s">
        <v>64</v>
      </c>
      <c r="D16" s="5" t="s">
        <v>65</v>
      </c>
      <c r="E16" s="5">
        <v>284</v>
      </c>
      <c r="F16" s="5" t="s">
        <v>66</v>
      </c>
      <c r="G16" s="5">
        <v>46.025399999999998</v>
      </c>
      <c r="H16" s="5" t="s">
        <v>34</v>
      </c>
      <c r="I16" s="7">
        <v>0</v>
      </c>
      <c r="J16" s="19">
        <v>0.4</v>
      </c>
      <c r="K16" s="7">
        <v>0</v>
      </c>
      <c r="L16" s="7">
        <v>0</v>
      </c>
      <c r="M16" s="19">
        <v>0.5</v>
      </c>
      <c r="N16" s="19">
        <v>0.7</v>
      </c>
      <c r="O16" s="19">
        <v>0.5</v>
      </c>
      <c r="P16" s="19">
        <v>0.8</v>
      </c>
      <c r="Q16" s="19">
        <v>0.8</v>
      </c>
      <c r="R16" s="7">
        <f t="shared" si="0"/>
        <v>3.7</v>
      </c>
      <c r="S16" s="7">
        <f>COUNTIF(I16:Q16,"&gt;0")</f>
        <v>6</v>
      </c>
      <c r="T16" s="19">
        <v>0</v>
      </c>
      <c r="U16" s="19">
        <v>0</v>
      </c>
      <c r="V16" s="19">
        <v>0</v>
      </c>
      <c r="W16" s="19">
        <v>0</v>
      </c>
    </row>
    <row r="17" spans="1:23" x14ac:dyDescent="0.2">
      <c r="A17" s="8" t="s">
        <v>67</v>
      </c>
      <c r="B17" s="5" t="s">
        <v>68</v>
      </c>
      <c r="C17" s="5" t="s">
        <v>69</v>
      </c>
      <c r="D17" s="5" t="s">
        <v>70</v>
      </c>
      <c r="E17" s="5">
        <v>3776</v>
      </c>
      <c r="F17" s="5" t="s">
        <v>71</v>
      </c>
      <c r="G17" s="5">
        <v>60.094999999999999</v>
      </c>
      <c r="H17" s="5" t="s">
        <v>34</v>
      </c>
      <c r="I17" s="7">
        <v>0.6</v>
      </c>
      <c r="J17" s="7">
        <v>0.6</v>
      </c>
      <c r="K17" s="7">
        <v>1.4</v>
      </c>
      <c r="L17" s="7">
        <v>1.2</v>
      </c>
      <c r="M17" s="9">
        <v>2</v>
      </c>
      <c r="N17" s="9">
        <v>1.8</v>
      </c>
      <c r="O17" s="7">
        <v>0.3</v>
      </c>
      <c r="P17" s="9">
        <v>2.4</v>
      </c>
      <c r="Q17" s="7">
        <v>0.9</v>
      </c>
      <c r="R17" s="7">
        <f t="shared" si="0"/>
        <v>11.2</v>
      </c>
      <c r="S17" s="7">
        <f>COUNTIF(I17:Q17,"&gt;0")</f>
        <v>9</v>
      </c>
      <c r="T17" s="7">
        <v>0</v>
      </c>
      <c r="U17" s="7">
        <v>0</v>
      </c>
      <c r="V17" s="7">
        <v>0</v>
      </c>
      <c r="W17" s="7">
        <v>0</v>
      </c>
    </row>
    <row r="18" spans="1:23" x14ac:dyDescent="0.2">
      <c r="A18" s="16" t="s">
        <v>72</v>
      </c>
      <c r="B18" s="5" t="s">
        <v>73</v>
      </c>
      <c r="C18" s="5" t="s">
        <v>74</v>
      </c>
      <c r="D18" s="5" t="s">
        <v>75</v>
      </c>
      <c r="E18" s="5">
        <v>887</v>
      </c>
      <c r="F18" s="5" t="s">
        <v>76</v>
      </c>
      <c r="G18" s="5">
        <v>32.041899999999998</v>
      </c>
      <c r="H18" s="5" t="s">
        <v>34</v>
      </c>
      <c r="I18" s="7">
        <v>0.3</v>
      </c>
      <c r="J18" s="7">
        <v>0.3</v>
      </c>
      <c r="K18" s="7">
        <v>0.5</v>
      </c>
      <c r="L18" s="7">
        <v>0.3</v>
      </c>
      <c r="M18" s="7">
        <v>0.3</v>
      </c>
      <c r="N18" s="7">
        <v>0.3</v>
      </c>
      <c r="O18" s="7">
        <v>0.4</v>
      </c>
      <c r="P18" s="7">
        <v>0.5</v>
      </c>
      <c r="Q18" s="7">
        <v>0.2</v>
      </c>
      <c r="R18" s="7">
        <f t="shared" si="0"/>
        <v>3.1</v>
      </c>
      <c r="S18" s="7">
        <f>COUNTIF(I18:Q18,"&gt;0.3")</f>
        <v>3</v>
      </c>
      <c r="T18" s="7">
        <v>0.2</v>
      </c>
      <c r="U18" s="7">
        <v>0.2</v>
      </c>
      <c r="V18" s="7">
        <v>0.2</v>
      </c>
      <c r="W18" s="7">
        <v>0.5</v>
      </c>
    </row>
    <row r="19" spans="1:23" x14ac:dyDescent="0.2">
      <c r="A19" s="18" t="s">
        <v>77</v>
      </c>
      <c r="B19" s="5" t="s">
        <v>78</v>
      </c>
      <c r="C19" s="5" t="s">
        <v>79</v>
      </c>
      <c r="D19" s="5" t="s">
        <v>80</v>
      </c>
      <c r="E19" s="5">
        <v>1032</v>
      </c>
      <c r="F19" s="5" t="s">
        <v>81</v>
      </c>
      <c r="G19" s="5">
        <v>74.078500000000005</v>
      </c>
      <c r="H19" s="5" t="s">
        <v>34</v>
      </c>
      <c r="I19" s="9">
        <v>71.7</v>
      </c>
      <c r="J19" s="9">
        <v>9.1</v>
      </c>
      <c r="K19" s="9">
        <v>23.5</v>
      </c>
      <c r="L19" s="7">
        <v>0</v>
      </c>
      <c r="M19" s="7">
        <v>1</v>
      </c>
      <c r="N19" s="7">
        <v>1</v>
      </c>
      <c r="O19" s="7">
        <v>1</v>
      </c>
      <c r="P19" s="7">
        <v>1.2</v>
      </c>
      <c r="Q19" s="7">
        <v>0.7</v>
      </c>
      <c r="R19" s="7">
        <f t="shared" si="0"/>
        <v>109.2</v>
      </c>
      <c r="S19" s="7">
        <f>COUNTIF(I19:Q19,"&gt;0.3")</f>
        <v>8</v>
      </c>
      <c r="T19" s="7">
        <v>0.3</v>
      </c>
      <c r="U19" s="7">
        <v>0.2</v>
      </c>
      <c r="V19" s="7">
        <v>0.2</v>
      </c>
      <c r="W19" s="7">
        <v>0.1</v>
      </c>
    </row>
    <row r="20" spans="1:23" x14ac:dyDescent="0.2">
      <c r="A20" s="16" t="s">
        <v>82</v>
      </c>
      <c r="B20" s="5" t="s">
        <v>83</v>
      </c>
      <c r="C20" s="5" t="s">
        <v>84</v>
      </c>
      <c r="D20" s="5" t="s">
        <v>85</v>
      </c>
      <c r="E20" s="5">
        <v>1030</v>
      </c>
      <c r="F20" s="5" t="s">
        <v>86</v>
      </c>
      <c r="G20" s="5">
        <v>76.094399999999993</v>
      </c>
      <c r="H20" s="5" t="s">
        <v>34</v>
      </c>
      <c r="I20" s="7">
        <v>1</v>
      </c>
      <c r="J20" s="7">
        <v>1.4</v>
      </c>
      <c r="K20" s="7">
        <v>0.8</v>
      </c>
      <c r="L20" s="7">
        <v>0.8</v>
      </c>
      <c r="M20" s="7">
        <v>0.8</v>
      </c>
      <c r="N20" s="7">
        <v>0.9</v>
      </c>
      <c r="O20" s="7">
        <v>0.8</v>
      </c>
      <c r="P20" s="7">
        <v>1</v>
      </c>
      <c r="Q20" s="7">
        <v>1.1000000000000001</v>
      </c>
      <c r="R20" s="7">
        <f t="shared" si="0"/>
        <v>8.6</v>
      </c>
      <c r="S20" s="7">
        <f>COUNTIF(I20:Q20,"&gt;0.9")</f>
        <v>4</v>
      </c>
      <c r="T20" s="7">
        <v>0.7</v>
      </c>
      <c r="U20" s="7">
        <v>1</v>
      </c>
      <c r="V20" s="7">
        <v>0.9</v>
      </c>
      <c r="W20" s="7">
        <v>0.6</v>
      </c>
    </row>
    <row r="21" spans="1:23" x14ac:dyDescent="0.2">
      <c r="A21" s="16" t="s">
        <v>87</v>
      </c>
      <c r="B21" s="5" t="s">
        <v>88</v>
      </c>
      <c r="C21" s="5" t="s">
        <v>89</v>
      </c>
      <c r="D21" s="5" t="s">
        <v>90</v>
      </c>
      <c r="E21" s="5">
        <v>1146</v>
      </c>
      <c r="F21" s="5" t="s">
        <v>91</v>
      </c>
      <c r="G21" s="5">
        <v>59.110300000000002</v>
      </c>
      <c r="H21" s="5" t="s">
        <v>34</v>
      </c>
      <c r="I21" s="19">
        <v>0.7</v>
      </c>
      <c r="J21" s="7">
        <v>0.5</v>
      </c>
      <c r="K21" s="7">
        <v>0.5</v>
      </c>
      <c r="L21" s="7">
        <v>0.5</v>
      </c>
      <c r="M21" s="7">
        <v>0.5</v>
      </c>
      <c r="N21" s="7">
        <v>0.5</v>
      </c>
      <c r="O21" s="7">
        <v>0.5</v>
      </c>
      <c r="P21" s="19">
        <v>0.6</v>
      </c>
      <c r="Q21" s="7">
        <v>0.5</v>
      </c>
      <c r="R21" s="7">
        <f t="shared" si="0"/>
        <v>4.8</v>
      </c>
      <c r="S21" s="7">
        <f>COUNTIF(I21:Q21,"&gt;0.5")</f>
        <v>2</v>
      </c>
      <c r="T21" s="7">
        <v>0.5</v>
      </c>
      <c r="U21" s="7">
        <v>0.5</v>
      </c>
      <c r="V21" s="7">
        <v>0.5</v>
      </c>
      <c r="W21" s="7">
        <v>0.5</v>
      </c>
    </row>
    <row r="22" spans="1:23" x14ac:dyDescent="0.2">
      <c r="A22" s="5" t="s">
        <v>55</v>
      </c>
      <c r="B22" s="4"/>
      <c r="C22" s="4"/>
      <c r="D22" s="4"/>
      <c r="E22" s="5">
        <v>16217602</v>
      </c>
      <c r="F22" s="5" t="s">
        <v>56</v>
      </c>
      <c r="G22" s="5">
        <v>202.37690000000001</v>
      </c>
      <c r="H22" s="5" t="s">
        <v>34</v>
      </c>
      <c r="I22" s="7">
        <v>444.2</v>
      </c>
      <c r="J22" s="7">
        <v>445.2</v>
      </c>
      <c r="K22" s="7">
        <v>445.2</v>
      </c>
      <c r="L22" s="7">
        <v>444.8</v>
      </c>
      <c r="M22" s="7">
        <v>444.8</v>
      </c>
      <c r="N22" s="7">
        <v>444.8</v>
      </c>
      <c r="O22" s="7">
        <v>444.8</v>
      </c>
      <c r="P22" s="7">
        <v>444.8</v>
      </c>
      <c r="Q22" s="7">
        <v>444.8</v>
      </c>
      <c r="R22" s="7"/>
      <c r="S22" s="7"/>
      <c r="T22" s="7">
        <v>444.2</v>
      </c>
      <c r="U22" s="7">
        <v>444.2</v>
      </c>
      <c r="V22" s="7">
        <v>445.2</v>
      </c>
      <c r="W22" s="7">
        <v>444.7</v>
      </c>
    </row>
    <row r="25" spans="1:23" x14ac:dyDescent="0.2">
      <c r="A25" s="22" t="s">
        <v>96</v>
      </c>
    </row>
    <row r="26" spans="1:23" ht="32" x14ac:dyDescent="0.2">
      <c r="A26" s="24" t="s">
        <v>97</v>
      </c>
    </row>
    <row r="27" spans="1:23" ht="32" x14ac:dyDescent="0.2">
      <c r="A27" s="25" t="s">
        <v>98</v>
      </c>
    </row>
    <row r="33" spans="1:1" x14ac:dyDescent="0.2">
      <c r="A33" t="s">
        <v>93</v>
      </c>
    </row>
  </sheetData>
  <mergeCells count="1">
    <mergeCell ref="T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"/>
  <sheetViews>
    <sheetView topLeftCell="A5" workbookViewId="0"/>
  </sheetViews>
  <sheetFormatPr baseColWidth="10" defaultColWidth="21.6640625" defaultRowHeight="15" x14ac:dyDescent="0.2"/>
  <sheetData>
    <row r="1" spans="1:21" x14ac:dyDescent="0.2">
      <c r="A1" s="1" t="s">
        <v>0</v>
      </c>
      <c r="B1" s="1" t="s">
        <v>92</v>
      </c>
    </row>
    <row r="2" spans="1:21" x14ac:dyDescent="0.2">
      <c r="A2" s="1" t="s">
        <v>2</v>
      </c>
      <c r="B2" s="1" t="s">
        <v>3</v>
      </c>
    </row>
    <row r="3" spans="1:21" x14ac:dyDescent="0.2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</row>
    <row r="4" spans="1:21" x14ac:dyDescent="0.2">
      <c r="A4" s="1" t="s">
        <v>24</v>
      </c>
      <c r="I4" s="1">
        <v>750.24</v>
      </c>
      <c r="J4" s="1">
        <v>750.24</v>
      </c>
      <c r="K4" s="1">
        <v>750.24</v>
      </c>
      <c r="L4" s="1">
        <v>750.24</v>
      </c>
      <c r="M4" s="1">
        <v>750.24</v>
      </c>
      <c r="N4" s="1">
        <v>750.24</v>
      </c>
      <c r="O4" s="1">
        <v>750.24</v>
      </c>
      <c r="P4" s="1">
        <v>750.24</v>
      </c>
      <c r="Q4" s="1">
        <v>750.24</v>
      </c>
      <c r="R4" s="1">
        <v>750.24</v>
      </c>
      <c r="S4" s="1">
        <v>750.24</v>
      </c>
      <c r="T4" s="1">
        <v>750.24</v>
      </c>
      <c r="U4" s="1">
        <v>750.24</v>
      </c>
    </row>
    <row r="5" spans="1:21" x14ac:dyDescent="0.2">
      <c r="A5" s="1" t="s">
        <v>25</v>
      </c>
    </row>
    <row r="6" spans="1:21" x14ac:dyDescent="0.2">
      <c r="A6" s="1" t="s">
        <v>26</v>
      </c>
      <c r="I6" s="1" t="s">
        <v>27</v>
      </c>
      <c r="J6" s="1" t="s">
        <v>27</v>
      </c>
      <c r="K6" s="1" t="s">
        <v>27</v>
      </c>
      <c r="L6" s="1" t="s">
        <v>27</v>
      </c>
      <c r="M6" s="1" t="s">
        <v>27</v>
      </c>
      <c r="N6" s="1" t="s">
        <v>27</v>
      </c>
      <c r="O6" s="1" t="s">
        <v>27</v>
      </c>
      <c r="P6" s="1" t="s">
        <v>27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</row>
    <row r="7" spans="1:21" x14ac:dyDescent="0.2">
      <c r="A7" s="1" t="s">
        <v>28</v>
      </c>
    </row>
    <row r="8" spans="1:21" x14ac:dyDescent="0.2">
      <c r="A8" s="1" t="s">
        <v>29</v>
      </c>
      <c r="B8" s="1" t="s">
        <v>30</v>
      </c>
      <c r="C8" s="1" t="s">
        <v>31</v>
      </c>
      <c r="D8" s="1" t="s">
        <v>32</v>
      </c>
      <c r="E8" s="1">
        <v>176</v>
      </c>
      <c r="F8" s="1" t="s">
        <v>33</v>
      </c>
      <c r="G8" s="1">
        <v>60.052</v>
      </c>
      <c r="H8" s="1" t="s">
        <v>34</v>
      </c>
      <c r="I8" s="2">
        <v>27.2</v>
      </c>
      <c r="J8" s="2">
        <v>2.2999999999999998</v>
      </c>
      <c r="K8" s="2">
        <v>7.4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">
      <c r="A9" s="1" t="s">
        <v>35</v>
      </c>
      <c r="B9" s="1" t="s">
        <v>36</v>
      </c>
      <c r="C9" s="1" t="s">
        <v>37</v>
      </c>
      <c r="D9" s="1" t="s">
        <v>38</v>
      </c>
      <c r="E9" s="1">
        <v>180</v>
      </c>
      <c r="F9" s="1" t="s">
        <v>39</v>
      </c>
      <c r="G9" s="1">
        <v>58.079099999999997</v>
      </c>
      <c r="H9" s="1" t="s">
        <v>34</v>
      </c>
      <c r="I9" s="2">
        <v>0.1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>
        <v>243</v>
      </c>
      <c r="F10" s="1" t="s">
        <v>44</v>
      </c>
      <c r="G10" s="1">
        <v>122.12130000000001</v>
      </c>
      <c r="H10" s="1" t="s">
        <v>34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s="1" t="s">
        <v>45</v>
      </c>
      <c r="B11" s="1" t="s">
        <v>46</v>
      </c>
      <c r="C11" s="1" t="s">
        <v>47</v>
      </c>
      <c r="D11" s="1" t="s">
        <v>48</v>
      </c>
      <c r="E11" s="1">
        <v>264</v>
      </c>
      <c r="F11" s="1" t="s">
        <v>49</v>
      </c>
      <c r="G11" s="1">
        <v>88.105099999999993</v>
      </c>
      <c r="H11" s="1" t="s">
        <v>34</v>
      </c>
      <c r="I11" s="2">
        <v>1.4</v>
      </c>
      <c r="J11" s="2">
        <v>0.2</v>
      </c>
      <c r="K11" s="2">
        <v>0.5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s="1" t="s">
        <v>50</v>
      </c>
      <c r="B12" s="1" t="s">
        <v>51</v>
      </c>
      <c r="C12" s="1" t="s">
        <v>52</v>
      </c>
      <c r="D12" s="1" t="s">
        <v>53</v>
      </c>
      <c r="E12" s="1">
        <v>311</v>
      </c>
      <c r="F12" s="1" t="s">
        <v>54</v>
      </c>
      <c r="G12" s="1">
        <v>192.12350000000001</v>
      </c>
      <c r="H12" s="1" t="s">
        <v>34</v>
      </c>
      <c r="I12" s="2">
        <v>0.1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s="1" t="s">
        <v>55</v>
      </c>
      <c r="E13" s="1">
        <v>16217602</v>
      </c>
      <c r="F13" s="1" t="s">
        <v>56</v>
      </c>
      <c r="G13" s="1">
        <v>202.37690000000001</v>
      </c>
      <c r="H13" s="1" t="s">
        <v>34</v>
      </c>
      <c r="I13" s="2">
        <v>4.3</v>
      </c>
      <c r="J13" s="2">
        <v>3.9</v>
      </c>
      <c r="K13" s="2">
        <v>5</v>
      </c>
      <c r="L13" s="2">
        <v>4.4000000000000004</v>
      </c>
      <c r="M13" s="2">
        <v>4.5</v>
      </c>
      <c r="N13" s="2">
        <v>3.7</v>
      </c>
      <c r="O13" s="2">
        <v>4.3</v>
      </c>
      <c r="P13" s="2">
        <v>3.3</v>
      </c>
      <c r="Q13" s="2">
        <v>3.3</v>
      </c>
      <c r="R13" s="2">
        <v>4.4000000000000004</v>
      </c>
      <c r="S13" s="2">
        <v>4.2</v>
      </c>
      <c r="T13" s="2">
        <v>4.2</v>
      </c>
      <c r="U13" s="2">
        <v>5</v>
      </c>
    </row>
    <row r="14" spans="1:21" x14ac:dyDescent="0.2">
      <c r="A14" s="1" t="s">
        <v>57</v>
      </c>
      <c r="B14" s="1" t="s">
        <v>58</v>
      </c>
      <c r="C14" s="1" t="s">
        <v>59</v>
      </c>
      <c r="D14" s="1" t="s">
        <v>60</v>
      </c>
      <c r="E14" s="1">
        <v>702</v>
      </c>
      <c r="F14" s="1" t="s">
        <v>61</v>
      </c>
      <c r="G14" s="1">
        <v>46.068399999999997</v>
      </c>
      <c r="H14" s="1" t="s">
        <v>34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s="1" t="s">
        <v>62</v>
      </c>
      <c r="B15" s="1" t="s">
        <v>63</v>
      </c>
      <c r="C15" s="1" t="s">
        <v>64</v>
      </c>
      <c r="D15" s="1" t="s">
        <v>65</v>
      </c>
      <c r="E15" s="1">
        <v>284</v>
      </c>
      <c r="F15" s="1" t="s">
        <v>66</v>
      </c>
      <c r="G15" s="1">
        <v>46.025399999999998</v>
      </c>
      <c r="H15" s="1" t="s">
        <v>34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">
      <c r="A16" s="1" t="s">
        <v>67</v>
      </c>
      <c r="B16" s="1" t="s">
        <v>68</v>
      </c>
      <c r="C16" s="1" t="s">
        <v>69</v>
      </c>
      <c r="D16" s="1" t="s">
        <v>70</v>
      </c>
      <c r="E16" s="1">
        <v>3776</v>
      </c>
      <c r="F16" s="1" t="s">
        <v>71</v>
      </c>
      <c r="G16" s="1">
        <v>60.094999999999999</v>
      </c>
      <c r="H16" s="1" t="s">
        <v>34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s="1" t="s">
        <v>72</v>
      </c>
      <c r="B17" s="1" t="s">
        <v>73</v>
      </c>
      <c r="C17" s="1" t="s">
        <v>74</v>
      </c>
      <c r="D17" s="1" t="s">
        <v>75</v>
      </c>
      <c r="E17" s="1">
        <v>887</v>
      </c>
      <c r="F17" s="1" t="s">
        <v>76</v>
      </c>
      <c r="G17" s="1">
        <v>32.041899999999998</v>
      </c>
      <c r="H17" s="1" t="s">
        <v>34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">
      <c r="A18" s="1" t="s">
        <v>77</v>
      </c>
      <c r="B18" s="1" t="s">
        <v>78</v>
      </c>
      <c r="C18" s="1" t="s">
        <v>79</v>
      </c>
      <c r="D18" s="1" t="s">
        <v>80</v>
      </c>
      <c r="E18" s="1">
        <v>1032</v>
      </c>
      <c r="F18" s="1" t="s">
        <v>81</v>
      </c>
      <c r="G18" s="1">
        <v>74.078500000000005</v>
      </c>
      <c r="H18" s="1" t="s">
        <v>34</v>
      </c>
      <c r="I18" s="2">
        <v>0.5</v>
      </c>
      <c r="J18" s="2">
        <v>0.1</v>
      </c>
      <c r="K18" s="2">
        <v>0.2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">
      <c r="A19" s="1" t="s">
        <v>82</v>
      </c>
      <c r="B19" s="1" t="s">
        <v>83</v>
      </c>
      <c r="C19" s="1" t="s">
        <v>84</v>
      </c>
      <c r="D19" s="1" t="s">
        <v>85</v>
      </c>
      <c r="E19" s="1">
        <v>1030</v>
      </c>
      <c r="F19" s="1" t="s">
        <v>86</v>
      </c>
      <c r="G19" s="1">
        <v>76.094399999999993</v>
      </c>
      <c r="H19" s="1" t="s">
        <v>34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">
      <c r="A20" s="1" t="s">
        <v>87</v>
      </c>
      <c r="B20" s="1" t="s">
        <v>88</v>
      </c>
      <c r="C20" s="1" t="s">
        <v>89</v>
      </c>
      <c r="D20" s="1" t="s">
        <v>90</v>
      </c>
      <c r="E20" s="1">
        <v>1146</v>
      </c>
      <c r="F20" s="1" t="s">
        <v>91</v>
      </c>
      <c r="G20" s="1">
        <v>59.110300000000002</v>
      </c>
      <c r="H20" s="1" t="s">
        <v>34</v>
      </c>
      <c r="I20" s="2">
        <v>0.1</v>
      </c>
      <c r="J20" s="2">
        <v>0.1</v>
      </c>
      <c r="K20" s="2">
        <v>0.1</v>
      </c>
      <c r="L20" s="2">
        <v>0.1</v>
      </c>
      <c r="M20" s="2">
        <v>0.1</v>
      </c>
      <c r="N20" s="2">
        <v>0.1</v>
      </c>
      <c r="O20" s="2">
        <v>0.1</v>
      </c>
      <c r="P20" s="2">
        <v>0.1</v>
      </c>
      <c r="Q20" s="2">
        <v>0.1</v>
      </c>
      <c r="R20" s="2">
        <v>0.1</v>
      </c>
      <c r="S20" s="2">
        <v>0.1</v>
      </c>
      <c r="T20" s="2">
        <v>0.1</v>
      </c>
      <c r="U20" s="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Raw_Export_Concentrations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Tristan Caro</cp:lastModifiedBy>
  <dcterms:created xsi:type="dcterms:W3CDTF">2023-08-21T21:10:40Z</dcterms:created>
  <dcterms:modified xsi:type="dcterms:W3CDTF">2023-09-07T18:56:44Z</dcterms:modified>
</cp:coreProperties>
</file>