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caro/Documents/GitHub/Oman-2023/data_output/"/>
    </mc:Choice>
  </mc:AlternateContent>
  <xr:revisionPtr revIDLastSave="0" documentId="13_ncr:1_{BD30E5C1-DCD9-D349-BFCE-ABB091D6ACD1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ample_matrix" sheetId="1" r:id="rId1"/>
    <sheet name="manual_notation" sheetId="2" r:id="rId2"/>
    <sheet name="d13C_to_R13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B46" i="3"/>
  <c r="C46" i="3" s="1"/>
  <c r="D46" i="3" s="1"/>
  <c r="I46" i="2"/>
  <c r="B45" i="3"/>
  <c r="C45" i="3" s="1"/>
  <c r="D45" i="3" s="1"/>
  <c r="I45" i="2"/>
  <c r="I44" i="2"/>
  <c r="I43" i="2"/>
  <c r="B44" i="3"/>
  <c r="C44" i="3" s="1"/>
  <c r="D44" i="3" s="1"/>
  <c r="B43" i="3"/>
  <c r="C43" i="3" s="1"/>
  <c r="D43" i="3" s="1"/>
  <c r="B42" i="3"/>
  <c r="C42" i="3" s="1"/>
  <c r="D42" i="3" s="1"/>
  <c r="I42" i="2"/>
  <c r="B41" i="3"/>
  <c r="C41" i="3" s="1"/>
  <c r="D41" i="3" s="1"/>
  <c r="I41" i="2"/>
  <c r="B40" i="3"/>
  <c r="C40" i="3" s="1"/>
  <c r="D40" i="3" s="1"/>
  <c r="I40" i="2"/>
  <c r="I39" i="2"/>
  <c r="I38" i="2"/>
  <c r="B39" i="3"/>
  <c r="C39" i="3" s="1"/>
  <c r="D39" i="3" s="1"/>
  <c r="I37" i="2"/>
  <c r="B38" i="3"/>
  <c r="C38" i="3" s="1"/>
  <c r="D38" i="3" s="1"/>
  <c r="I36" i="2"/>
  <c r="I35" i="2"/>
  <c r="B37" i="3"/>
  <c r="C37" i="3"/>
  <c r="D37" i="3"/>
  <c r="I34" i="2"/>
  <c r="B36" i="3"/>
  <c r="C36" i="3" s="1"/>
  <c r="D36" i="3" s="1"/>
  <c r="I33" i="2"/>
  <c r="B35" i="3"/>
  <c r="C35" i="3" s="1"/>
  <c r="D35" i="3" s="1"/>
  <c r="I32" i="2"/>
  <c r="B34" i="3"/>
  <c r="C34" i="3" s="1"/>
  <c r="D34" i="3" s="1"/>
  <c r="B33" i="3"/>
  <c r="C33" i="3" s="1"/>
  <c r="D33" i="3" s="1"/>
  <c r="I31" i="2"/>
  <c r="B32" i="3"/>
  <c r="C32" i="3" s="1"/>
  <c r="D32" i="3" s="1"/>
  <c r="I30" i="2"/>
  <c r="I29" i="2"/>
  <c r="B31" i="3"/>
  <c r="C31" i="3" s="1"/>
  <c r="D31" i="3" s="1"/>
  <c r="I28" i="2"/>
  <c r="I27" i="2"/>
  <c r="I26" i="2"/>
  <c r="I25" i="2"/>
  <c r="B30" i="3"/>
  <c r="C30" i="3" s="1"/>
  <c r="D30" i="3" s="1"/>
  <c r="B29" i="3"/>
  <c r="C29" i="3" s="1"/>
  <c r="D29" i="3" s="1"/>
  <c r="B28" i="3"/>
  <c r="C28" i="3" s="1"/>
  <c r="D28" i="3" s="1"/>
  <c r="B27" i="3"/>
  <c r="C27" i="3"/>
  <c r="D27" i="3" s="1"/>
  <c r="B26" i="3"/>
  <c r="C26" i="3" s="1"/>
  <c r="D26" i="3" s="1"/>
  <c r="I24" i="2"/>
  <c r="I23" i="2"/>
  <c r="B25" i="3"/>
  <c r="C25" i="3" s="1"/>
  <c r="D25" i="3" s="1"/>
  <c r="B24" i="3"/>
  <c r="C24" i="3" s="1"/>
  <c r="D24" i="3" s="1"/>
  <c r="I22" i="2"/>
  <c r="B23" i="3"/>
  <c r="C23" i="3"/>
  <c r="D23" i="3" s="1"/>
  <c r="I21" i="2"/>
  <c r="B22" i="3"/>
  <c r="C22" i="3" s="1"/>
  <c r="D22" i="3" s="1"/>
  <c r="B21" i="3"/>
  <c r="C21" i="3" s="1"/>
  <c r="D21" i="3" s="1"/>
  <c r="B20" i="3"/>
  <c r="C20" i="3" s="1"/>
  <c r="D20" i="3" s="1"/>
  <c r="B19" i="3"/>
  <c r="C19" i="3" s="1"/>
  <c r="D19" i="3" s="1"/>
  <c r="B18" i="3"/>
  <c r="C18" i="3" s="1"/>
  <c r="D18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B17" i="3"/>
  <c r="C17" i="3" s="1"/>
  <c r="D17" i="3" s="1"/>
  <c r="B16" i="3"/>
  <c r="C16" i="3"/>
  <c r="D16" i="3"/>
  <c r="B15" i="3"/>
  <c r="C15" i="3" s="1"/>
  <c r="D15" i="3" s="1"/>
  <c r="B14" i="3"/>
  <c r="C14" i="3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D10" i="3" s="1"/>
  <c r="B9" i="3"/>
  <c r="C9" i="3"/>
  <c r="D9" i="3" s="1"/>
  <c r="B8" i="3"/>
  <c r="C8" i="3"/>
  <c r="D8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B3" i="3"/>
  <c r="C3" i="3" s="1"/>
  <c r="D3" i="3" s="1"/>
  <c r="B2" i="3"/>
  <c r="C2" i="3" s="1"/>
  <c r="D2" i="3" s="1"/>
</calcChain>
</file>

<file path=xl/sharedStrings.xml><?xml version="1.0" encoding="utf-8"?>
<sst xmlns="http://schemas.openxmlformats.org/spreadsheetml/2006/main" count="176" uniqueCount="71">
  <si>
    <t>at13C_final</t>
  </si>
  <si>
    <t>F13C_final</t>
  </si>
  <si>
    <t>R13C_final</t>
  </si>
  <si>
    <t>d13C_vpdb_final</t>
  </si>
  <si>
    <t>injection_ppm</t>
  </si>
  <si>
    <t>mixing_ppm</t>
  </si>
  <si>
    <t>F13C_13Ctank</t>
  </si>
  <si>
    <t>F13C_12Ctank</t>
  </si>
  <si>
    <t>CH4_vol_in_injection</t>
  </si>
  <si>
    <t>vol_13C</t>
  </si>
  <si>
    <t>vol_12C</t>
  </si>
  <si>
    <t>NEG-notrap</t>
  </si>
  <si>
    <t>NEG-w-trap</t>
  </si>
  <si>
    <t>sample_id</t>
  </si>
  <si>
    <t>at13C_1</t>
  </si>
  <si>
    <t>NA</t>
  </si>
  <si>
    <t>flateau_duration_min</t>
  </si>
  <si>
    <t>HR_12CH4_mean</t>
  </si>
  <si>
    <t>HR_13CH4_SD</t>
  </si>
  <si>
    <t>HR_12CH4_SD</t>
  </si>
  <si>
    <t>HR_12CH4_slope</t>
  </si>
  <si>
    <t>HR_13CH4_mean</t>
  </si>
  <si>
    <t>HR_13CH4_slope</t>
  </si>
  <si>
    <t>HR_Delta_iCH4_Raw_Mean</t>
  </si>
  <si>
    <t>HR_Delta_iCH4_Raw_SD</t>
  </si>
  <si>
    <t>HR_Delta_iCH4_Raw_Slope</t>
  </si>
  <si>
    <t>yyyy</t>
  </si>
  <si>
    <t>mm</t>
  </si>
  <si>
    <t>dd</t>
  </si>
  <si>
    <t>at13C_5</t>
  </si>
  <si>
    <t>delta13C</t>
  </si>
  <si>
    <t>R13C</t>
  </si>
  <si>
    <t>F13C</t>
  </si>
  <si>
    <t>at13C (%)</t>
  </si>
  <si>
    <t>A</t>
  </si>
  <si>
    <t>tech_rep</t>
  </si>
  <si>
    <t>exp_rep</t>
  </si>
  <si>
    <t>at13C_10</t>
  </si>
  <si>
    <t>sample_id_unique</t>
  </si>
  <si>
    <t>flateau_in</t>
  </si>
  <si>
    <t>at13C_20</t>
  </si>
  <si>
    <t>B</t>
  </si>
  <si>
    <t>comment</t>
  </si>
  <si>
    <t>spike at beginning of run due to poor mixing. Use second injection at ~1140.</t>
  </si>
  <si>
    <t>C</t>
  </si>
  <si>
    <t>2.5 + 2.3 12C / 0.2 13C</t>
  </si>
  <si>
    <t>2.5 + 2.5 12C / 0 13C</t>
  </si>
  <si>
    <t>target at%</t>
  </si>
  <si>
    <t>maybe messed up injection?</t>
  </si>
  <si>
    <t>2.5 12C / 2.5 13C</t>
  </si>
  <si>
    <t>0 12C/ 2.5 13C + 2.5 13C</t>
  </si>
  <si>
    <t>2.5 + 1.5 12C / 1 13C</t>
  </si>
  <si>
    <t>2.5 + 0.5 12C / 2 13C</t>
  </si>
  <si>
    <t>2.5 + 1 12C / 1.5 13C</t>
  </si>
  <si>
    <t>1.48 12C / 2.5 + 1 13C</t>
  </si>
  <si>
    <t>1 12C / 2.5 + 1.5 13C</t>
  </si>
  <si>
    <t>0.5 12C / 2.5 + 2 13C</t>
  </si>
  <si>
    <t>0.2 12C / 2.5 + 2.3 13C</t>
  </si>
  <si>
    <t>2.5 + 2 12C / 0.5 13C</t>
  </si>
  <si>
    <t>at13C_30</t>
  </si>
  <si>
    <t>??? FIND around 14:30</t>
  </si>
  <si>
    <t>at13C_40</t>
  </si>
  <si>
    <t>at13C_50</t>
  </si>
  <si>
    <t>2 + 1 mL 13C / 2 mL 12C</t>
  </si>
  <si>
    <t>at13C_60</t>
  </si>
  <si>
    <t>at13C_70</t>
  </si>
  <si>
    <t>at13C_80</t>
  </si>
  <si>
    <t>actual_vol_13C</t>
  </si>
  <si>
    <t>actual_vol_12C</t>
  </si>
  <si>
    <t>at13C_90</t>
  </si>
  <si>
    <t>at13C_95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</si>
</sst>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2" fontId="0" fillId="0" borderId="0" xfId="0" applyNumberFormat="1"/>
    <xf numFmtId="0" fontId="4" fillId="0" borderId="0" xfId="0" applyFont="1"/>
    <xf numFmtId="1" fontId="2" fillId="2" borderId="0" xfId="0" applyNumberFormat="1" applyFont="1" applyFill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2" fontId="0" fillId="3" borderId="0" xfId="0" applyNumberForma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/>
    <xf numFmtId="166" fontId="5" fillId="0" borderId="4" xfId="0" applyNumberFormat="1" applyFont="1" applyBorder="1"/>
    <xf numFmtId="0" fontId="3" fillId="0" borderId="5" xfId="0" applyFont="1" applyBorder="1"/>
    <xf numFmtId="166" fontId="5" fillId="0" borderId="6" xfId="0" applyNumberFormat="1" applyFont="1" applyBorder="1"/>
    <xf numFmtId="0" fontId="0" fillId="0" borderId="0" xfId="0" applyFill="1"/>
    <xf numFmtId="0" fontId="4" fillId="0" borderId="0" xfId="0" applyFont="1" applyFill="1"/>
    <xf numFmtId="165" fontId="6" fillId="0" borderId="0" xfId="0" applyNumberFormat="1" applyFont="1" applyFill="1"/>
    <xf numFmtId="0" fontId="3" fillId="0" borderId="3" xfId="0" applyFont="1" applyFill="1" applyBorder="1"/>
    <xf numFmtId="166" fontId="5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="17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baseColWidth="10" defaultColWidth="8.83203125" defaultRowHeight="15" x14ac:dyDescent="0.2"/>
  <cols>
    <col min="1" max="1" width="12.33203125" customWidth="1"/>
    <col min="2" max="3" width="9" bestFit="1" customWidth="1"/>
    <col min="4" max="4" width="17" customWidth="1"/>
    <col min="5" max="5" width="14" customWidth="1"/>
    <col min="6" max="8" width="9" bestFit="1" customWidth="1"/>
    <col min="9" max="9" width="18.33203125" customWidth="1"/>
    <col min="10" max="10" width="9" style="8" bestFit="1" customWidth="1"/>
    <col min="11" max="11" width="8.33203125" style="18" customWidth="1"/>
    <col min="12" max="12" width="12.6640625" style="8" customWidth="1"/>
    <col min="13" max="13" width="12.33203125" style="18" customWidth="1"/>
    <col min="14" max="14" width="19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9</v>
      </c>
      <c r="K1" s="16" t="s">
        <v>10</v>
      </c>
      <c r="L1" s="19" t="s">
        <v>67</v>
      </c>
      <c r="M1" s="20" t="s">
        <v>68</v>
      </c>
      <c r="N1" s="1" t="s">
        <v>42</v>
      </c>
    </row>
    <row r="2" spans="1:14" x14ac:dyDescent="0.2">
      <c r="A2">
        <v>1</v>
      </c>
      <c r="B2">
        <v>0.01</v>
      </c>
      <c r="C2">
        <v>1.01010101010101E-2</v>
      </c>
      <c r="D2">
        <v>-101.10969805555639</v>
      </c>
      <c r="E2">
        <v>100</v>
      </c>
      <c r="F2">
        <v>50000</v>
      </c>
      <c r="G2">
        <v>0.99</v>
      </c>
      <c r="H2">
        <v>0.01</v>
      </c>
      <c r="I2">
        <v>5</v>
      </c>
      <c r="J2" s="8">
        <v>0</v>
      </c>
      <c r="K2" s="17">
        <v>5</v>
      </c>
      <c r="L2" s="21">
        <v>0</v>
      </c>
      <c r="M2" s="22">
        <v>5</v>
      </c>
      <c r="N2" t="s">
        <v>46</v>
      </c>
    </row>
    <row r="3" spans="1:14" x14ac:dyDescent="0.2">
      <c r="A3">
        <v>5</v>
      </c>
      <c r="B3">
        <v>0.05</v>
      </c>
      <c r="C3">
        <v>5.2631578947368432E-2</v>
      </c>
      <c r="D3">
        <v>3683.6915732894699</v>
      </c>
      <c r="E3">
        <v>100</v>
      </c>
      <c r="F3">
        <v>50000</v>
      </c>
      <c r="G3">
        <v>0.99</v>
      </c>
      <c r="H3">
        <v>0.01</v>
      </c>
      <c r="I3">
        <v>5</v>
      </c>
      <c r="J3" s="8">
        <v>0.2040816326530612</v>
      </c>
      <c r="K3" s="17">
        <v>4.795918367346939</v>
      </c>
      <c r="L3" s="21">
        <v>0.2</v>
      </c>
      <c r="M3" s="22">
        <v>4.8</v>
      </c>
      <c r="N3" t="s">
        <v>45</v>
      </c>
    </row>
    <row r="4" spans="1:14" x14ac:dyDescent="0.2">
      <c r="A4">
        <v>10</v>
      </c>
      <c r="B4">
        <v>0.1</v>
      </c>
      <c r="C4">
        <v>0.1111111111111111</v>
      </c>
      <c r="D4">
        <v>8887.7933213888809</v>
      </c>
      <c r="E4">
        <v>100</v>
      </c>
      <c r="F4">
        <v>50000</v>
      </c>
      <c r="G4">
        <v>0.99</v>
      </c>
      <c r="H4">
        <v>0.01</v>
      </c>
      <c r="I4">
        <v>5</v>
      </c>
      <c r="J4" s="8">
        <v>0.45918367346938782</v>
      </c>
      <c r="K4" s="17">
        <v>4.5408163265306118</v>
      </c>
      <c r="L4" s="21">
        <v>0.5</v>
      </c>
      <c r="M4" s="22">
        <v>4.5</v>
      </c>
      <c r="N4" t="s">
        <v>58</v>
      </c>
    </row>
    <row r="5" spans="1:14" x14ac:dyDescent="0.2">
      <c r="A5">
        <v>20</v>
      </c>
      <c r="B5">
        <v>0.2</v>
      </c>
      <c r="C5">
        <v>0.25</v>
      </c>
      <c r="D5">
        <v>21247.534973124981</v>
      </c>
      <c r="E5">
        <v>100</v>
      </c>
      <c r="F5">
        <v>50000</v>
      </c>
      <c r="G5">
        <v>0.99</v>
      </c>
      <c r="H5">
        <v>0.01</v>
      </c>
      <c r="I5">
        <v>5</v>
      </c>
      <c r="J5" s="8">
        <v>0.96938775510204078</v>
      </c>
      <c r="K5" s="17">
        <v>4.0306122448979593</v>
      </c>
      <c r="L5" s="21">
        <v>1</v>
      </c>
      <c r="M5" s="22">
        <v>4</v>
      </c>
      <c r="N5" t="s">
        <v>51</v>
      </c>
    </row>
    <row r="6" spans="1:14" x14ac:dyDescent="0.2">
      <c r="A6">
        <v>30</v>
      </c>
      <c r="B6">
        <v>0.3</v>
      </c>
      <c r="C6">
        <v>0.4285714285714286</v>
      </c>
      <c r="D6">
        <v>37138.631382499967</v>
      </c>
      <c r="E6">
        <v>100</v>
      </c>
      <c r="F6">
        <v>50000</v>
      </c>
      <c r="G6">
        <v>0.99</v>
      </c>
      <c r="H6">
        <v>0.01</v>
      </c>
      <c r="I6">
        <v>5</v>
      </c>
      <c r="J6" s="8">
        <v>1.4795918367346941</v>
      </c>
      <c r="K6" s="17">
        <v>3.5204081632653059</v>
      </c>
      <c r="L6" s="21">
        <v>1.5</v>
      </c>
      <c r="M6" s="22">
        <v>3.5</v>
      </c>
      <c r="N6" t="s">
        <v>53</v>
      </c>
    </row>
    <row r="7" spans="1:14" x14ac:dyDescent="0.2">
      <c r="A7">
        <v>40</v>
      </c>
      <c r="B7">
        <v>0.4</v>
      </c>
      <c r="C7">
        <v>0.66666666666666674</v>
      </c>
      <c r="D7">
        <v>58326.759928333282</v>
      </c>
      <c r="E7">
        <v>100</v>
      </c>
      <c r="F7">
        <v>50000</v>
      </c>
      <c r="G7">
        <v>0.99</v>
      </c>
      <c r="H7">
        <v>0.01</v>
      </c>
      <c r="I7">
        <v>5</v>
      </c>
      <c r="J7" s="8">
        <v>1.989795918367347</v>
      </c>
      <c r="K7" s="17">
        <v>3.010204081632653</v>
      </c>
      <c r="L7" s="21">
        <v>2</v>
      </c>
      <c r="M7" s="22">
        <v>3</v>
      </c>
      <c r="N7" t="s">
        <v>52</v>
      </c>
    </row>
    <row r="8" spans="1:14" x14ac:dyDescent="0.2">
      <c r="A8">
        <v>50</v>
      </c>
      <c r="B8">
        <v>0.5</v>
      </c>
      <c r="C8">
        <v>1</v>
      </c>
      <c r="D8">
        <v>87990.139892499908</v>
      </c>
      <c r="E8">
        <v>100</v>
      </c>
      <c r="F8">
        <v>50000</v>
      </c>
      <c r="G8">
        <v>0.99</v>
      </c>
      <c r="H8">
        <v>0.01</v>
      </c>
      <c r="I8">
        <v>5</v>
      </c>
      <c r="J8" s="8">
        <v>2.5</v>
      </c>
      <c r="K8" s="17">
        <v>2.5</v>
      </c>
      <c r="L8" s="21">
        <v>2.5</v>
      </c>
      <c r="M8" s="22">
        <v>2.5</v>
      </c>
      <c r="N8" t="s">
        <v>49</v>
      </c>
    </row>
    <row r="9" spans="1:14" x14ac:dyDescent="0.2">
      <c r="A9">
        <v>60</v>
      </c>
      <c r="B9">
        <v>0.6</v>
      </c>
      <c r="C9">
        <v>1.5</v>
      </c>
      <c r="D9">
        <v>132485.20983874981</v>
      </c>
      <c r="E9">
        <v>100</v>
      </c>
      <c r="F9">
        <v>50000</v>
      </c>
      <c r="G9">
        <v>0.99</v>
      </c>
      <c r="H9">
        <v>0.01</v>
      </c>
      <c r="I9">
        <v>5</v>
      </c>
      <c r="J9" s="8">
        <v>3.010204081632653</v>
      </c>
      <c r="K9" s="17">
        <v>1.989795918367347</v>
      </c>
      <c r="L9" s="21">
        <v>3</v>
      </c>
      <c r="M9" s="22">
        <v>2</v>
      </c>
      <c r="N9" t="s">
        <v>63</v>
      </c>
    </row>
    <row r="10" spans="1:14" x14ac:dyDescent="0.2">
      <c r="A10">
        <v>70</v>
      </c>
      <c r="B10">
        <v>0.7</v>
      </c>
      <c r="C10">
        <v>2.333333333333333</v>
      </c>
      <c r="D10">
        <v>206643.65974916649</v>
      </c>
      <c r="E10">
        <v>100</v>
      </c>
      <c r="F10">
        <v>50000</v>
      </c>
      <c r="G10">
        <v>0.99</v>
      </c>
      <c r="H10">
        <v>0.01</v>
      </c>
      <c r="I10">
        <v>5</v>
      </c>
      <c r="J10" s="8">
        <v>3.5204081632653059</v>
      </c>
      <c r="K10" s="17">
        <v>1.4795918367346941</v>
      </c>
      <c r="L10" s="21">
        <v>3.5</v>
      </c>
      <c r="M10" s="22">
        <v>1.5</v>
      </c>
      <c r="N10" t="s">
        <v>54</v>
      </c>
    </row>
    <row r="11" spans="1:14" x14ac:dyDescent="0.2">
      <c r="A11">
        <v>80</v>
      </c>
      <c r="B11">
        <v>0.8</v>
      </c>
      <c r="C11">
        <v>4.0000000000000009</v>
      </c>
      <c r="D11">
        <v>354960.55956999981</v>
      </c>
      <c r="E11">
        <v>100</v>
      </c>
      <c r="F11">
        <v>50000</v>
      </c>
      <c r="G11">
        <v>0.99</v>
      </c>
      <c r="H11">
        <v>0.01</v>
      </c>
      <c r="I11">
        <v>5</v>
      </c>
      <c r="J11" s="8">
        <v>4.0306122448979593</v>
      </c>
      <c r="K11" s="17">
        <v>0.96938775510204067</v>
      </c>
      <c r="L11" s="21">
        <v>4</v>
      </c>
      <c r="M11" s="22">
        <v>1</v>
      </c>
      <c r="N11" t="s">
        <v>55</v>
      </c>
    </row>
    <row r="12" spans="1:14" s="25" customFormat="1" x14ac:dyDescent="0.2">
      <c r="A12" s="25">
        <v>90</v>
      </c>
      <c r="B12" s="25">
        <v>0.9</v>
      </c>
      <c r="C12" s="25">
        <v>9.0000000000000018</v>
      </c>
      <c r="D12" s="25">
        <v>799911.25903249939</v>
      </c>
      <c r="E12" s="25">
        <v>100</v>
      </c>
      <c r="F12" s="25">
        <v>50000</v>
      </c>
      <c r="G12" s="25">
        <v>0.99</v>
      </c>
      <c r="H12" s="25">
        <v>0.01</v>
      </c>
      <c r="I12" s="25">
        <v>5</v>
      </c>
      <c r="J12" s="26">
        <v>4.5408163265306127</v>
      </c>
      <c r="K12" s="27">
        <v>0.45918367346938732</v>
      </c>
      <c r="L12" s="28">
        <v>4.5</v>
      </c>
      <c r="M12" s="29">
        <v>0.5</v>
      </c>
      <c r="N12" s="25" t="s">
        <v>56</v>
      </c>
    </row>
    <row r="13" spans="1:14" x14ac:dyDescent="0.2">
      <c r="A13">
        <v>95</v>
      </c>
      <c r="B13">
        <v>0.95</v>
      </c>
      <c r="C13">
        <v>18.999999999999979</v>
      </c>
      <c r="D13">
        <v>1689812.6579574971</v>
      </c>
      <c r="E13">
        <v>100</v>
      </c>
      <c r="F13">
        <v>50000</v>
      </c>
      <c r="G13">
        <v>0.99</v>
      </c>
      <c r="H13">
        <v>0.01</v>
      </c>
      <c r="I13">
        <v>5</v>
      </c>
      <c r="J13" s="8">
        <v>4.795918367346939</v>
      </c>
      <c r="K13" s="17">
        <v>0.20408163265306101</v>
      </c>
      <c r="L13" s="21">
        <v>4.8</v>
      </c>
      <c r="M13" s="22">
        <v>0.2</v>
      </c>
      <c r="N13" t="s">
        <v>57</v>
      </c>
    </row>
    <row r="14" spans="1:14" ht="16" thickBot="1" x14ac:dyDescent="0.25">
      <c r="A14">
        <v>99</v>
      </c>
      <c r="B14">
        <v>0.99</v>
      </c>
      <c r="C14">
        <v>98.999999999999915</v>
      </c>
      <c r="D14">
        <v>8809023.8493574839</v>
      </c>
      <c r="E14">
        <v>100</v>
      </c>
      <c r="F14">
        <v>50000</v>
      </c>
      <c r="G14">
        <v>0.99</v>
      </c>
      <c r="H14">
        <v>0.01</v>
      </c>
      <c r="I14">
        <v>5</v>
      </c>
      <c r="J14" s="8">
        <v>5.0000000000000009</v>
      </c>
      <c r="K14" s="17">
        <v>0</v>
      </c>
      <c r="L14" s="23">
        <v>5</v>
      </c>
      <c r="M14" s="24">
        <v>0</v>
      </c>
      <c r="N1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57E6-843E-794F-A197-D2245B86A906}">
  <dimension ref="A1:T47"/>
  <sheetViews>
    <sheetView tabSelected="1" zoomScale="167" workbookViewId="0">
      <pane ySplit="1" topLeftCell="A27" activePane="bottomLeft" state="frozen"/>
      <selection pane="bottomLeft" activeCell="D48" sqref="D48"/>
    </sheetView>
  </sheetViews>
  <sheetFormatPr baseColWidth="10" defaultRowHeight="15" x14ac:dyDescent="0.2"/>
  <cols>
    <col min="1" max="1" width="5" customWidth="1"/>
    <col min="2" max="2" width="4.5" customWidth="1"/>
    <col min="3" max="3" width="3.83203125" customWidth="1"/>
    <col min="4" max="4" width="9" style="3" customWidth="1"/>
    <col min="5" max="5" width="9" style="10" customWidth="1"/>
    <col min="7" max="7" width="3.83203125" customWidth="1"/>
    <col min="8" max="8" width="7.33203125" customWidth="1"/>
    <col min="9" max="9" width="16.83203125" customWidth="1"/>
    <col min="10" max="10" width="8.6640625" customWidth="1"/>
    <col min="11" max="12" width="17.1640625" customWidth="1"/>
    <col min="13" max="13" width="16.1640625" customWidth="1"/>
    <col min="14" max="14" width="17.1640625" customWidth="1"/>
    <col min="15" max="15" width="21.1640625" customWidth="1"/>
    <col min="16" max="16" width="12.6640625" customWidth="1"/>
    <col min="17" max="17" width="13.33203125" customWidth="1"/>
    <col min="18" max="18" width="21" style="7" customWidth="1"/>
    <col min="19" max="19" width="19.83203125" customWidth="1"/>
    <col min="20" max="20" width="22.1640625" customWidth="1"/>
  </cols>
  <sheetData>
    <row r="1" spans="1:20" s="4" customFormat="1" x14ac:dyDescent="0.2">
      <c r="A1" s="4" t="s">
        <v>26</v>
      </c>
      <c r="B1" s="4" t="s">
        <v>27</v>
      </c>
      <c r="C1" s="4" t="s">
        <v>28</v>
      </c>
      <c r="D1" s="5" t="s">
        <v>39</v>
      </c>
      <c r="E1" s="9" t="s">
        <v>47</v>
      </c>
      <c r="F1" s="4" t="s">
        <v>13</v>
      </c>
      <c r="G1" s="4" t="s">
        <v>35</v>
      </c>
      <c r="H1" s="4" t="s">
        <v>36</v>
      </c>
      <c r="I1" s="4" t="s">
        <v>38</v>
      </c>
      <c r="J1" s="4" t="s">
        <v>42</v>
      </c>
      <c r="K1" s="4" t="s">
        <v>16</v>
      </c>
      <c r="L1" s="4" t="s">
        <v>17</v>
      </c>
      <c r="M1" s="4" t="s">
        <v>19</v>
      </c>
      <c r="N1" s="4" t="s">
        <v>20</v>
      </c>
      <c r="O1" s="4" t="s">
        <v>21</v>
      </c>
      <c r="P1" s="4" t="s">
        <v>18</v>
      </c>
      <c r="Q1" s="4" t="s">
        <v>22</v>
      </c>
      <c r="R1" s="6" t="s">
        <v>23</v>
      </c>
      <c r="S1" s="4" t="s">
        <v>24</v>
      </c>
      <c r="T1" s="4" t="s">
        <v>25</v>
      </c>
    </row>
    <row r="2" spans="1:20" x14ac:dyDescent="0.2">
      <c r="A2">
        <v>2024</v>
      </c>
      <c r="B2">
        <v>3</v>
      </c>
      <c r="C2">
        <v>11</v>
      </c>
      <c r="D2" s="3">
        <v>0.49305555555555558</v>
      </c>
      <c r="E2" s="10">
        <v>0</v>
      </c>
      <c r="F2" t="s">
        <v>11</v>
      </c>
      <c r="G2" t="s">
        <v>34</v>
      </c>
      <c r="H2">
        <v>1</v>
      </c>
      <c r="I2" t="str">
        <f>_xlfn.CONCAT(F2, ".", H2, ".", G2)</f>
        <v>NEG-notrap.1.A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s="7" t="s">
        <v>15</v>
      </c>
      <c r="S2" t="s">
        <v>15</v>
      </c>
      <c r="T2" t="s">
        <v>15</v>
      </c>
    </row>
    <row r="3" spans="1:20" x14ac:dyDescent="0.2">
      <c r="A3">
        <v>2024</v>
      </c>
      <c r="B3">
        <v>3</v>
      </c>
      <c r="C3">
        <v>11</v>
      </c>
      <c r="D3" s="3">
        <v>0.50555555555555554</v>
      </c>
      <c r="E3" s="10">
        <v>0</v>
      </c>
      <c r="F3" t="s">
        <v>12</v>
      </c>
      <c r="G3" t="s">
        <v>34</v>
      </c>
      <c r="H3">
        <v>1</v>
      </c>
      <c r="I3" t="str">
        <f t="shared" ref="I3:I47" si="0">_xlfn.CONCAT(F3, ".", H3, ".", G3)</f>
        <v>NEG-w-trap.1.A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s="7" t="s">
        <v>15</v>
      </c>
      <c r="S3" t="s">
        <v>15</v>
      </c>
      <c r="T3" t="s">
        <v>15</v>
      </c>
    </row>
    <row r="4" spans="1:20" x14ac:dyDescent="0.2">
      <c r="A4">
        <v>2024</v>
      </c>
      <c r="B4">
        <v>3</v>
      </c>
      <c r="C4">
        <v>11</v>
      </c>
      <c r="D4" s="3">
        <v>0.53194444444444444</v>
      </c>
      <c r="E4" s="10">
        <v>1</v>
      </c>
      <c r="F4" t="s">
        <v>14</v>
      </c>
      <c r="G4" t="s">
        <v>34</v>
      </c>
      <c r="H4">
        <v>1</v>
      </c>
      <c r="I4" t="str">
        <f t="shared" si="0"/>
        <v>at13C_1.1.A</v>
      </c>
      <c r="K4">
        <v>2</v>
      </c>
      <c r="L4">
        <v>84.34</v>
      </c>
      <c r="M4">
        <v>0.03</v>
      </c>
      <c r="N4">
        <v>-1.6420000000000001E-4</v>
      </c>
      <c r="O4">
        <v>0.96089999999999998</v>
      </c>
      <c r="P4">
        <v>2.6239999999999998E-4</v>
      </c>
      <c r="Q4" s="2">
        <v>-4.1300000000000001E-7</v>
      </c>
      <c r="R4" s="7">
        <v>-31.45</v>
      </c>
      <c r="S4">
        <v>0.49320000000000003</v>
      </c>
      <c r="T4">
        <v>-1.6899999999999999E-4</v>
      </c>
    </row>
    <row r="5" spans="1:20" x14ac:dyDescent="0.2">
      <c r="A5">
        <v>2024</v>
      </c>
      <c r="B5">
        <v>3</v>
      </c>
      <c r="C5">
        <v>11</v>
      </c>
      <c r="D5" s="3">
        <v>0.54861111111111116</v>
      </c>
      <c r="E5" s="10">
        <v>1</v>
      </c>
      <c r="F5" t="s">
        <v>14</v>
      </c>
      <c r="G5" t="s">
        <v>41</v>
      </c>
      <c r="H5">
        <v>1</v>
      </c>
      <c r="I5" t="str">
        <f t="shared" si="0"/>
        <v>at13C_1.1.B</v>
      </c>
      <c r="K5">
        <v>2</v>
      </c>
      <c r="L5">
        <v>83.01</v>
      </c>
      <c r="M5">
        <v>4.9059999999999999E-2</v>
      </c>
      <c r="N5">
        <v>1.096E-3</v>
      </c>
      <c r="O5">
        <v>0.94650000000000001</v>
      </c>
      <c r="P5">
        <v>2.5530000000000003E-4</v>
      </c>
      <c r="Q5" s="2">
        <v>-2.9730000000000002E-6</v>
      </c>
      <c r="R5" s="7">
        <v>-32.43</v>
      </c>
      <c r="S5">
        <v>0.33760000000000001</v>
      </c>
      <c r="T5">
        <v>3.4170000000000001E-4</v>
      </c>
    </row>
    <row r="6" spans="1:20" x14ac:dyDescent="0.2">
      <c r="A6">
        <v>2024</v>
      </c>
      <c r="B6">
        <v>3</v>
      </c>
      <c r="C6">
        <v>11</v>
      </c>
      <c r="D6" s="3">
        <v>0.56527777777777777</v>
      </c>
      <c r="E6" s="10">
        <v>1</v>
      </c>
      <c r="F6" t="s">
        <v>14</v>
      </c>
      <c r="G6" t="s">
        <v>44</v>
      </c>
      <c r="H6">
        <v>1</v>
      </c>
      <c r="I6" t="str">
        <f t="shared" si="0"/>
        <v>at13C_1.1.C</v>
      </c>
      <c r="K6">
        <v>4</v>
      </c>
      <c r="L6">
        <v>81.39</v>
      </c>
      <c r="M6">
        <v>0.05</v>
      </c>
      <c r="N6" s="2">
        <v>-1.84E-5</v>
      </c>
      <c r="O6">
        <v>9.2729999999999997</v>
      </c>
      <c r="P6">
        <v>5.4390000000000005E-4</v>
      </c>
      <c r="Q6" s="2">
        <v>-4.8299999999999997E-7</v>
      </c>
      <c r="R6" s="7">
        <v>-32.43</v>
      </c>
      <c r="S6">
        <v>0.3705</v>
      </c>
      <c r="T6">
        <v>2.876E-4</v>
      </c>
    </row>
    <row r="7" spans="1:20" x14ac:dyDescent="0.2">
      <c r="A7">
        <v>2024</v>
      </c>
      <c r="B7">
        <v>3</v>
      </c>
      <c r="C7">
        <v>11</v>
      </c>
      <c r="D7" s="3">
        <v>0.59722222222222221</v>
      </c>
      <c r="E7" s="10">
        <v>5</v>
      </c>
      <c r="F7" t="s">
        <v>29</v>
      </c>
      <c r="G7" t="s">
        <v>34</v>
      </c>
      <c r="H7">
        <v>1</v>
      </c>
      <c r="I7" t="str">
        <f t="shared" si="0"/>
        <v>at13C_5.1.A</v>
      </c>
      <c r="K7">
        <v>4</v>
      </c>
      <c r="L7">
        <v>82.08</v>
      </c>
      <c r="M7">
        <v>5.0869999999999999E-2</v>
      </c>
      <c r="N7">
        <v>5.8710000000000001E-4</v>
      </c>
      <c r="O7">
        <v>4.1680000000000001</v>
      </c>
      <c r="P7">
        <v>1.7960000000000001E-3</v>
      </c>
      <c r="Q7" s="2">
        <v>-7.4370000000000001E-6</v>
      </c>
      <c r="R7" s="7">
        <v>3324</v>
      </c>
      <c r="S7">
        <v>2.496</v>
      </c>
      <c r="T7">
        <v>-1.8169999999999999E-2</v>
      </c>
    </row>
    <row r="8" spans="1:20" x14ac:dyDescent="0.2">
      <c r="A8">
        <v>2024</v>
      </c>
      <c r="B8">
        <v>3</v>
      </c>
      <c r="C8">
        <v>11</v>
      </c>
      <c r="D8" s="3">
        <v>0.61250000000000004</v>
      </c>
      <c r="E8" s="10">
        <v>5</v>
      </c>
      <c r="F8" t="s">
        <v>29</v>
      </c>
      <c r="G8" t="s">
        <v>41</v>
      </c>
      <c r="H8">
        <v>1</v>
      </c>
      <c r="I8" t="str">
        <f t="shared" si="0"/>
        <v>at13C_5.1.B</v>
      </c>
      <c r="K8">
        <v>4</v>
      </c>
      <c r="L8">
        <v>75.290000000000006</v>
      </c>
      <c r="M8">
        <v>3.9260000000000003E-2</v>
      </c>
      <c r="N8">
        <v>-3.2860000000000002E-4</v>
      </c>
      <c r="O8">
        <v>4.0380000000000003</v>
      </c>
      <c r="P8">
        <v>1.2830000000000001E-3</v>
      </c>
      <c r="Q8" s="2">
        <v>-5.8490000000000002E-6</v>
      </c>
      <c r="R8" s="7">
        <v>3564</v>
      </c>
      <c r="S8">
        <v>2.4079999999999999</v>
      </c>
      <c r="T8">
        <v>-6.5539999999999999E-3</v>
      </c>
    </row>
    <row r="9" spans="1:20" x14ac:dyDescent="0.2">
      <c r="A9">
        <v>2024</v>
      </c>
      <c r="B9">
        <v>3</v>
      </c>
      <c r="C9">
        <v>11</v>
      </c>
      <c r="D9" s="3">
        <v>0.62916666666666665</v>
      </c>
      <c r="E9" s="10">
        <v>5</v>
      </c>
      <c r="F9" t="s">
        <v>29</v>
      </c>
      <c r="G9" t="s">
        <v>44</v>
      </c>
      <c r="H9">
        <v>1</v>
      </c>
      <c r="I9" t="str">
        <f t="shared" si="0"/>
        <v>at13C_5.1.C</v>
      </c>
      <c r="K9">
        <v>4</v>
      </c>
      <c r="L9">
        <v>76.349999999999994</v>
      </c>
      <c r="M9">
        <v>0.11169999999999999</v>
      </c>
      <c r="N9">
        <v>1.431E-3</v>
      </c>
      <c r="O9">
        <v>4.0659999999999998</v>
      </c>
      <c r="P9">
        <v>1.8370000000000001E-3</v>
      </c>
      <c r="Q9" s="2">
        <v>-6.5030000000000002E-6</v>
      </c>
      <c r="R9" s="7">
        <v>3565</v>
      </c>
      <c r="S9">
        <v>2.0539999999999998</v>
      </c>
      <c r="T9">
        <v>-7.4260000000000003E-3</v>
      </c>
    </row>
    <row r="10" spans="1:20" x14ac:dyDescent="0.2">
      <c r="A10">
        <v>2024</v>
      </c>
      <c r="B10">
        <v>3</v>
      </c>
      <c r="C10">
        <v>11</v>
      </c>
      <c r="D10" s="3">
        <v>0.67361111111111116</v>
      </c>
      <c r="E10" s="10">
        <v>10</v>
      </c>
      <c r="F10" t="s">
        <v>37</v>
      </c>
      <c r="G10" t="s">
        <v>34</v>
      </c>
      <c r="H10">
        <v>1</v>
      </c>
      <c r="I10" t="str">
        <f t="shared" si="0"/>
        <v>at13C_10.1.A</v>
      </c>
      <c r="K10">
        <v>4</v>
      </c>
      <c r="L10">
        <v>78.67</v>
      </c>
      <c r="M10">
        <v>3.04E-2</v>
      </c>
      <c r="N10" s="2">
        <v>-1.73E-5</v>
      </c>
      <c r="O10">
        <v>7.7409999999999997</v>
      </c>
      <c r="P10">
        <v>2.372E-3</v>
      </c>
      <c r="Q10" s="2">
        <v>8.8359999999999998E-6</v>
      </c>
      <c r="R10" s="7">
        <v>7736</v>
      </c>
      <c r="S10">
        <v>3.7559999999999998</v>
      </c>
      <c r="T10">
        <v>8.7729999999999995E-3</v>
      </c>
    </row>
    <row r="11" spans="1:20" x14ac:dyDescent="0.2">
      <c r="A11">
        <v>2024</v>
      </c>
      <c r="B11">
        <v>3</v>
      </c>
      <c r="C11">
        <v>11</v>
      </c>
      <c r="D11" s="3">
        <v>0.71944444444444444</v>
      </c>
      <c r="E11" s="10">
        <v>10</v>
      </c>
      <c r="F11" t="s">
        <v>37</v>
      </c>
      <c r="G11" t="s">
        <v>41</v>
      </c>
      <c r="H11">
        <v>1</v>
      </c>
      <c r="I11" t="str">
        <f t="shared" si="0"/>
        <v>at13C_10.1.B</v>
      </c>
      <c r="K11">
        <v>4</v>
      </c>
      <c r="L11">
        <v>81.94</v>
      </c>
      <c r="M11">
        <v>3.109E-2</v>
      </c>
      <c r="N11">
        <v>1.6029999999999999E-4</v>
      </c>
      <c r="O11">
        <v>8.0470000000000006</v>
      </c>
      <c r="P11">
        <v>2.5709999999999999E-3</v>
      </c>
      <c r="Q11" s="2">
        <v>2.2819999999999998E-5</v>
      </c>
      <c r="R11" s="7">
        <v>7721</v>
      </c>
      <c r="S11">
        <v>3.5139999999999998</v>
      </c>
      <c r="T11">
        <v>3.3249999999999998E-3</v>
      </c>
    </row>
    <row r="12" spans="1:20" x14ac:dyDescent="0.2">
      <c r="A12">
        <v>2024</v>
      </c>
      <c r="B12">
        <v>3</v>
      </c>
      <c r="C12">
        <v>11</v>
      </c>
      <c r="D12" s="3">
        <v>0.73750000000000004</v>
      </c>
      <c r="E12" s="10">
        <v>10</v>
      </c>
      <c r="F12" t="s">
        <v>37</v>
      </c>
      <c r="G12" t="s">
        <v>44</v>
      </c>
      <c r="H12">
        <v>1</v>
      </c>
      <c r="I12" t="str">
        <f t="shared" si="0"/>
        <v>at13C_10.1.C</v>
      </c>
      <c r="K12">
        <v>4</v>
      </c>
      <c r="L12">
        <v>81.760000000000005</v>
      </c>
      <c r="M12">
        <v>3.3079999999999998E-2</v>
      </c>
      <c r="N12">
        <v>1.5220000000000001E-4</v>
      </c>
      <c r="O12">
        <v>8.0269999999999992</v>
      </c>
      <c r="P12">
        <v>3.0669999999999998E-3</v>
      </c>
      <c r="Q12" s="2">
        <v>1.8980000000000001E-5</v>
      </c>
      <c r="R12" s="7">
        <v>7720</v>
      </c>
      <c r="S12">
        <v>4.4509999999999996</v>
      </c>
      <c r="T12">
        <v>-4.7330000000000002E-3</v>
      </c>
    </row>
    <row r="13" spans="1:20" x14ac:dyDescent="0.2">
      <c r="A13">
        <v>2024</v>
      </c>
      <c r="B13">
        <v>3</v>
      </c>
      <c r="C13">
        <v>12</v>
      </c>
      <c r="D13" s="3">
        <v>0.48472222222222222</v>
      </c>
      <c r="E13" s="10">
        <v>1</v>
      </c>
      <c r="F13" t="s">
        <v>14</v>
      </c>
      <c r="G13" t="s">
        <v>34</v>
      </c>
      <c r="H13">
        <v>2</v>
      </c>
      <c r="I13" t="str">
        <f t="shared" si="0"/>
        <v>at13C_1.2.A</v>
      </c>
      <c r="J13" t="s">
        <v>43</v>
      </c>
      <c r="K13">
        <v>4</v>
      </c>
      <c r="L13">
        <v>69.67</v>
      </c>
      <c r="M13">
        <v>4.6519999999999999E-2</v>
      </c>
      <c r="N13">
        <v>-3.077E-4</v>
      </c>
      <c r="O13">
        <v>0.77100000000000002</v>
      </c>
      <c r="P13">
        <v>4.2900000000000002E-4</v>
      </c>
      <c r="Q13" s="2">
        <v>-3.106E-6</v>
      </c>
      <c r="R13" s="7">
        <v>-20.22</v>
      </c>
      <c r="S13">
        <v>0.55130000000000001</v>
      </c>
      <c r="T13">
        <v>5.2599999999999999E-4</v>
      </c>
    </row>
    <row r="14" spans="1:20" x14ac:dyDescent="0.2">
      <c r="A14">
        <v>2024</v>
      </c>
      <c r="B14">
        <v>3</v>
      </c>
      <c r="C14">
        <v>12</v>
      </c>
      <c r="D14" s="3">
        <v>0.50277777777777777</v>
      </c>
      <c r="E14" s="10">
        <v>1</v>
      </c>
      <c r="F14" t="s">
        <v>14</v>
      </c>
      <c r="G14" t="s">
        <v>34</v>
      </c>
      <c r="H14">
        <v>3</v>
      </c>
      <c r="I14" t="str">
        <f t="shared" si="0"/>
        <v>at13C_1.3.A</v>
      </c>
      <c r="K14">
        <v>4</v>
      </c>
      <c r="L14">
        <v>75.400000000000006</v>
      </c>
      <c r="M14">
        <v>5.8430000000000003E-2</v>
      </c>
      <c r="N14">
        <v>1.026E-4</v>
      </c>
      <c r="O14">
        <v>0.82379999999999998</v>
      </c>
      <c r="P14">
        <v>5.6150000000000004E-4</v>
      </c>
      <c r="Q14" s="2">
        <v>1.9769999999999999E-6</v>
      </c>
      <c r="R14" s="7">
        <v>-31.2</v>
      </c>
      <c r="S14">
        <v>0.4375</v>
      </c>
      <c r="T14">
        <v>9.1719999999999996E-4</v>
      </c>
    </row>
    <row r="15" spans="1:20" x14ac:dyDescent="0.2">
      <c r="A15">
        <v>2024</v>
      </c>
      <c r="B15">
        <v>3</v>
      </c>
      <c r="C15">
        <v>12</v>
      </c>
      <c r="D15" s="3">
        <v>0.53194444444444444</v>
      </c>
      <c r="E15" s="10">
        <v>5</v>
      </c>
      <c r="F15" t="s">
        <v>29</v>
      </c>
      <c r="G15" t="s">
        <v>34</v>
      </c>
      <c r="H15">
        <v>2</v>
      </c>
      <c r="I15" t="str">
        <f t="shared" si="0"/>
        <v>at13C_5.2.A</v>
      </c>
      <c r="J15" t="s">
        <v>48</v>
      </c>
      <c r="K15">
        <v>4</v>
      </c>
      <c r="L15">
        <v>152.1</v>
      </c>
      <c r="M15">
        <v>8.3960000000000007E-2</v>
      </c>
      <c r="N15">
        <v>3.3510000000000001E-4</v>
      </c>
      <c r="O15">
        <v>6.1580000000000004</v>
      </c>
      <c r="P15">
        <v>3.0949999999999999E-4</v>
      </c>
      <c r="Q15" s="2">
        <v>1.6419999999999999E-5</v>
      </c>
      <c r="R15" s="7">
        <v>2589</v>
      </c>
      <c r="S15">
        <v>1.544</v>
      </c>
      <c r="T15">
        <v>1.753E-3</v>
      </c>
    </row>
    <row r="16" spans="1:20" x14ac:dyDescent="0.2">
      <c r="A16">
        <v>2024</v>
      </c>
      <c r="B16">
        <v>3</v>
      </c>
      <c r="C16">
        <v>12</v>
      </c>
      <c r="D16" s="3">
        <v>0.61458333333333337</v>
      </c>
      <c r="E16" s="10">
        <v>5</v>
      </c>
      <c r="F16" t="s">
        <v>29</v>
      </c>
      <c r="G16" t="s">
        <v>34</v>
      </c>
      <c r="H16">
        <v>3</v>
      </c>
      <c r="I16" t="str">
        <f t="shared" si="0"/>
        <v>at13C_5.3.A</v>
      </c>
      <c r="K16">
        <v>4</v>
      </c>
      <c r="L16">
        <v>89.76</v>
      </c>
      <c r="M16">
        <v>3.8129999999999997E-2</v>
      </c>
      <c r="N16">
        <v>2.274E-4</v>
      </c>
      <c r="O16">
        <v>4.7640000000000002</v>
      </c>
      <c r="P16">
        <v>2.1029999999999998E-3</v>
      </c>
      <c r="Q16" s="2">
        <v>2.0820000000000001E-5</v>
      </c>
      <c r="R16" s="7">
        <v>3711</v>
      </c>
      <c r="S16">
        <v>1.9910000000000001</v>
      </c>
      <c r="T16">
        <v>6.5440000000000003E-3</v>
      </c>
    </row>
    <row r="17" spans="1:20" x14ac:dyDescent="0.2">
      <c r="A17">
        <v>2024</v>
      </c>
      <c r="B17">
        <v>3</v>
      </c>
      <c r="C17">
        <v>12</v>
      </c>
      <c r="D17" s="3">
        <v>0.62916666666666665</v>
      </c>
      <c r="E17" s="10">
        <v>5</v>
      </c>
      <c r="F17" t="s">
        <v>29</v>
      </c>
      <c r="G17" t="s">
        <v>34</v>
      </c>
      <c r="H17">
        <v>4</v>
      </c>
      <c r="I17" t="str">
        <f t="shared" si="0"/>
        <v>at13C_5.4.A</v>
      </c>
      <c r="K17">
        <v>4</v>
      </c>
      <c r="L17">
        <v>87.74</v>
      </c>
      <c r="M17">
        <v>3.1579999999999997E-2</v>
      </c>
      <c r="N17" s="2">
        <v>5.4969999999999997E-5</v>
      </c>
      <c r="O17">
        <v>4.5129999999999999</v>
      </c>
      <c r="P17">
        <v>1.536E-3</v>
      </c>
      <c r="Q17" s="2">
        <v>3.258E-6</v>
      </c>
      <c r="R17" s="7">
        <v>3565</v>
      </c>
      <c r="S17">
        <v>2.29</v>
      </c>
      <c r="T17">
        <v>-2.1819999999999999E-3</v>
      </c>
    </row>
    <row r="18" spans="1:20" x14ac:dyDescent="0.2">
      <c r="A18">
        <v>2024</v>
      </c>
      <c r="B18">
        <v>3</v>
      </c>
      <c r="C18">
        <v>12</v>
      </c>
      <c r="D18" s="3">
        <v>0.64861111111111114</v>
      </c>
      <c r="E18" s="10">
        <v>10</v>
      </c>
      <c r="F18" t="s">
        <v>37</v>
      </c>
      <c r="G18" t="s">
        <v>34</v>
      </c>
      <c r="H18">
        <v>2</v>
      </c>
      <c r="I18" t="str">
        <f t="shared" si="0"/>
        <v>at13C_10.2.A</v>
      </c>
      <c r="K18">
        <v>4</v>
      </c>
      <c r="L18">
        <v>78.98</v>
      </c>
      <c r="M18">
        <v>3.5490000000000001E-2</v>
      </c>
      <c r="N18">
        <v>2.6259999999999999E-4</v>
      </c>
      <c r="O18">
        <v>9.3819999999999997</v>
      </c>
      <c r="P18">
        <v>4.3309999999999998E-3</v>
      </c>
      <c r="Q18" s="2">
        <v>4.7809999999999998E-5</v>
      </c>
      <c r="R18" s="7">
        <v>9544</v>
      </c>
      <c r="S18">
        <v>4.7089999999999996</v>
      </c>
      <c r="T18">
        <v>1.644E-2</v>
      </c>
    </row>
    <row r="19" spans="1:20" x14ac:dyDescent="0.2">
      <c r="A19">
        <v>2024</v>
      </c>
      <c r="B19">
        <v>3</v>
      </c>
      <c r="C19">
        <v>12</v>
      </c>
      <c r="D19" s="3">
        <v>0.7</v>
      </c>
      <c r="E19" s="10">
        <v>10</v>
      </c>
      <c r="F19" t="s">
        <v>37</v>
      </c>
      <c r="G19" t="s">
        <v>34</v>
      </c>
      <c r="H19">
        <v>3</v>
      </c>
      <c r="I19" t="str">
        <f t="shared" si="0"/>
        <v>at13C_10.3.A</v>
      </c>
      <c r="K19">
        <v>4</v>
      </c>
      <c r="L19">
        <v>83.48</v>
      </c>
      <c r="M19">
        <v>3.2340000000000001E-2</v>
      </c>
      <c r="N19">
        <v>1.2650000000000001E-4</v>
      </c>
      <c r="O19">
        <v>10.24</v>
      </c>
      <c r="P19">
        <v>2.9459999999999998E-3</v>
      </c>
      <c r="Q19" s="2">
        <v>1.4919999999999999E-5</v>
      </c>
      <c r="R19" s="7">
        <v>9891</v>
      </c>
      <c r="S19">
        <v>5.2009999999999996</v>
      </c>
      <c r="T19">
        <v>-5.7270000000000003E-3</v>
      </c>
    </row>
    <row r="20" spans="1:20" x14ac:dyDescent="0.2">
      <c r="A20">
        <v>2024</v>
      </c>
      <c r="B20">
        <v>3</v>
      </c>
      <c r="C20">
        <v>12</v>
      </c>
      <c r="D20" s="3">
        <v>0.71805555555555556</v>
      </c>
      <c r="E20" s="10">
        <v>10</v>
      </c>
      <c r="F20" t="s">
        <v>37</v>
      </c>
      <c r="G20" t="s">
        <v>34</v>
      </c>
      <c r="H20">
        <v>4</v>
      </c>
      <c r="I20" t="str">
        <f t="shared" si="0"/>
        <v>at13C_10.4.A</v>
      </c>
      <c r="K20">
        <v>4</v>
      </c>
      <c r="L20">
        <v>68.77</v>
      </c>
      <c r="M20">
        <v>3.1419999999999997E-2</v>
      </c>
      <c r="N20" s="2">
        <v>-5.681E-5</v>
      </c>
      <c r="O20">
        <v>7.5890000000000004</v>
      </c>
      <c r="P20">
        <v>2.6679999999999998E-3</v>
      </c>
      <c r="Q20" s="2">
        <v>-3.68</v>
      </c>
      <c r="R20" s="7">
        <v>8796</v>
      </c>
      <c r="S20">
        <v>4.8769999999999998</v>
      </c>
      <c r="T20">
        <v>8.3230000000000005E-3</v>
      </c>
    </row>
    <row r="21" spans="1:20" x14ac:dyDescent="0.2">
      <c r="A21">
        <v>2024</v>
      </c>
      <c r="B21">
        <v>3</v>
      </c>
      <c r="C21">
        <v>13</v>
      </c>
      <c r="D21" s="3">
        <v>0.52361111111111114</v>
      </c>
      <c r="E21" s="10">
        <v>20</v>
      </c>
      <c r="F21" t="s">
        <v>40</v>
      </c>
      <c r="G21" t="s">
        <v>34</v>
      </c>
      <c r="H21">
        <v>1</v>
      </c>
      <c r="I21" t="str">
        <f t="shared" si="0"/>
        <v>at13C_20.1.A</v>
      </c>
      <c r="K21">
        <v>4</v>
      </c>
      <c r="L21">
        <v>59.1</v>
      </c>
      <c r="M21">
        <v>0.29389999999999999</v>
      </c>
      <c r="N21">
        <v>1.8220000000000001E-4</v>
      </c>
      <c r="O21">
        <v>13.22</v>
      </c>
      <c r="P21">
        <v>6.6140000000000001E-3</v>
      </c>
      <c r="Q21" s="2">
        <v>5.7030000000000001E-5</v>
      </c>
      <c r="R21" s="7">
        <v>18820</v>
      </c>
      <c r="S21">
        <v>4.9039999999999999</v>
      </c>
      <c r="T21">
        <v>1.0200000000000001E-2</v>
      </c>
    </row>
    <row r="22" spans="1:20" x14ac:dyDescent="0.2">
      <c r="A22">
        <v>2024</v>
      </c>
      <c r="B22">
        <v>3</v>
      </c>
      <c r="C22">
        <v>13</v>
      </c>
      <c r="D22" s="3">
        <v>0.53749999999999998</v>
      </c>
      <c r="E22" s="10">
        <v>20</v>
      </c>
      <c r="F22" t="s">
        <v>40</v>
      </c>
      <c r="G22" t="s">
        <v>34</v>
      </c>
      <c r="H22">
        <v>2</v>
      </c>
      <c r="I22" t="str">
        <f t="shared" si="0"/>
        <v>at13C_20.2.A</v>
      </c>
      <c r="K22">
        <v>4</v>
      </c>
      <c r="L22">
        <v>62.63</v>
      </c>
      <c r="M22">
        <v>2.8139999999999998E-2</v>
      </c>
      <c r="N22">
        <v>2.521E-4</v>
      </c>
      <c r="O22">
        <v>14.25</v>
      </c>
      <c r="P22">
        <v>5.8710000000000004E-3</v>
      </c>
      <c r="Q22" s="2">
        <v>5.8629999999999999E-5</v>
      </c>
      <c r="R22" s="7">
        <v>19300</v>
      </c>
      <c r="S22">
        <v>5.9560000000000004</v>
      </c>
      <c r="T22">
        <v>2.9650000000000002E-3</v>
      </c>
    </row>
    <row r="23" spans="1:20" x14ac:dyDescent="0.2">
      <c r="A23">
        <v>2024</v>
      </c>
      <c r="B23">
        <v>3</v>
      </c>
      <c r="C23">
        <v>13</v>
      </c>
      <c r="D23" s="3">
        <v>0.55138888888888893</v>
      </c>
      <c r="E23" s="10">
        <v>20</v>
      </c>
      <c r="F23" t="s">
        <v>40</v>
      </c>
      <c r="G23" t="s">
        <v>34</v>
      </c>
      <c r="H23">
        <v>3</v>
      </c>
      <c r="I23" t="str">
        <f t="shared" si="0"/>
        <v>at13C_20.3.A</v>
      </c>
      <c r="K23">
        <v>4</v>
      </c>
      <c r="L23">
        <v>71.03</v>
      </c>
      <c r="M23">
        <v>2.427E-2</v>
      </c>
      <c r="N23">
        <v>1.438E-4</v>
      </c>
      <c r="O23">
        <v>19.04</v>
      </c>
      <c r="P23">
        <v>6.156E-3</v>
      </c>
      <c r="Q23" s="2">
        <v>5.363E-5</v>
      </c>
      <c r="R23" s="7">
        <v>22760</v>
      </c>
      <c r="S23">
        <v>6.5220000000000002</v>
      </c>
      <c r="T23">
        <v>1.1730000000000001E-2</v>
      </c>
    </row>
    <row r="24" spans="1:20" x14ac:dyDescent="0.2">
      <c r="A24">
        <v>2024</v>
      </c>
      <c r="B24">
        <v>3</v>
      </c>
      <c r="C24">
        <v>13</v>
      </c>
      <c r="D24" s="3">
        <v>0.56458333333333333</v>
      </c>
      <c r="E24" s="10">
        <v>20</v>
      </c>
      <c r="F24" t="s">
        <v>40</v>
      </c>
      <c r="G24" t="s">
        <v>34</v>
      </c>
      <c r="H24">
        <v>4</v>
      </c>
      <c r="I24" t="str">
        <f t="shared" si="0"/>
        <v>at13C_20.4.A</v>
      </c>
      <c r="K24">
        <v>4</v>
      </c>
      <c r="L24">
        <v>71.62</v>
      </c>
      <c r="M24">
        <v>3.8620000000000002E-2</v>
      </c>
      <c r="N24">
        <v>3.7510000000000001E-4</v>
      </c>
      <c r="O24">
        <v>18.86</v>
      </c>
      <c r="P24">
        <v>8.0879999999999997E-3</v>
      </c>
      <c r="Q24" s="2">
        <v>2.1909999999999999E-5</v>
      </c>
      <c r="R24" s="7">
        <v>22340</v>
      </c>
      <c r="S24">
        <v>9.1509999999999998</v>
      </c>
      <c r="T24">
        <v>-6.6989999999999994E-2</v>
      </c>
    </row>
    <row r="25" spans="1:20" x14ac:dyDescent="0.2">
      <c r="A25">
        <v>2024</v>
      </c>
      <c r="B25">
        <v>3</v>
      </c>
      <c r="C25">
        <v>13</v>
      </c>
      <c r="D25" s="3">
        <v>0.57638888888888884</v>
      </c>
      <c r="E25" s="10">
        <v>30</v>
      </c>
      <c r="F25" t="s">
        <v>59</v>
      </c>
      <c r="G25" t="s">
        <v>34</v>
      </c>
      <c r="H25">
        <v>1</v>
      </c>
      <c r="I25" t="str">
        <f t="shared" si="0"/>
        <v>at13C_30.1.A</v>
      </c>
      <c r="K25">
        <v>4</v>
      </c>
      <c r="L25">
        <v>59.49</v>
      </c>
      <c r="M25">
        <v>2.2839999999999999E-2</v>
      </c>
      <c r="N25">
        <v>1.9570000000000001E-4</v>
      </c>
      <c r="O25">
        <v>29.16</v>
      </c>
      <c r="P25">
        <v>1.115E-2</v>
      </c>
      <c r="Q25" s="2">
        <v>-5.7960000000000001E-5</v>
      </c>
      <c r="R25" s="7">
        <v>42480</v>
      </c>
      <c r="S25">
        <v>19.25</v>
      </c>
      <c r="T25">
        <v>-0.1845</v>
      </c>
    </row>
    <row r="26" spans="1:20" x14ac:dyDescent="0.2">
      <c r="A26">
        <v>2024</v>
      </c>
      <c r="B26">
        <v>3</v>
      </c>
      <c r="C26">
        <v>13</v>
      </c>
      <c r="D26" s="3">
        <v>0.58888888888888891</v>
      </c>
      <c r="E26" s="10">
        <v>30</v>
      </c>
      <c r="F26" t="s">
        <v>59</v>
      </c>
      <c r="G26" t="s">
        <v>34</v>
      </c>
      <c r="H26">
        <v>2</v>
      </c>
      <c r="I26" t="str">
        <f t="shared" si="0"/>
        <v>at13C_30.2.A</v>
      </c>
      <c r="K26">
        <v>4</v>
      </c>
      <c r="L26">
        <v>61.56</v>
      </c>
      <c r="M26">
        <v>3.2320000000000002E-2</v>
      </c>
      <c r="N26">
        <v>3.5090000000000002E-4</v>
      </c>
      <c r="O26">
        <v>23.75</v>
      </c>
      <c r="P26">
        <v>7.7039999999999999E-3</v>
      </c>
      <c r="Q26" s="2">
        <v>6.7210000000000002E-5</v>
      </c>
      <c r="R26" s="7">
        <v>33220</v>
      </c>
      <c r="S26">
        <v>10.36</v>
      </c>
      <c r="T26">
        <v>-2.9409999999999999E-2</v>
      </c>
    </row>
    <row r="27" spans="1:20" s="11" customFormat="1" x14ac:dyDescent="0.2">
      <c r="A27">
        <v>2024</v>
      </c>
      <c r="B27">
        <v>3</v>
      </c>
      <c r="C27">
        <v>13</v>
      </c>
      <c r="E27" s="13">
        <v>30</v>
      </c>
      <c r="F27" s="11" t="s">
        <v>59</v>
      </c>
      <c r="G27" s="11" t="s">
        <v>34</v>
      </c>
      <c r="H27" s="11">
        <v>3</v>
      </c>
      <c r="I27" s="11" t="str">
        <f t="shared" si="0"/>
        <v>at13C_30.3.A</v>
      </c>
      <c r="J27" s="12" t="s">
        <v>60</v>
      </c>
      <c r="R27" s="14"/>
    </row>
    <row r="28" spans="1:20" x14ac:dyDescent="0.2">
      <c r="A28">
        <v>2024</v>
      </c>
      <c r="B28">
        <v>3</v>
      </c>
      <c r="C28">
        <v>13</v>
      </c>
      <c r="D28" s="3">
        <v>0.7</v>
      </c>
      <c r="E28" s="10">
        <v>40</v>
      </c>
      <c r="F28" t="s">
        <v>61</v>
      </c>
      <c r="G28" t="s">
        <v>34</v>
      </c>
      <c r="H28">
        <v>1</v>
      </c>
      <c r="I28" t="str">
        <f t="shared" si="0"/>
        <v>at13C_40.1.A</v>
      </c>
      <c r="K28">
        <v>4</v>
      </c>
      <c r="L28">
        <v>48.05</v>
      </c>
      <c r="M28">
        <v>2.5430000000000001E-2</v>
      </c>
      <c r="N28" s="2">
        <v>7.1409999999999996E-5</v>
      </c>
      <c r="O28">
        <v>33.14</v>
      </c>
      <c r="P28">
        <v>2.0500000000000001E-2</v>
      </c>
      <c r="Q28" s="2">
        <v>-1.1230000000000001E-4</v>
      </c>
      <c r="R28" s="7">
        <v>60130</v>
      </c>
      <c r="S28">
        <v>30.62</v>
      </c>
      <c r="T28">
        <v>-0.31640000000000001</v>
      </c>
    </row>
    <row r="29" spans="1:20" x14ac:dyDescent="0.2">
      <c r="A29">
        <v>2024</v>
      </c>
      <c r="B29">
        <v>3</v>
      </c>
      <c r="C29">
        <v>13</v>
      </c>
      <c r="D29" s="3">
        <v>0.71250000000000002</v>
      </c>
      <c r="E29" s="10">
        <v>40</v>
      </c>
      <c r="F29" t="s">
        <v>61</v>
      </c>
      <c r="G29" t="s">
        <v>34</v>
      </c>
      <c r="H29">
        <v>2</v>
      </c>
      <c r="I29" t="str">
        <f t="shared" si="0"/>
        <v>at13C_40.2.A</v>
      </c>
      <c r="K29">
        <v>4</v>
      </c>
      <c r="L29">
        <v>46.97</v>
      </c>
      <c r="M29">
        <v>1.5820000000000001E-2</v>
      </c>
      <c r="N29" s="2">
        <v>4.9429999999999999E-5</v>
      </c>
      <c r="O29">
        <v>32.33</v>
      </c>
      <c r="P29">
        <v>1.1339999999999999E-2</v>
      </c>
      <c r="Q29" s="2">
        <v>1.1029999999999999E-5</v>
      </c>
      <c r="R29" s="7">
        <v>60050</v>
      </c>
      <c r="S29">
        <v>22.37</v>
      </c>
      <c r="T29">
        <v>-8.2500000000000004E-2</v>
      </c>
    </row>
    <row r="30" spans="1:20" x14ac:dyDescent="0.2">
      <c r="A30">
        <v>2024</v>
      </c>
      <c r="B30">
        <v>3</v>
      </c>
      <c r="C30">
        <v>13</v>
      </c>
      <c r="D30" s="3">
        <v>0.73750000000000004</v>
      </c>
      <c r="E30" s="10">
        <v>40</v>
      </c>
      <c r="F30" t="s">
        <v>61</v>
      </c>
      <c r="G30" t="s">
        <v>34</v>
      </c>
      <c r="H30">
        <v>3</v>
      </c>
      <c r="I30" t="str">
        <f t="shared" si="0"/>
        <v>at13C_40.3.A</v>
      </c>
      <c r="K30">
        <v>4</v>
      </c>
      <c r="L30">
        <v>45.28</v>
      </c>
      <c r="M30">
        <v>1.9029999999999998E-2</v>
      </c>
      <c r="N30" s="2">
        <v>-1.043E-5</v>
      </c>
      <c r="O30">
        <v>32.24</v>
      </c>
      <c r="P30">
        <v>5.2999999999999999E-2</v>
      </c>
      <c r="Q30" s="2">
        <v>-8.4289999999999994E-5</v>
      </c>
      <c r="R30" s="7">
        <v>62140</v>
      </c>
      <c r="S30">
        <v>21.37</v>
      </c>
      <c r="T30">
        <v>-0.11269999999999999</v>
      </c>
    </row>
    <row r="31" spans="1:20" x14ac:dyDescent="0.2">
      <c r="A31">
        <v>2024</v>
      </c>
      <c r="B31">
        <v>3</v>
      </c>
      <c r="C31">
        <v>14</v>
      </c>
      <c r="D31" s="3">
        <v>0.45694444444444443</v>
      </c>
      <c r="E31" s="10">
        <v>50</v>
      </c>
      <c r="F31" t="s">
        <v>62</v>
      </c>
      <c r="G31" t="s">
        <v>34</v>
      </c>
      <c r="H31">
        <v>1</v>
      </c>
      <c r="I31" t="str">
        <f t="shared" si="0"/>
        <v>at13C_50.1.A</v>
      </c>
      <c r="K31">
        <v>4</v>
      </c>
      <c r="L31">
        <v>45.41</v>
      </c>
      <c r="M31">
        <v>1.8939999999999999E-2</v>
      </c>
      <c r="N31" s="2">
        <v>6.6240000000000003E-5</v>
      </c>
      <c r="O31">
        <v>45.92</v>
      </c>
      <c r="P31">
        <v>1.7309999999999999E-2</v>
      </c>
      <c r="Q31" s="2">
        <v>-1.433E-5</v>
      </c>
      <c r="R31" s="7">
        <v>88680</v>
      </c>
      <c r="S31">
        <v>32.61</v>
      </c>
      <c r="T31">
        <v>-1.939E-3</v>
      </c>
    </row>
    <row r="32" spans="1:20" x14ac:dyDescent="0.2">
      <c r="A32">
        <v>2024</v>
      </c>
      <c r="B32">
        <v>3</v>
      </c>
      <c r="C32">
        <v>14</v>
      </c>
      <c r="D32" s="3">
        <v>0.46944444444444444</v>
      </c>
      <c r="E32" s="10">
        <v>50</v>
      </c>
      <c r="F32" t="s">
        <v>62</v>
      </c>
      <c r="G32" t="s">
        <v>34</v>
      </c>
      <c r="H32">
        <v>2</v>
      </c>
      <c r="I32" t="str">
        <f t="shared" si="0"/>
        <v>at13C_50.2.A</v>
      </c>
      <c r="K32">
        <v>4</v>
      </c>
      <c r="L32">
        <v>46.21</v>
      </c>
      <c r="M32">
        <v>2.3570000000000001E-2</v>
      </c>
      <c r="N32" s="2">
        <v>1.995E-4</v>
      </c>
      <c r="O32">
        <v>46.27</v>
      </c>
      <c r="P32">
        <v>2.4209999999999999E-2</v>
      </c>
      <c r="Q32" s="2">
        <v>2.5139999999999999E-4</v>
      </c>
      <c r="R32" s="7">
        <v>87880</v>
      </c>
      <c r="S32">
        <v>28.22</v>
      </c>
      <c r="T32">
        <v>4.7039999999999998E-2</v>
      </c>
    </row>
    <row r="33" spans="1:20" x14ac:dyDescent="0.2">
      <c r="A33">
        <v>2024</v>
      </c>
      <c r="B33">
        <v>3</v>
      </c>
      <c r="C33">
        <v>14</v>
      </c>
      <c r="D33" s="3">
        <v>0.49027777777777776</v>
      </c>
      <c r="E33" s="10">
        <v>50</v>
      </c>
      <c r="F33" t="s">
        <v>62</v>
      </c>
      <c r="G33" t="s">
        <v>34</v>
      </c>
      <c r="H33">
        <v>3</v>
      </c>
      <c r="I33" t="str">
        <f t="shared" si="0"/>
        <v>at13C_50.3.A</v>
      </c>
      <c r="K33">
        <v>4</v>
      </c>
      <c r="L33">
        <v>42.98</v>
      </c>
      <c r="M33">
        <v>1.7409999999999998E-2</v>
      </c>
      <c r="N33" s="2">
        <v>9.3010000000000006E-5</v>
      </c>
      <c r="O33">
        <v>44.83</v>
      </c>
      <c r="P33">
        <v>1.285E-2</v>
      </c>
      <c r="Q33" s="2">
        <v>7.1840000000000003E-5</v>
      </c>
      <c r="R33" s="7">
        <v>91850</v>
      </c>
      <c r="S33">
        <v>30.8</v>
      </c>
      <c r="T33">
        <v>-0.10630000000000001</v>
      </c>
    </row>
    <row r="34" spans="1:20" x14ac:dyDescent="0.2">
      <c r="A34">
        <v>2024</v>
      </c>
      <c r="B34">
        <v>3</v>
      </c>
      <c r="C34">
        <v>14</v>
      </c>
      <c r="D34" s="3">
        <v>0.50555555555555554</v>
      </c>
      <c r="E34" s="10">
        <v>60</v>
      </c>
      <c r="F34" t="s">
        <v>64</v>
      </c>
      <c r="G34" t="s">
        <v>34</v>
      </c>
      <c r="H34">
        <v>1</v>
      </c>
      <c r="I34" t="str">
        <f t="shared" si="0"/>
        <v>at13C_60.1.A</v>
      </c>
      <c r="K34">
        <v>4</v>
      </c>
      <c r="L34">
        <v>35.03</v>
      </c>
      <c r="M34">
        <v>1.341E-2</v>
      </c>
      <c r="N34" s="2">
        <v>3.405E-6</v>
      </c>
      <c r="O34">
        <v>48.82</v>
      </c>
      <c r="P34">
        <v>1.8679999999999999E-2</v>
      </c>
      <c r="Q34" s="2">
        <v>-5.427E-5</v>
      </c>
      <c r="R34" s="7">
        <v>122800</v>
      </c>
      <c r="S34">
        <v>44.71</v>
      </c>
      <c r="T34">
        <v>-0.1542</v>
      </c>
    </row>
    <row r="35" spans="1:20" x14ac:dyDescent="0.2">
      <c r="A35">
        <v>2024</v>
      </c>
      <c r="B35">
        <v>3</v>
      </c>
      <c r="C35">
        <v>14</v>
      </c>
      <c r="D35" s="3">
        <v>0.51944444444444449</v>
      </c>
      <c r="E35" s="10">
        <v>60</v>
      </c>
      <c r="F35" t="s">
        <v>64</v>
      </c>
      <c r="G35" t="s">
        <v>34</v>
      </c>
      <c r="H35">
        <v>2</v>
      </c>
      <c r="I35" t="str">
        <f t="shared" si="0"/>
        <v>at13C_60.2.A</v>
      </c>
      <c r="K35">
        <v>4</v>
      </c>
      <c r="L35">
        <v>31.92</v>
      </c>
      <c r="M35">
        <v>1.176E-2</v>
      </c>
      <c r="N35" s="2">
        <v>1.348E-5</v>
      </c>
      <c r="O35">
        <v>48.89</v>
      </c>
      <c r="P35">
        <v>1.349E-2</v>
      </c>
      <c r="Q35" s="2">
        <v>-3.854E-5</v>
      </c>
      <c r="R35" s="7">
        <v>135100</v>
      </c>
      <c r="S35">
        <v>55.29</v>
      </c>
      <c r="T35">
        <v>-0.25779999999999997</v>
      </c>
    </row>
    <row r="36" spans="1:20" x14ac:dyDescent="0.2">
      <c r="A36">
        <v>2024</v>
      </c>
      <c r="B36">
        <v>3</v>
      </c>
      <c r="C36">
        <v>14</v>
      </c>
      <c r="D36" s="3">
        <v>0.53194444444444444</v>
      </c>
      <c r="E36" s="10">
        <v>60</v>
      </c>
      <c r="F36" t="s">
        <v>64</v>
      </c>
      <c r="G36" t="s">
        <v>34</v>
      </c>
      <c r="H36">
        <v>3</v>
      </c>
      <c r="I36" t="str">
        <f t="shared" si="0"/>
        <v>at13C_60.3.A</v>
      </c>
      <c r="K36">
        <v>4</v>
      </c>
      <c r="L36">
        <v>31.9</v>
      </c>
      <c r="M36">
        <v>1.2699999999999999E-2</v>
      </c>
      <c r="N36" s="2">
        <v>6.2970000000000002E-5</v>
      </c>
      <c r="O36">
        <v>47.82</v>
      </c>
      <c r="P36">
        <v>1.2619999999999999E-2</v>
      </c>
      <c r="Q36" s="2">
        <v>7.5909999999999997E-5</v>
      </c>
      <c r="R36" s="7">
        <v>132200</v>
      </c>
      <c r="S36">
        <v>54.59</v>
      </c>
      <c r="T36">
        <v>-9.536E-2</v>
      </c>
    </row>
    <row r="37" spans="1:20" x14ac:dyDescent="0.2">
      <c r="A37">
        <v>2024</v>
      </c>
      <c r="B37">
        <v>3</v>
      </c>
      <c r="C37">
        <v>14</v>
      </c>
      <c r="D37" s="3">
        <v>0.54583333333333328</v>
      </c>
      <c r="E37" s="10">
        <v>70</v>
      </c>
      <c r="F37" t="s">
        <v>65</v>
      </c>
      <c r="G37" t="s">
        <v>34</v>
      </c>
      <c r="H37">
        <v>1</v>
      </c>
      <c r="I37" t="str">
        <f t="shared" si="0"/>
        <v>at13C_70.1.A</v>
      </c>
      <c r="K37">
        <v>4</v>
      </c>
      <c r="L37">
        <v>22.72</v>
      </c>
      <c r="M37">
        <v>1.0410000000000001E-2</v>
      </c>
      <c r="N37" s="2">
        <v>8.4400000000000005E-5</v>
      </c>
      <c r="O37">
        <v>58.52</v>
      </c>
      <c r="P37">
        <v>1.7639999999999999E-2</v>
      </c>
      <c r="Q37" s="2">
        <v>1.594E-4</v>
      </c>
      <c r="R37" s="7">
        <v>228000</v>
      </c>
      <c r="S37">
        <v>89.78</v>
      </c>
      <c r="T37">
        <v>-6.3600000000000004E-2</v>
      </c>
    </row>
    <row r="38" spans="1:20" x14ac:dyDescent="0.2">
      <c r="A38">
        <v>2024</v>
      </c>
      <c r="B38">
        <v>3</v>
      </c>
      <c r="C38">
        <v>14</v>
      </c>
      <c r="D38" s="3">
        <v>0.5625</v>
      </c>
      <c r="E38" s="10">
        <v>70</v>
      </c>
      <c r="F38" t="s">
        <v>65</v>
      </c>
      <c r="G38" t="s">
        <v>34</v>
      </c>
      <c r="H38">
        <v>2</v>
      </c>
      <c r="I38" t="str">
        <f t="shared" si="0"/>
        <v>at13C_70.2.A</v>
      </c>
      <c r="K38">
        <v>4</v>
      </c>
      <c r="L38">
        <v>22.07</v>
      </c>
      <c r="M38">
        <v>1.2880000000000001E-2</v>
      </c>
      <c r="N38" s="2">
        <v>8.263E-5</v>
      </c>
      <c r="O38">
        <v>56.18</v>
      </c>
      <c r="P38">
        <v>2.7789999999999999E-2</v>
      </c>
      <c r="Q38" s="2">
        <v>2.187E-4</v>
      </c>
      <c r="R38" s="7">
        <v>225200</v>
      </c>
      <c r="S38">
        <v>101.7</v>
      </c>
      <c r="T38">
        <v>4.793E-2</v>
      </c>
    </row>
    <row r="39" spans="1:20" x14ac:dyDescent="0.2">
      <c r="A39">
        <v>2024</v>
      </c>
      <c r="B39">
        <v>3</v>
      </c>
      <c r="C39">
        <v>14</v>
      </c>
      <c r="D39" s="3">
        <v>0.57499999999999996</v>
      </c>
      <c r="E39" s="10">
        <v>70</v>
      </c>
      <c r="F39" t="s">
        <v>65</v>
      </c>
      <c r="G39" t="s">
        <v>34</v>
      </c>
      <c r="H39">
        <v>3</v>
      </c>
      <c r="I39" t="str">
        <f t="shared" si="0"/>
        <v>at13C_70.3.A</v>
      </c>
      <c r="K39">
        <v>4</v>
      </c>
      <c r="L39">
        <v>21.45</v>
      </c>
      <c r="M39">
        <v>1.465E-2</v>
      </c>
      <c r="N39" s="2">
        <v>1.406E-4</v>
      </c>
      <c r="O39">
        <v>54.85</v>
      </c>
      <c r="P39">
        <v>3.2870000000000003E-2</v>
      </c>
      <c r="Q39" s="2">
        <v>3.9740000000000001E-4</v>
      </c>
      <c r="R39" s="7">
        <v>226300</v>
      </c>
      <c r="S39">
        <v>114.9</v>
      </c>
      <c r="T39">
        <v>0.17480000000000001</v>
      </c>
    </row>
    <row r="40" spans="1:20" x14ac:dyDescent="0.2">
      <c r="A40">
        <v>2024</v>
      </c>
      <c r="B40">
        <v>3</v>
      </c>
      <c r="C40">
        <v>14</v>
      </c>
      <c r="D40" s="3">
        <v>0.58888888888888891</v>
      </c>
      <c r="E40" s="10">
        <v>80</v>
      </c>
      <c r="F40" t="s">
        <v>66</v>
      </c>
      <c r="G40" t="s">
        <v>34</v>
      </c>
      <c r="H40">
        <v>1</v>
      </c>
      <c r="I40" t="str">
        <f t="shared" si="0"/>
        <v>at13C_80.1.A</v>
      </c>
      <c r="K40">
        <v>4</v>
      </c>
      <c r="L40">
        <v>15.27</v>
      </c>
      <c r="M40">
        <v>9.1219999999999999E-3</v>
      </c>
      <c r="N40" s="2">
        <v>3.6609999999999997E-5</v>
      </c>
      <c r="O40">
        <v>66.650000000000006</v>
      </c>
      <c r="P40">
        <v>0.1019</v>
      </c>
      <c r="Q40" s="2">
        <v>5.2039999999999996E-4</v>
      </c>
      <c r="R40" s="7">
        <v>388300</v>
      </c>
      <c r="S40">
        <v>248</v>
      </c>
      <c r="T40">
        <v>0.59640000000000004</v>
      </c>
    </row>
    <row r="41" spans="1:20" x14ac:dyDescent="0.2">
      <c r="A41">
        <v>2024</v>
      </c>
      <c r="B41">
        <v>3</v>
      </c>
      <c r="C41">
        <v>14</v>
      </c>
      <c r="D41" s="3">
        <v>0.61111111111111116</v>
      </c>
      <c r="E41" s="10">
        <v>80</v>
      </c>
      <c r="F41" t="s">
        <v>66</v>
      </c>
      <c r="G41" t="s">
        <v>34</v>
      </c>
      <c r="H41">
        <v>2</v>
      </c>
      <c r="I41" t="str">
        <f t="shared" si="0"/>
        <v>at13C_80.2.A</v>
      </c>
      <c r="K41">
        <v>4</v>
      </c>
      <c r="L41">
        <v>14.63</v>
      </c>
      <c r="M41">
        <v>8.4430000000000009E-3</v>
      </c>
      <c r="N41" s="2">
        <v>2.5180000000000002E-7</v>
      </c>
      <c r="O41">
        <v>64.75</v>
      </c>
      <c r="P41">
        <v>2.2839999999999999E-2</v>
      </c>
      <c r="Q41" s="2">
        <v>1.169E-4</v>
      </c>
      <c r="R41" s="7">
        <v>393900</v>
      </c>
      <c r="S41">
        <v>254.2</v>
      </c>
      <c r="T41">
        <v>1.123</v>
      </c>
    </row>
    <row r="42" spans="1:20" x14ac:dyDescent="0.2">
      <c r="A42">
        <v>2024</v>
      </c>
      <c r="B42">
        <v>3</v>
      </c>
      <c r="C42">
        <v>14</v>
      </c>
      <c r="D42" s="3">
        <v>0.63888888888888884</v>
      </c>
      <c r="E42" s="10">
        <v>80</v>
      </c>
      <c r="F42" t="s">
        <v>66</v>
      </c>
      <c r="G42" t="s">
        <v>34</v>
      </c>
      <c r="H42">
        <v>3</v>
      </c>
      <c r="I42" t="str">
        <f t="shared" si="0"/>
        <v>at13C_80.3.A</v>
      </c>
      <c r="K42">
        <v>4</v>
      </c>
      <c r="L42">
        <v>13.1</v>
      </c>
      <c r="M42">
        <v>1.1950000000000001E-2</v>
      </c>
      <c r="N42" s="2">
        <v>-4.1250000000000003E-6</v>
      </c>
      <c r="O42">
        <v>63.79</v>
      </c>
      <c r="P42">
        <v>2.69E-2</v>
      </c>
      <c r="Q42" s="2">
        <v>1.18E-7</v>
      </c>
      <c r="R42" s="7">
        <v>433400</v>
      </c>
      <c r="S42">
        <v>422</v>
      </c>
      <c r="T42">
        <v>0.2681</v>
      </c>
    </row>
    <row r="43" spans="1:20" x14ac:dyDescent="0.2">
      <c r="A43">
        <v>2024</v>
      </c>
      <c r="B43">
        <v>3</v>
      </c>
      <c r="C43">
        <v>14</v>
      </c>
      <c r="D43" s="3">
        <v>0.67777777777777781</v>
      </c>
      <c r="E43" s="10">
        <v>90</v>
      </c>
      <c r="F43" t="s">
        <v>69</v>
      </c>
      <c r="G43" t="s">
        <v>34</v>
      </c>
      <c r="H43">
        <v>1</v>
      </c>
      <c r="I43" t="str">
        <f t="shared" si="0"/>
        <v>at13C_90.1.A</v>
      </c>
      <c r="K43">
        <v>4</v>
      </c>
      <c r="L43">
        <v>4.6779999999999999</v>
      </c>
      <c r="M43">
        <v>1.4789999999999999E-2</v>
      </c>
      <c r="N43" s="2">
        <v>-1.419E-5</v>
      </c>
      <c r="O43">
        <v>73.430000000000007</v>
      </c>
      <c r="P43">
        <v>6.1019999999999998E-2</v>
      </c>
      <c r="Q43" s="2">
        <v>1.011E-4</v>
      </c>
      <c r="R43" s="7">
        <v>1393000</v>
      </c>
      <c r="S43">
        <v>4501</v>
      </c>
      <c r="T43">
        <v>0.36909999999999998</v>
      </c>
    </row>
    <row r="44" spans="1:20" x14ac:dyDescent="0.2">
      <c r="A44">
        <v>2024</v>
      </c>
      <c r="B44">
        <v>3</v>
      </c>
      <c r="C44">
        <v>14</v>
      </c>
      <c r="D44" s="3">
        <v>0.69097222222222221</v>
      </c>
      <c r="E44" s="10">
        <v>90</v>
      </c>
      <c r="F44" t="s">
        <v>69</v>
      </c>
      <c r="G44" t="s">
        <v>34</v>
      </c>
      <c r="H44">
        <v>2</v>
      </c>
      <c r="I44" t="str">
        <f t="shared" si="0"/>
        <v>at13C_90.2.A</v>
      </c>
      <c r="K44">
        <v>4</v>
      </c>
      <c r="L44">
        <v>4.4610000000000003</v>
      </c>
      <c r="M44">
        <v>1.3350000000000001E-2</v>
      </c>
      <c r="N44" s="2">
        <v>-4.5970000000000002E-6</v>
      </c>
      <c r="O44">
        <v>72.680000000000007</v>
      </c>
      <c r="P44">
        <v>5.3339999999999999E-2</v>
      </c>
      <c r="Q44" s="2">
        <v>2.009E-4</v>
      </c>
      <c r="R44" s="7">
        <v>1453000</v>
      </c>
      <c r="S44">
        <v>4745</v>
      </c>
      <c r="T44">
        <v>5.9409999999999998</v>
      </c>
    </row>
    <row r="45" spans="1:20" x14ac:dyDescent="0.2">
      <c r="A45">
        <v>2024</v>
      </c>
      <c r="B45">
        <v>3</v>
      </c>
      <c r="C45">
        <v>14</v>
      </c>
      <c r="D45" s="3">
        <v>0.70277777777777772</v>
      </c>
      <c r="E45" s="10">
        <v>90</v>
      </c>
      <c r="F45" t="s">
        <v>69</v>
      </c>
      <c r="G45" t="s">
        <v>34</v>
      </c>
      <c r="H45">
        <v>3</v>
      </c>
      <c r="I45" t="str">
        <f t="shared" si="0"/>
        <v>at13C_90.3.A</v>
      </c>
      <c r="K45">
        <v>4</v>
      </c>
      <c r="L45">
        <v>4.5869999999999997</v>
      </c>
      <c r="M45">
        <v>1.37E-2</v>
      </c>
      <c r="N45" s="2">
        <v>-3.2639999999999999E-5</v>
      </c>
      <c r="O45">
        <v>71.31</v>
      </c>
      <c r="P45">
        <v>3.9640000000000002E-2</v>
      </c>
      <c r="Q45" s="2">
        <v>1.639E-4</v>
      </c>
      <c r="R45" s="7">
        <v>1387000</v>
      </c>
      <c r="S45">
        <v>4375</v>
      </c>
      <c r="T45">
        <v>12.98</v>
      </c>
    </row>
    <row r="46" spans="1:20" x14ac:dyDescent="0.2">
      <c r="A46">
        <v>2024</v>
      </c>
      <c r="B46">
        <v>3</v>
      </c>
      <c r="C46">
        <v>15</v>
      </c>
      <c r="D46" s="3">
        <v>0.44444444444444442</v>
      </c>
      <c r="E46" s="10">
        <v>95</v>
      </c>
      <c r="F46" t="s">
        <v>70</v>
      </c>
      <c r="G46" t="s">
        <v>34</v>
      </c>
      <c r="H46">
        <v>1</v>
      </c>
      <c r="I46" t="str">
        <f t="shared" si="0"/>
        <v>at13C_95.1.A</v>
      </c>
      <c r="K46">
        <v>2</v>
      </c>
      <c r="L46">
        <v>-0.2072</v>
      </c>
      <c r="M46">
        <v>1.9220000000000001E-2</v>
      </c>
      <c r="N46" s="2">
        <v>-1692</v>
      </c>
      <c r="O46">
        <v>83.84</v>
      </c>
      <c r="P46">
        <v>0.92910000000000004</v>
      </c>
      <c r="Q46" s="2">
        <v>9.8309999999999995E-3</v>
      </c>
      <c r="R46" s="7">
        <v>-35830000</v>
      </c>
      <c r="S46" s="2">
        <v>3785000</v>
      </c>
      <c r="T46" s="2">
        <v>15980</v>
      </c>
    </row>
    <row r="47" spans="1:20" x14ac:dyDescent="0.2">
      <c r="A47">
        <v>2024</v>
      </c>
      <c r="B47">
        <v>3</v>
      </c>
      <c r="C47">
        <v>15</v>
      </c>
      <c r="D47" s="3">
        <v>0.46666666666666667</v>
      </c>
      <c r="E47" s="10">
        <v>0</v>
      </c>
      <c r="F47" t="s">
        <v>12</v>
      </c>
      <c r="G47" t="s">
        <v>34</v>
      </c>
      <c r="H47">
        <v>2</v>
      </c>
      <c r="I47" t="str">
        <f t="shared" si="0"/>
        <v>NEG-w-trap.2.A</v>
      </c>
      <c r="K47" t="s">
        <v>15</v>
      </c>
      <c r="L47" t="s">
        <v>15</v>
      </c>
      <c r="M47" t="s">
        <v>15</v>
      </c>
      <c r="N47" t="s">
        <v>15</v>
      </c>
      <c r="O47" t="s">
        <v>15</v>
      </c>
      <c r="P47" t="s">
        <v>15</v>
      </c>
      <c r="Q47" t="s">
        <v>15</v>
      </c>
      <c r="R47" s="7" t="s">
        <v>15</v>
      </c>
      <c r="S47" t="s">
        <v>15</v>
      </c>
      <c r="T47" t="s">
        <v>15</v>
      </c>
    </row>
  </sheetData>
  <conditionalFormatting sqref="E1:E1048576">
    <cfRule type="colorScale" priority="3">
      <colorScale>
        <cfvo type="min"/>
        <cfvo type="max"/>
        <color theme="0"/>
        <color rgb="FF00B0F0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E441-2A83-9E4F-B76F-BECB67A0E303}">
  <dimension ref="A1:D46"/>
  <sheetViews>
    <sheetView topLeftCell="A27" zoomScale="177" workbookViewId="0">
      <selection activeCell="F48" sqref="F48"/>
    </sheetView>
  </sheetViews>
  <sheetFormatPr baseColWidth="10" defaultRowHeight="15" x14ac:dyDescent="0.2"/>
  <cols>
    <col min="1" max="1" width="14.5" customWidth="1"/>
    <col min="2" max="2" width="12.6640625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3324</v>
      </c>
      <c r="B2">
        <f t="shared" ref="B2:B45" si="0">((A2/1000)+1)*0.0112372</f>
        <v>4.8589652799999994E-2</v>
      </c>
      <c r="C2">
        <f t="shared" ref="C2:C45" si="1">B2/(1+B2)</f>
        <v>4.6338100581341149E-2</v>
      </c>
      <c r="D2">
        <f t="shared" ref="D2:D45" si="2">C2*100</f>
        <v>4.6338100581341148</v>
      </c>
    </row>
    <row r="3" spans="1:4" x14ac:dyDescent="0.2">
      <c r="A3">
        <v>3562</v>
      </c>
      <c r="B3">
        <f t="shared" si="0"/>
        <v>5.1264106399999988E-2</v>
      </c>
      <c r="C3">
        <f t="shared" si="1"/>
        <v>4.8764250665373987E-2</v>
      </c>
      <c r="D3">
        <f t="shared" si="2"/>
        <v>4.8764250665373989</v>
      </c>
    </row>
    <row r="4" spans="1:4" x14ac:dyDescent="0.2">
      <c r="A4">
        <v>3571</v>
      </c>
      <c r="B4">
        <f t="shared" si="0"/>
        <v>5.1365241199999995E-2</v>
      </c>
      <c r="C4">
        <f t="shared" si="1"/>
        <v>4.8855753630748802E-2</v>
      </c>
      <c r="D4">
        <f t="shared" si="2"/>
        <v>4.8855753630748806</v>
      </c>
    </row>
    <row r="5" spans="1:4" x14ac:dyDescent="0.2">
      <c r="A5">
        <v>-31</v>
      </c>
      <c r="B5">
        <f t="shared" si="0"/>
        <v>1.0888846799999999E-2</v>
      </c>
      <c r="C5">
        <f t="shared" si="1"/>
        <v>1.0771556966395448E-2</v>
      </c>
      <c r="D5">
        <f t="shared" si="2"/>
        <v>1.0771556966395448</v>
      </c>
    </row>
    <row r="6" spans="1:4" x14ac:dyDescent="0.2">
      <c r="A6">
        <v>8779</v>
      </c>
      <c r="B6">
        <f t="shared" si="0"/>
        <v>0.1098885788</v>
      </c>
      <c r="C6">
        <f t="shared" si="1"/>
        <v>9.9008658075219039E-2</v>
      </c>
      <c r="D6">
        <f t="shared" si="2"/>
        <v>9.9008658075219032</v>
      </c>
    </row>
    <row r="7" spans="1:4" x14ac:dyDescent="0.2">
      <c r="A7">
        <v>2592</v>
      </c>
      <c r="B7">
        <f t="shared" si="0"/>
        <v>4.0364022399999998E-2</v>
      </c>
      <c r="C7">
        <f t="shared" si="1"/>
        <v>3.8797979871396215E-2</v>
      </c>
      <c r="D7">
        <f t="shared" si="2"/>
        <v>3.8797979871396215</v>
      </c>
    </row>
    <row r="8" spans="1:4" x14ac:dyDescent="0.2">
      <c r="A8">
        <v>1859</v>
      </c>
      <c r="B8">
        <f t="shared" si="0"/>
        <v>3.2127154799999995E-2</v>
      </c>
      <c r="C8">
        <f t="shared" si="1"/>
        <v>3.1127128717222272E-2</v>
      </c>
      <c r="D8">
        <f t="shared" si="2"/>
        <v>3.112712871722227</v>
      </c>
    </row>
    <row r="9" spans="1:4" x14ac:dyDescent="0.2">
      <c r="A9">
        <v>3570</v>
      </c>
      <c r="B9">
        <f t="shared" si="0"/>
        <v>5.1354004000000002E-2</v>
      </c>
      <c r="C9">
        <f t="shared" si="1"/>
        <v>4.8845587503940302E-2</v>
      </c>
      <c r="D9">
        <f t="shared" si="2"/>
        <v>4.8845587503940298</v>
      </c>
    </row>
    <row r="10" spans="1:4" x14ac:dyDescent="0.2">
      <c r="A10">
        <v>3711</v>
      </c>
      <c r="B10">
        <f t="shared" si="0"/>
        <v>5.2938449200000001E-2</v>
      </c>
      <c r="C10">
        <f t="shared" si="1"/>
        <v>5.0276869688082426E-2</v>
      </c>
      <c r="D10">
        <f t="shared" si="2"/>
        <v>5.0276869688082426</v>
      </c>
    </row>
    <row r="11" spans="1:4" x14ac:dyDescent="0.2">
      <c r="A11">
        <v>3025</v>
      </c>
      <c r="B11">
        <f t="shared" si="0"/>
        <v>4.5229730000000003E-2</v>
      </c>
      <c r="C11">
        <f t="shared" si="1"/>
        <v>4.3272525361482017E-2</v>
      </c>
      <c r="D11">
        <f t="shared" si="2"/>
        <v>4.3272525361482019</v>
      </c>
    </row>
    <row r="12" spans="1:4" x14ac:dyDescent="0.2">
      <c r="A12">
        <v>9563</v>
      </c>
      <c r="B12">
        <f t="shared" si="0"/>
        <v>0.1186985436</v>
      </c>
      <c r="C12">
        <f t="shared" si="1"/>
        <v>0.10610413706093251</v>
      </c>
      <c r="D12">
        <f t="shared" si="2"/>
        <v>10.610413706093251</v>
      </c>
    </row>
    <row r="13" spans="1:4" x14ac:dyDescent="0.2">
      <c r="A13">
        <v>118000</v>
      </c>
      <c r="B13">
        <f t="shared" si="0"/>
        <v>1.3372267999999998</v>
      </c>
      <c r="C13">
        <f t="shared" si="1"/>
        <v>0.57214250666644761</v>
      </c>
      <c r="D13">
        <f t="shared" si="2"/>
        <v>57.214250666644759</v>
      </c>
    </row>
    <row r="14" spans="1:4" x14ac:dyDescent="0.2">
      <c r="A14">
        <v>61472</v>
      </c>
      <c r="B14">
        <f t="shared" si="0"/>
        <v>0.70201035839999992</v>
      </c>
      <c r="C14">
        <f t="shared" si="1"/>
        <v>0.41245950997615266</v>
      </c>
      <c r="D14">
        <f t="shared" si="2"/>
        <v>41.245950997615267</v>
      </c>
    </row>
    <row r="15" spans="1:4" x14ac:dyDescent="0.2">
      <c r="A15">
        <v>9874</v>
      </c>
      <c r="B15">
        <f t="shared" si="0"/>
        <v>0.1221933128</v>
      </c>
      <c r="C15">
        <f t="shared" si="1"/>
        <v>0.1088879352659069</v>
      </c>
      <c r="D15">
        <f t="shared" si="2"/>
        <v>10.888793526590689</v>
      </c>
    </row>
    <row r="16" spans="1:4" x14ac:dyDescent="0.2">
      <c r="A16">
        <v>9891</v>
      </c>
      <c r="B16">
        <f t="shared" si="0"/>
        <v>0.12238434519999999</v>
      </c>
      <c r="C16">
        <f t="shared" si="1"/>
        <v>0.10903960459123481</v>
      </c>
      <c r="D16">
        <f t="shared" si="2"/>
        <v>10.90396045912348</v>
      </c>
    </row>
    <row r="17" spans="1:4" x14ac:dyDescent="0.2">
      <c r="A17">
        <v>8773</v>
      </c>
      <c r="B17">
        <f t="shared" si="0"/>
        <v>0.10982115559999998</v>
      </c>
      <c r="C17">
        <f t="shared" si="1"/>
        <v>9.8953921580840321E-2</v>
      </c>
      <c r="D17">
        <f t="shared" si="2"/>
        <v>9.8953921580840323</v>
      </c>
    </row>
    <row r="18" spans="1:4" x14ac:dyDescent="0.2">
      <c r="A18">
        <v>8809</v>
      </c>
      <c r="B18">
        <f t="shared" si="0"/>
        <v>0.11022569479999998</v>
      </c>
      <c r="C18">
        <f t="shared" si="1"/>
        <v>9.9282240823886203E-2</v>
      </c>
      <c r="D18">
        <f t="shared" si="2"/>
        <v>9.9282240823886205</v>
      </c>
    </row>
    <row r="19" spans="1:4" x14ac:dyDescent="0.2">
      <c r="A19">
        <v>8796</v>
      </c>
      <c r="B19">
        <f t="shared" si="0"/>
        <v>0.11007961119999998</v>
      </c>
      <c r="C19">
        <f t="shared" si="1"/>
        <v>9.9163708701039494E-2</v>
      </c>
      <c r="D19">
        <f t="shared" si="2"/>
        <v>9.9163708701039486</v>
      </c>
    </row>
    <row r="20" spans="1:4" x14ac:dyDescent="0.2">
      <c r="A20">
        <v>31381</v>
      </c>
      <c r="B20">
        <f t="shared" si="0"/>
        <v>0.36387177319999997</v>
      </c>
      <c r="C20">
        <f t="shared" si="1"/>
        <v>0.26679324284735478</v>
      </c>
      <c r="D20">
        <f t="shared" si="2"/>
        <v>26.679324284735479</v>
      </c>
    </row>
    <row r="21" spans="1:4" x14ac:dyDescent="0.2">
      <c r="A21">
        <v>16740</v>
      </c>
      <c r="B21">
        <f t="shared" si="0"/>
        <v>0.19934792799999998</v>
      </c>
      <c r="C21">
        <f t="shared" si="1"/>
        <v>0.16621359269151129</v>
      </c>
      <c r="D21">
        <f t="shared" si="2"/>
        <v>16.621359269151128</v>
      </c>
    </row>
    <row r="22" spans="1:4" x14ac:dyDescent="0.2">
      <c r="A22">
        <v>18827</v>
      </c>
      <c r="B22">
        <f t="shared" si="0"/>
        <v>0.22279996439999999</v>
      </c>
      <c r="C22">
        <f t="shared" si="1"/>
        <v>0.18220475211521847</v>
      </c>
      <c r="D22">
        <f t="shared" si="2"/>
        <v>18.220475211521848</v>
      </c>
    </row>
    <row r="23" spans="1:4" x14ac:dyDescent="0.2">
      <c r="A23" s="2">
        <v>18820</v>
      </c>
      <c r="B23">
        <f t="shared" si="0"/>
        <v>0.22272130399999998</v>
      </c>
      <c r="C23">
        <f t="shared" si="1"/>
        <v>0.18215214151531622</v>
      </c>
      <c r="D23">
        <f t="shared" si="2"/>
        <v>18.215214151531622</v>
      </c>
    </row>
    <row r="24" spans="1:4" x14ac:dyDescent="0.2">
      <c r="A24" s="2">
        <v>19300</v>
      </c>
      <c r="B24">
        <f t="shared" si="0"/>
        <v>0.22811515999999998</v>
      </c>
      <c r="C24">
        <f t="shared" si="1"/>
        <v>0.18574411214010256</v>
      </c>
      <c r="D24">
        <f t="shared" si="2"/>
        <v>18.574411214010254</v>
      </c>
    </row>
    <row r="25" spans="1:4" x14ac:dyDescent="0.2">
      <c r="A25">
        <v>22772</v>
      </c>
      <c r="B25">
        <f t="shared" si="0"/>
        <v>0.26713071839999997</v>
      </c>
      <c r="C25">
        <f t="shared" si="1"/>
        <v>0.21081543878701375</v>
      </c>
      <c r="D25">
        <f t="shared" si="2"/>
        <v>21.081543878701375</v>
      </c>
    </row>
    <row r="26" spans="1:4" x14ac:dyDescent="0.2">
      <c r="A26">
        <v>22340</v>
      </c>
      <c r="B26">
        <f t="shared" si="0"/>
        <v>0.26227624799999999</v>
      </c>
      <c r="C26">
        <f t="shared" si="1"/>
        <v>0.20778038754635583</v>
      </c>
      <c r="D26">
        <f t="shared" si="2"/>
        <v>20.778038754635585</v>
      </c>
    </row>
    <row r="27" spans="1:4" x14ac:dyDescent="0.2">
      <c r="A27">
        <v>41280</v>
      </c>
      <c r="B27">
        <f t="shared" si="0"/>
        <v>0.47510881599999999</v>
      </c>
      <c r="C27">
        <f t="shared" si="1"/>
        <v>0.3220839105879223</v>
      </c>
      <c r="D27">
        <f t="shared" si="2"/>
        <v>32.20839105879223</v>
      </c>
    </row>
    <row r="28" spans="1:4" x14ac:dyDescent="0.2">
      <c r="A28">
        <v>33230</v>
      </c>
      <c r="B28">
        <f t="shared" si="0"/>
        <v>0.38464935599999994</v>
      </c>
      <c r="C28">
        <f t="shared" si="1"/>
        <v>0.27779549698501427</v>
      </c>
      <c r="D28">
        <f t="shared" si="2"/>
        <v>27.779549698501427</v>
      </c>
    </row>
    <row r="29" spans="1:4" x14ac:dyDescent="0.2">
      <c r="A29">
        <v>35559</v>
      </c>
      <c r="B29">
        <f t="shared" si="0"/>
        <v>0.41082079479999994</v>
      </c>
      <c r="C29">
        <f t="shared" si="1"/>
        <v>0.29119275553224211</v>
      </c>
      <c r="D29">
        <f t="shared" si="2"/>
        <v>29.11927555322421</v>
      </c>
    </row>
    <row r="30" spans="1:4" x14ac:dyDescent="0.2">
      <c r="A30">
        <v>0</v>
      </c>
      <c r="B30">
        <f t="shared" si="0"/>
        <v>1.1237199999999999E-2</v>
      </c>
      <c r="C30">
        <f t="shared" si="1"/>
        <v>1.1112328541711083E-2</v>
      </c>
      <c r="D30">
        <f t="shared" si="2"/>
        <v>1.1112328541711083</v>
      </c>
    </row>
    <row r="31" spans="1:4" x14ac:dyDescent="0.2">
      <c r="A31">
        <v>60132</v>
      </c>
      <c r="B31">
        <f t="shared" si="0"/>
        <v>0.68695251039999994</v>
      </c>
      <c r="C31">
        <f t="shared" si="1"/>
        <v>0.40721508528839023</v>
      </c>
      <c r="D31">
        <f t="shared" si="2"/>
        <v>40.721508528839024</v>
      </c>
    </row>
    <row r="32" spans="1:4" x14ac:dyDescent="0.2">
      <c r="A32" s="7">
        <v>62140</v>
      </c>
      <c r="B32">
        <f t="shared" si="0"/>
        <v>0.70951680799999994</v>
      </c>
      <c r="C32">
        <f t="shared" si="1"/>
        <v>0.41503938696576997</v>
      </c>
      <c r="D32">
        <f t="shared" si="2"/>
        <v>41.503938696576995</v>
      </c>
    </row>
    <row r="33" spans="1:4" x14ac:dyDescent="0.2">
      <c r="A33">
        <v>88823</v>
      </c>
      <c r="B33">
        <f t="shared" si="0"/>
        <v>1.0093590155999999</v>
      </c>
      <c r="C33">
        <f t="shared" si="1"/>
        <v>0.50232885600018207</v>
      </c>
      <c r="D33">
        <f t="shared" si="2"/>
        <v>50.232885600018207</v>
      </c>
    </row>
    <row r="34" spans="1:4" x14ac:dyDescent="0.2">
      <c r="A34">
        <v>87948</v>
      </c>
      <c r="B34">
        <f t="shared" si="0"/>
        <v>0.99952646559999991</v>
      </c>
      <c r="C34">
        <f t="shared" si="1"/>
        <v>0.49988158836400848</v>
      </c>
      <c r="D34">
        <f t="shared" si="2"/>
        <v>49.988158836400849</v>
      </c>
    </row>
    <row r="35" spans="1:4" x14ac:dyDescent="0.2">
      <c r="A35">
        <v>91942</v>
      </c>
      <c r="B35">
        <f t="shared" si="0"/>
        <v>1.0444078423999998</v>
      </c>
      <c r="C35">
        <f t="shared" si="1"/>
        <v>0.51086080807337042</v>
      </c>
      <c r="D35">
        <f t="shared" si="2"/>
        <v>51.086080807337041</v>
      </c>
    </row>
    <row r="36" spans="1:4" x14ac:dyDescent="0.2">
      <c r="A36">
        <v>122777</v>
      </c>
      <c r="B36">
        <f t="shared" si="0"/>
        <v>1.3909069044</v>
      </c>
      <c r="C36">
        <f t="shared" si="1"/>
        <v>0.58174866693483795</v>
      </c>
      <c r="D36">
        <f t="shared" si="2"/>
        <v>58.174866693483793</v>
      </c>
    </row>
    <row r="37" spans="1:4" x14ac:dyDescent="0.2">
      <c r="A37">
        <v>135039</v>
      </c>
      <c r="B37">
        <f t="shared" si="0"/>
        <v>1.5286974507999997</v>
      </c>
      <c r="C37">
        <f t="shared" si="1"/>
        <v>0.60453948348639663</v>
      </c>
      <c r="D37">
        <f t="shared" si="2"/>
        <v>60.453948348639663</v>
      </c>
    </row>
    <row r="38" spans="1:4" x14ac:dyDescent="0.2">
      <c r="A38">
        <v>227991</v>
      </c>
      <c r="B38">
        <f t="shared" si="0"/>
        <v>2.5732176652000001</v>
      </c>
      <c r="C38">
        <f t="shared" si="1"/>
        <v>0.72014019472165913</v>
      </c>
      <c r="D38">
        <f t="shared" si="2"/>
        <v>72.014019472165913</v>
      </c>
    </row>
    <row r="39" spans="1:4" x14ac:dyDescent="0.2">
      <c r="A39" s="2">
        <v>228000</v>
      </c>
      <c r="B39">
        <f t="shared" si="0"/>
        <v>2.5733188</v>
      </c>
      <c r="C39">
        <f t="shared" si="1"/>
        <v>0.72014811552778335</v>
      </c>
      <c r="D39">
        <f t="shared" si="2"/>
        <v>72.01481155277834</v>
      </c>
    </row>
    <row r="40" spans="1:4" x14ac:dyDescent="0.2">
      <c r="A40">
        <v>388269</v>
      </c>
      <c r="B40">
        <f t="shared" si="0"/>
        <v>4.3742936067999993</v>
      </c>
      <c r="C40">
        <f t="shared" si="1"/>
        <v>0.81392903455540322</v>
      </c>
      <c r="D40">
        <f t="shared" si="2"/>
        <v>81.392903455540321</v>
      </c>
    </row>
    <row r="41" spans="1:4" x14ac:dyDescent="0.2">
      <c r="A41">
        <v>394000</v>
      </c>
      <c r="B41">
        <f t="shared" si="0"/>
        <v>4.4386939999999999</v>
      </c>
      <c r="C41">
        <f t="shared" si="1"/>
        <v>0.81613232882747222</v>
      </c>
      <c r="D41">
        <f t="shared" si="2"/>
        <v>81.613232882747226</v>
      </c>
    </row>
    <row r="42" spans="1:4" x14ac:dyDescent="0.2">
      <c r="A42">
        <v>454000</v>
      </c>
      <c r="B42">
        <f t="shared" si="0"/>
        <v>5.1129259999999999</v>
      </c>
      <c r="C42">
        <f t="shared" si="1"/>
        <v>0.83641221896028184</v>
      </c>
      <c r="D42">
        <f t="shared" si="2"/>
        <v>83.641221896028185</v>
      </c>
    </row>
    <row r="43" spans="1:4" x14ac:dyDescent="0.2">
      <c r="A43" s="2">
        <v>433000</v>
      </c>
      <c r="B43">
        <f t="shared" si="0"/>
        <v>4.8769447999999995</v>
      </c>
      <c r="C43">
        <f t="shared" si="1"/>
        <v>0.82984356089238742</v>
      </c>
      <c r="D43">
        <f t="shared" si="2"/>
        <v>82.984356089238744</v>
      </c>
    </row>
    <row r="44" spans="1:4" x14ac:dyDescent="0.2">
      <c r="A44">
        <v>1374057</v>
      </c>
      <c r="B44">
        <f t="shared" si="0"/>
        <v>15.451790520399999</v>
      </c>
      <c r="C44">
        <f t="shared" si="1"/>
        <v>0.9392163425154233</v>
      </c>
      <c r="D44">
        <f t="shared" si="2"/>
        <v>93.921634251542329</v>
      </c>
    </row>
    <row r="45" spans="1:4" x14ac:dyDescent="0.2">
      <c r="A45">
        <v>1454816</v>
      </c>
      <c r="B45">
        <f t="shared" si="0"/>
        <v>16.359295555199999</v>
      </c>
      <c r="C45">
        <f t="shared" si="1"/>
        <v>0.94239397579123252</v>
      </c>
      <c r="D45">
        <f t="shared" si="2"/>
        <v>94.239397579123249</v>
      </c>
    </row>
    <row r="46" spans="1:4" x14ac:dyDescent="0.2">
      <c r="A46" s="7">
        <v>-35830000</v>
      </c>
      <c r="B46">
        <f t="shared" ref="B46:B47" si="3">((A46/1000)+1)*0.0112372</f>
        <v>-402.61763879999995</v>
      </c>
      <c r="C46">
        <f t="shared" ref="C46:C47" si="4">B46/(1+B46)</f>
        <v>1.0024899304796171</v>
      </c>
      <c r="D46">
        <f t="shared" ref="D46:D47" si="5">C46*100</f>
        <v>100.2489930479617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sample_matrix</vt:lpstr>
      <vt:lpstr>manual_notation</vt:lpstr>
      <vt:lpstr>d13C_to_R13C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2024-03-11T16:05:41Z</dcterms:created>
  <dcterms:modified xsi:type="dcterms:W3CDTF">2024-03-15T17:20:36Z</dcterms:modified>
</cp:coreProperties>
</file>