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80" windowHeight="10440" activeTab="5"/>
  </bookViews>
  <sheets>
    <sheet name="test" sheetId="2" r:id="rId1"/>
    <sheet name="後続0" sheetId="4" r:id="rId2"/>
    <sheet name="後続１" sheetId="3" r:id="rId3"/>
    <sheet name="3miner後続0" sheetId="5" r:id="rId4"/>
    <sheet name="3miner後続1" sheetId="6" r:id="rId5"/>
    <sheet name="hikaku" sheetId="8" r:id="rId6"/>
    <sheet name="BC" sheetId="9" r:id="rId7"/>
  </sheets>
  <calcPr calcId="144525"/>
</workbook>
</file>

<file path=xl/sharedStrings.xml><?xml version="1.0" encoding="utf-8"?>
<sst xmlns="http://schemas.openxmlformats.org/spreadsheetml/2006/main" count="413">
  <si>
    <t>一か月シミュレーション</t>
  </si>
  <si>
    <t>MersenneTwister(1234)</t>
  </si>
  <si>
    <t>μ１</t>
  </si>
  <si>
    <t>1/10</t>
  </si>
  <si>
    <t>1/5</t>
  </si>
  <si>
    <t>μ２</t>
  </si>
  <si>
    <t>λ１</t>
  </si>
  <si>
    <t>1/0.1</t>
  </si>
  <si>
    <t>1/1</t>
  </si>
  <si>
    <t>λ２</t>
  </si>
  <si>
    <t>実行時間</t>
  </si>
  <si>
    <t>0.000001s</t>
  </si>
  <si>
    <t>0.000001 s</t>
  </si>
  <si>
    <t>0.000002 s</t>
  </si>
  <si>
    <t>chains</t>
  </si>
  <si>
    <t>blocks</t>
  </si>
  <si>
    <t>Aのblocks</t>
  </si>
  <si>
    <t>破棄数</t>
  </si>
  <si>
    <t>Aの破棄数</t>
  </si>
  <si>
    <t>確率（破棄数/総数）</t>
  </si>
  <si>
    <t>卒論結果</t>
  </si>
  <si>
    <t>誤差</t>
  </si>
  <si>
    <t>1週間シミュレーション</t>
  </si>
  <si>
    <t>MersenneTwister(5678)</t>
  </si>
  <si>
    <t>MersenneTwister(9999)</t>
  </si>
  <si>
    <t>One subsequent block</t>
  </si>
  <si>
    <t>Two subsequent blocks</t>
  </si>
  <si>
    <t>後続に1個</t>
  </si>
  <si>
    <t>Case1</t>
  </si>
  <si>
    <t>[9.41e-3,1.00e-2]</t>
  </si>
  <si>
    <t>[2.30e-3,2.60e-3]</t>
  </si>
  <si>
    <t>Case2</t>
  </si>
  <si>
    <t>[7.58e-2,7.75e-2]</t>
  </si>
  <si>
    <t>[9.81e-3,1.02e-2]</t>
  </si>
  <si>
    <t>Case3</t>
  </si>
  <si>
    <t>[6.22e-3,6.56e-3]</t>
  </si>
  <si>
    <t>[7.30e-5,9.70e-5]</t>
  </si>
  <si>
    <t>Case4</t>
  </si>
  <si>
    <t>[2.70e-2,2.77e-2]</t>
  </si>
  <si>
    <t>[1.35e-3,1.53e-3]</t>
  </si>
  <si>
    <t>Case5</t>
  </si>
  <si>
    <t>[4.33e-2,4.40e-2]</t>
  </si>
  <si>
    <t>[5.12e-3,5.28e-3]</t>
  </si>
  <si>
    <t>後続に2個</t>
  </si>
  <si>
    <t xml:space="preserve"> </t>
  </si>
  <si>
    <t>上限</t>
  </si>
  <si>
    <t>下限</t>
  </si>
  <si>
    <t>解析値</t>
  </si>
  <si>
    <t>One</t>
  </si>
  <si>
    <t>Two</t>
  </si>
  <si>
    <t>Three</t>
  </si>
  <si>
    <t>Four</t>
  </si>
  <si>
    <t>Five</t>
  </si>
  <si>
    <t>Six</t>
  </si>
  <si>
    <t>実行時間(シミュレーション)</t>
  </si>
  <si>
    <t>実行時間（破棄数カウント）</t>
  </si>
  <si>
    <t>95%信頼区間</t>
  </si>
  <si>
    <t>174.226762 seconds (640.08 M allocations: 19.332 GiB, 16.29% gc time)</t>
  </si>
  <si>
    <t>13248.224520 seconds (214.58 G allocations: 3.661 TiB, 15.01% gc time)</t>
  </si>
  <si>
    <t>[0.009408447797245586,0.010012724620328924]</t>
  </si>
  <si>
    <t>1000回シミュレーション</t>
  </si>
  <si>
    <t>25.271296 seconds (96.36 M allocations: 2.902 GiB, 10.63% gc time)</t>
  </si>
  <si>
    <t>2175.831617 seconds (28.46 G allocations: 505.563 GiB, 14.54% gc time)</t>
  </si>
  <si>
    <t>[0.006223023446748869,0.006561870040189666]</t>
  </si>
  <si>
    <t>1か月100回</t>
  </si>
  <si>
    <t xml:space="preserve"> 16.774161 seconds (64.73 M allocations: 1.954 GiB, 11.12% gc time)</t>
  </si>
  <si>
    <t>1177.797094 seconds (16.58 G allocations: 298.393 GiB, 12.20% gc time)</t>
  </si>
  <si>
    <t>[0.07578692071244984,0.07750152125832262]</t>
  </si>
  <si>
    <t>100回</t>
  </si>
  <si>
    <t>267.800181 seconds (965.68 M allocations: 28.941 GiB, 17.98% gc time)</t>
  </si>
  <si>
    <t>19456.208976 seconds (314.29 G allocations: 5.295 TiB, 16.47% gc time)</t>
  </si>
  <si>
    <t>[0.026992732524619877,0.02773640737730596]</t>
  </si>
  <si>
    <t>1000回？</t>
  </si>
  <si>
    <t>[0.04328902466471808,0.044047092998161314]</t>
  </si>
  <si>
    <r>
      <rPr>
        <sz val="11"/>
        <color theme="1"/>
        <rFont val="var(--jp-code-font-family)"/>
        <charset val="134"/>
      </rPr>
      <t>(1/10,1/5,1/10,1/0.1,1/0.1,1/0.1)</t>
    </r>
    <r>
      <rPr>
        <sz val="11"/>
        <color theme="1"/>
        <rFont val="ＭＳ ゴシック"/>
        <charset val="134"/>
      </rPr>
      <t>と比較</t>
    </r>
  </si>
  <si>
    <t>[0.03266443156885345,0.03362003115647776]</t>
  </si>
  <si>
    <t>*1か月100回</t>
  </si>
  <si>
    <t>1/5*2/3+1/10*1/3</t>
  </si>
  <si>
    <t>1/5+1/10</t>
  </si>
  <si>
    <r>
      <rPr>
        <sz val="11"/>
        <color theme="1"/>
        <rFont val="var(--jp-code-font-family)"/>
        <charset val="134"/>
      </rPr>
      <t>(1/5,1/10,1/10,1/0.1,1/0.1,1/0.1)</t>
    </r>
    <r>
      <rPr>
        <sz val="11"/>
        <color theme="1"/>
        <rFont val="ＭＳ ゴシック"/>
        <charset val="134"/>
      </rPr>
      <t>と比較</t>
    </r>
  </si>
  <si>
    <t>[0.013698316678516733,0.014178114261418002]</t>
  </si>
  <si>
    <r>
      <rPr>
        <sz val="11"/>
        <color theme="1"/>
        <rFont val="var(--jp-code-font-family)"/>
        <charset val="134"/>
      </rPr>
      <t>(1/5,1/10,1/10,1/1,1/0.1,1/0.1)</t>
    </r>
    <r>
      <rPr>
        <sz val="11"/>
        <color theme="1"/>
        <rFont val="ＭＳ ゴシック"/>
        <charset val="134"/>
      </rPr>
      <t>と比較</t>
    </r>
  </si>
  <si>
    <t>[0.05935448476806492,0.05975246865074451]</t>
  </si>
  <si>
    <t>*半年十回</t>
  </si>
  <si>
    <r>
      <rPr>
        <sz val="11"/>
        <color theme="1"/>
        <rFont val="var(--jp-code-font-family)"/>
        <charset val="134"/>
      </rPr>
      <t>(1/10,1/10,1/10,1/0.1,1/0.001,1/0.001)</t>
    </r>
    <r>
      <rPr>
        <sz val="11"/>
        <color theme="1"/>
        <rFont val="ＭＳ ゴシック"/>
        <charset val="134"/>
      </rPr>
      <t>と比較</t>
    </r>
  </si>
  <si>
    <t>[0.009522318823158796,0.010032418949919516]</t>
  </si>
  <si>
    <t>*1か月20回</t>
  </si>
  <si>
    <t>1/0.001</t>
  </si>
  <si>
    <r>
      <rPr>
        <sz val="11"/>
        <color theme="1"/>
        <rFont val="var(--jp-code-font-family)"/>
        <charset val="134"/>
      </rPr>
      <t>(1/5,1/5,1/10,1/0.1,1/0.1,1/0.1)</t>
    </r>
    <r>
      <rPr>
        <sz val="11"/>
        <color theme="1"/>
        <rFont val="ＭＳ ゴシック"/>
        <charset val="134"/>
      </rPr>
      <t>と比較</t>
    </r>
  </si>
  <si>
    <t>[0.025556299964983833,0.02618590313435147]</t>
  </si>
  <si>
    <t>3/10</t>
  </si>
  <si>
    <t>175.977845 seconds (639.94 M allocations: 19.325 GiB, 16.43% gc time)</t>
  </si>
  <si>
    <t>11200.533853 seconds (218.08 G allocations: 3.717 TiB, 9.60% gc time)</t>
  </si>
  <si>
    <t>[5.9559991636538864e-5,0.00010739118698354986]</t>
  </si>
  <si>
    <t>50.770260 seconds (144.64 M allocations: 4.367 GiB, 32.58% gc time)</t>
  </si>
  <si>
    <t>3260.331890 seconds (52.65 G allocations: 917.112 GiB, 10.98% gc time)</t>
  </si>
  <si>
    <t>[7.299019029083458e-5,9.697302161492542e-5]</t>
  </si>
  <si>
    <t>*3か月シミュレーション、50回</t>
  </si>
  <si>
    <t>24.606993 seconds (96.93 M allocations: 2.910 GiB, 10.88% gc time)</t>
  </si>
  <si>
    <t>3789.045590 seconds (55.11 G allocations: 974.126 GiB, 15.66% gc time)</t>
  </si>
  <si>
    <t>[0.00980527025442845,0.010227556404437425]</t>
  </si>
  <si>
    <t>[0.0013471447541360472,0.00152886563521937]</t>
  </si>
  <si>
    <t>[0.005123603277095277,0.005278610877047222]</t>
  </si>
  <si>
    <t>60.991012 seconds (231.02 M allocations: 6.937 GiB, 10.41% gc time)</t>
  </si>
  <si>
    <t>46789.936106 seconds (607.95 G allocations: 10.500 TiB, 9.76% gc time)</t>
  </si>
  <si>
    <t>[7.468829951021917e-5,8.15334225332801e-5]</t>
  </si>
  <si>
    <t>*2年10回</t>
  </si>
  <si>
    <t>[0.0022954440264448127,0.0025992003009353555]</t>
  </si>
  <si>
    <t>[0.0005991380143406583,0.0005991380143406583]</t>
  </si>
  <si>
    <t>2.743074 seconds (10.60 M allocations: 333.194 MiB, 5.12% gc time)</t>
  </si>
  <si>
    <t>2172.099234 seconds (36.79 G allocations: 663.636 GiB, 5.87% gc time)</t>
  </si>
  <si>
    <t>[0.0002114286812616526,0.0002114286812616526]</t>
  </si>
  <si>
    <t>*1年1回</t>
  </si>
  <si>
    <t>4.758101 seconds (17.50 M allocations: 581.311 MiB, 3.77% gc time)</t>
  </si>
  <si>
    <t>6234.284077 seconds (112.40 G allocations: 1.999 TiB, 5.55% gc time)</t>
  </si>
  <si>
    <t>[0.0005933355025168909,0.0005933355025168909]</t>
  </si>
  <si>
    <r>
      <rPr>
        <sz val="11"/>
        <color theme="1"/>
        <rFont val="var(--jp-code-font-family)"/>
        <charset val="134"/>
      </rPr>
      <t>(1/10,1/10,1/10,1/0.1,1/0.1,1/0.1)</t>
    </r>
    <r>
      <rPr>
        <sz val="11"/>
        <color theme="1"/>
        <rFont val="ＭＳ ゴシック"/>
        <charset val="134"/>
      </rPr>
      <t>と比較</t>
    </r>
  </si>
  <si>
    <t>[0.00012232341686245235,0.00019192620155432827]</t>
  </si>
  <si>
    <t>1/10+1/10</t>
  </si>
  <si>
    <t>3.192282 seconds (11.87 M allocations: 371.910 MiB, 5.24% gc time)</t>
  </si>
  <si>
    <t>3191.206306 seconds (51.96 G allocations: 940.211 GiB, 6.12% gc time)</t>
  </si>
  <si>
    <t>[0.00028881700554528653,0.00028881700554528653]</t>
  </si>
  <si>
    <t>μ３</t>
  </si>
  <si>
    <t>λ３</t>
  </si>
  <si>
    <t>4.409417 seconds (16.01 M allocations: 515.683 MiB, 5.81% gc time)</t>
  </si>
  <si>
    <t>344.499253 seconds (5.08 G allocations: 92.249 GiB, 10.47% gc time)</t>
  </si>
  <si>
    <t>[0.018734396737466547,0.019538873238497692]</t>
  </si>
  <si>
    <t>*1か月シミュレーション、10回</t>
  </si>
  <si>
    <t>27.591457 seconds (104.32 M allocations: 3.252 GiB, 7.77% gc time)</t>
  </si>
  <si>
    <t>2413.448994 seconds (35.43 G allocations: 635.517 GiB, 14.34% gc time)</t>
  </si>
  <si>
    <t>*1か月シミュレーション、50回</t>
  </si>
  <si>
    <t>33.059534 seconds (126.66 M allocations: 3.912 GiB, 6.98% gc time)</t>
  </si>
  <si>
    <t>15808.546588 seconds (239.10 G allocations: 4.177 TiB, 4.04% gc time)</t>
  </si>
  <si>
    <t>20くらいにしないと多すぎる</t>
  </si>
  <si>
    <t xml:space="preserve"> 11.785740 seconds (42.87 M allocations: 1.322 GiB, 7.54% gc time)</t>
  </si>
  <si>
    <t>780.369576 seconds (11.32 G allocations: 203.131 GiB, 13.45% gc time)</t>
  </si>
  <si>
    <t>[0.08738014959649786,0.08892454768452392]</t>
  </si>
  <si>
    <t xml:space="preserve"> 13.848780 seconds (52.33 M allocations: 1.631 GiB, 6.84% gc time)</t>
  </si>
  <si>
    <t>1529.275065 seconds (25.64 G allocations: 462.748 GiB, 7.92% gc time)</t>
  </si>
  <si>
    <t>[0.10572309254403688,0.10762366213094642]</t>
  </si>
  <si>
    <t>56.828288 seconds (208.08 M allocations: 6.480 GiB, 8.57% gc time)</t>
  </si>
  <si>
    <t>2798.314840 seconds (37.28 G allocations: 668.302 GiB, 16.51% gc time)</t>
  </si>
  <si>
    <t>8.493643 seconds (31.40 M allocations: 1005.777 MiB, 5.45% gc time)</t>
  </si>
  <si>
    <t>661.127105 seconds (10.15 G allocations: 184.351 GiB, 11.37% gc time)</t>
  </si>
  <si>
    <t>1/30</t>
  </si>
  <si>
    <t>16.996508 seconds (62.57 M allocations: 1.950 GiB, 6.05% gc time)</t>
  </si>
  <si>
    <t>5420.674523 seconds (82.64 G allocations: 1.462 TiB, 11.00% gc time)</t>
  </si>
  <si>
    <t>[0.006518197458485756,0.006698697495611274]</t>
  </si>
  <si>
    <t>*1年20回</t>
  </si>
  <si>
    <t>[0.01919956119489004,0.02090623996039146]</t>
  </si>
  <si>
    <t>3.138729 seconds (10.82 M allocations: 350.879 MiB, 7.54% gc time)</t>
  </si>
  <si>
    <t>71.379839 seconds (1.06 G allocations: 19.340 GiB, 15.00% gc time)</t>
  </si>
  <si>
    <t>[0.04500811885834703,0.046125355944363206]</t>
  </si>
  <si>
    <t>*3か月20回</t>
  </si>
  <si>
    <t>1/0.01</t>
  </si>
  <si>
    <t>16.863553 seconds (62.45 M allocations: 1.947 GiB, 9.54% gc time)</t>
  </si>
  <si>
    <t>2669.501937 seconds (41.07 G allocations: 744.629 GiB, 13.12% gc time)</t>
  </si>
  <si>
    <t>[0.0020118894522016817,0.0022691047747793918]</t>
  </si>
  <si>
    <t>43.687147 seconds (156.24 M allocations: 4.857 GiB, 9.45% gc time)</t>
  </si>
  <si>
    <t>2831.702058 seconds (34.33 G allocations: 623.650 GiB, 16.56% gc time)</t>
  </si>
  <si>
    <t>56.363016 seconds (208.37 M allocations: 6.488 GiB, 9.47% gc time)</t>
  </si>
  <si>
    <t>3682.665836 seconds (50.17 G allocations: 911.470 GiB, 13.66% gc time)</t>
  </si>
  <si>
    <t>[0.0001769547830465387,0.00023289919275149045]</t>
  </si>
  <si>
    <t>54.865014 seconds (209.99 M allocations: 6.515 GiB, 8.75% gc time)</t>
  </si>
  <si>
    <t>2870.475513 seconds (44.11 G allocations: 789.551 GiB, 11.02% gc time)</t>
  </si>
  <si>
    <t>[0.006147485175397303,0.006490226231905673]</t>
  </si>
  <si>
    <t>55.364374 seconds (213.84 M allocations: 6.568 GiB, 8.54% gc time)</t>
  </si>
  <si>
    <t>2240.862068 seconds (39.56 G allocations: 707.659 GiB, 3.53% gc time)</t>
  </si>
  <si>
    <t>[0.01005100135724614,0.010564664438747262]</t>
  </si>
  <si>
    <t>24.723854 seconds (93.91 M allocations: 2.913 GiB, 8.19% gc time)</t>
  </si>
  <si>
    <t>46629.089241 seconds (618.56 G allocations: 10.871 TiB, 12.28% gc time)</t>
  </si>
  <si>
    <t>[0.0003536920628285719,0.0003536920628285719]</t>
  </si>
  <si>
    <t>*3年1回</t>
  </si>
  <si>
    <t>[0.004899150560585031,0.005314288306922859]</t>
  </si>
  <si>
    <t>6.478571 seconds (25.22 M allocations: 806.786 MiB, 4.35% gc time)</t>
  </si>
  <si>
    <t>6384.417192 seconds (108.57 G allocations: 1.931 TiB, 7.80% gc time)</t>
  </si>
  <si>
    <t>5.146881 seconds (19.16 M allocations: 615.415 MiB, 5.00% gc time)</t>
  </si>
  <si>
    <t>3262.107924 seconds (51.03 G allocations: 923.444 GiB, 7.90% gc time)</t>
  </si>
  <si>
    <t>[0.00019126675974982308,0.00019126675974982308]</t>
  </si>
  <si>
    <t>BC間の遅延1/0.01</t>
  </si>
  <si>
    <t>[0.036404635619643806,0.0375185941878611]</t>
  </si>
  <si>
    <t>BC間の遅延1/0.001</t>
  </si>
  <si>
    <t>[0.03742151442369306,0.03855180385316984]</t>
  </si>
  <si>
    <t>BC間の遅延1/0.0001</t>
  </si>
  <si>
    <t>[0.03751411845511342,0.03844448155555087]</t>
  </si>
  <si>
    <t>BC間の遅延1/0.00001</t>
  </si>
  <si>
    <t>[0.037438781322456996,0.03828691202822493]</t>
  </si>
  <si>
    <t>速い方</t>
  </si>
  <si>
    <t>遅い方</t>
  </si>
  <si>
    <t>和</t>
  </si>
  <si>
    <t>平均</t>
  </si>
  <si>
    <t>(1/5+1/10)/2</t>
  </si>
  <si>
    <t>調和平均</t>
  </si>
  <si>
    <t>1/7.5</t>
  </si>
  <si>
    <t>blkrate</t>
  </si>
  <si>
    <t>[0.015311327705870098,0.016014861189944427]</t>
  </si>
  <si>
    <t>[0.01570386796921519,0.01634986650666575]</t>
  </si>
  <si>
    <t>[0.015647201191325222,0.01636861635385708]</t>
  </si>
  <si>
    <t>[0.01563129868369653,0.01635679104215532]</t>
  </si>
  <si>
    <t>速い方・遅い方・平均</t>
  </si>
  <si>
    <t>[0.061558685991213294,0.06221329137002157]</t>
  </si>
  <si>
    <t>[0.06128625320022738,0.06217730862066293]</t>
  </si>
  <si>
    <t>[0.0611591856848055,0.062028889897658555]</t>
  </si>
  <si>
    <t>[0.06114884032387803,0.06202964134052834]</t>
  </si>
  <si>
    <t>[0.02138542831085432,0.02232045902439607]</t>
  </si>
  <si>
    <t>[0.02166313703369308,0.022610327165907048]</t>
  </si>
  <si>
    <t>速いマイナーの通信能力が低い場合</t>
  </si>
  <si>
    <r>
      <rPr>
        <sz val="11"/>
        <color theme="1"/>
        <rFont val="var(--jp-code-font-family)"/>
        <charset val="134"/>
      </rPr>
      <t>(1/10,1/5,1/10,1/0.1,1/1,1/0.1)</t>
    </r>
    <r>
      <rPr>
        <sz val="11"/>
        <color theme="1"/>
        <rFont val="ＭＳ ゴシック"/>
        <charset val="134"/>
      </rPr>
      <t>と比較</t>
    </r>
  </si>
  <si>
    <t>[0.12870652361545173,0.13077018630437046]</t>
  </si>
  <si>
    <t>[0.005796285274823797,0.006196114897203496]</t>
  </si>
  <si>
    <t>[0.12930577232305315,0.13137433732690382]</t>
  </si>
  <si>
    <t>[0.0059997514211062985,0.006571252094081844]</t>
  </si>
  <si>
    <t>[0.1292642844130095,0.13118096232068763]</t>
  </si>
  <si>
    <t>[0.1291421883735724,0.13099844548763256]</t>
  </si>
  <si>
    <t>BC間の遅延1/0.000001</t>
  </si>
  <si>
    <t>[0.1293386466234709,0.13112437256535692]</t>
  </si>
  <si>
    <t>速い方・遅延大</t>
  </si>
  <si>
    <t>速い方・遅延小</t>
  </si>
  <si>
    <t>速い方・遅延和</t>
  </si>
  <si>
    <t>1.1/0.1</t>
  </si>
  <si>
    <t>速い方・遅延平均</t>
  </si>
  <si>
    <t>1.1/0.2</t>
  </si>
  <si>
    <t>速い方・遅延調和平均</t>
  </si>
  <si>
    <t>1/0.55</t>
  </si>
  <si>
    <t>遅い方・遅延大</t>
  </si>
  <si>
    <t>遅い方・遅延小</t>
  </si>
  <si>
    <t>遅い方・遅延和</t>
  </si>
  <si>
    <t>遅い方・遅延平均</t>
  </si>
  <si>
    <t>遅い方・遅延調和平均</t>
  </si>
  <si>
    <t>和・遅延大</t>
  </si>
  <si>
    <t>和・遅延小</t>
  </si>
  <si>
    <t>和・遅延和</t>
  </si>
  <si>
    <t>和・遅延平均</t>
  </si>
  <si>
    <t>和・遅延調和平均</t>
  </si>
  <si>
    <t>平均・遅延大</t>
  </si>
  <si>
    <t>3/20</t>
  </si>
  <si>
    <t>平均・遅延小</t>
  </si>
  <si>
    <t>平均・遅延和</t>
  </si>
  <si>
    <t>平均・遅延平均</t>
  </si>
  <si>
    <t>平均・遅延調和平均</t>
  </si>
  <si>
    <t>調和平均・遅延大</t>
  </si>
  <si>
    <t>調和平均・遅延小</t>
  </si>
  <si>
    <t>調和平均・遅延和</t>
  </si>
  <si>
    <t>調和平均・遅延平均</t>
  </si>
  <si>
    <t>調和平均・遅延調和平均</t>
  </si>
  <si>
    <t>blkrate・遅延大</t>
  </si>
  <si>
    <t>blkrate・遅延小</t>
  </si>
  <si>
    <t>blkrate・遅延和</t>
  </si>
  <si>
    <t>blkrate・遅延平均</t>
  </si>
  <si>
    <t>blkrate・遅延調和平均</t>
  </si>
  <si>
    <t>速いマイナーの通信能力が高い場合</t>
  </si>
  <si>
    <r>
      <rPr>
        <sz val="11"/>
        <color theme="1"/>
        <rFont val="var(--jp-code-font-family)"/>
        <charset val="134"/>
      </rPr>
      <t>(1/10,1/5,1/10,1/0.1,1/0.1,1/1)</t>
    </r>
    <r>
      <rPr>
        <sz val="11"/>
        <color theme="1"/>
        <rFont val="ＭＳ ゴシック"/>
        <charset val="134"/>
      </rPr>
      <t>と比較</t>
    </r>
  </si>
  <si>
    <t>[0.05972744335636611,0.0612879335691594]</t>
  </si>
  <si>
    <t>[0.0013718774380853391,0.001584832134433651]</t>
  </si>
  <si>
    <t>[0.08290236471772708,0.08465239582052653]</t>
  </si>
  <si>
    <t>[0.00233364612697775,0.0026439108860502373]</t>
  </si>
  <si>
    <t>[0.08328215512487196,0.08479167343457596]</t>
  </si>
  <si>
    <t>[0.002322731946482591,0.002643607354877036]</t>
  </si>
  <si>
    <r>
      <rPr>
        <sz val="11"/>
        <color theme="1"/>
        <rFont val="var(--jp-code-font-family)"/>
        <charset val="134"/>
      </rPr>
      <t>(1/10,1/10,1/10,1/0.1,1/0.1,1/0.1)</t>
    </r>
    <r>
      <rPr>
        <sz val="11"/>
        <color theme="1"/>
        <rFont val="ＭＳ ゴシック"/>
        <charset val="134"/>
      </rPr>
      <t>を基準に二者間の解析をする。</t>
    </r>
    <r>
      <rPr>
        <sz val="11"/>
        <color theme="1"/>
        <rFont val="var(--jp-code-font-family)"/>
        <charset val="134"/>
      </rPr>
      <t>μB&amp;C</t>
    </r>
    <r>
      <rPr>
        <sz val="11"/>
        <color theme="1"/>
        <rFont val="ＭＳ ゴシック"/>
        <charset val="134"/>
      </rPr>
      <t>には</t>
    </r>
    <r>
      <rPr>
        <sz val="11"/>
        <color theme="1"/>
        <rFont val="var(--jp-code-font-family)"/>
        <charset val="134"/>
      </rPr>
      <t>blkrate</t>
    </r>
    <r>
      <rPr>
        <sz val="11"/>
        <color theme="1"/>
        <rFont val="ＭＳ ゴシック"/>
        <charset val="134"/>
      </rPr>
      <t>を採用、</t>
    </r>
    <r>
      <rPr>
        <sz val="11"/>
        <color theme="1"/>
        <rFont val="var(--jp-code-font-family)"/>
        <charset val="134"/>
      </rPr>
      <t>λB&amp;C</t>
    </r>
    <r>
      <rPr>
        <sz val="11"/>
        <color theme="1"/>
        <rFont val="ＭＳ ゴシック"/>
        <charset val="134"/>
      </rPr>
      <t>は手探りで</t>
    </r>
  </si>
  <si>
    <t>A-BC間の遅延パラメータ</t>
  </si>
  <si>
    <t>破棄される確率</t>
  </si>
  <si>
    <t>1/0.02</t>
  </si>
  <si>
    <t>1/0.03</t>
  </si>
  <si>
    <t>1/0.04</t>
  </si>
  <si>
    <t>1/0.041</t>
  </si>
  <si>
    <t>1/0.042</t>
  </si>
  <si>
    <t>1/0.043</t>
  </si>
  <si>
    <t>1/0.044</t>
  </si>
  <si>
    <t>1/0.0441</t>
  </si>
  <si>
    <t>1/0.0442</t>
  </si>
  <si>
    <t>1/0.0443</t>
  </si>
  <si>
    <t>1/0.0444</t>
  </si>
  <si>
    <t>1/0.0445</t>
  </si>
  <si>
    <t>1/0.0446</t>
  </si>
  <si>
    <t>1/0.0447</t>
  </si>
  <si>
    <t>1/0.0448</t>
  </si>
  <si>
    <t>1/0.0449</t>
  </si>
  <si>
    <t>1/0.045</t>
  </si>
  <si>
    <t>1/0.0451</t>
  </si>
  <si>
    <t>1/0.0452</t>
  </si>
  <si>
    <t>1/0.0453</t>
  </si>
  <si>
    <t>1/0.0454</t>
  </si>
  <si>
    <t>1/0.0455</t>
  </si>
  <si>
    <t>1/0.0456</t>
  </si>
  <si>
    <t>1/0.0457</t>
  </si>
  <si>
    <t>1/0.0458</t>
  </si>
  <si>
    <t>1/0.0459</t>
  </si>
  <si>
    <t>1/0.046</t>
  </si>
  <si>
    <t>1/0.0461</t>
  </si>
  <si>
    <t>1/0.0462</t>
  </si>
  <si>
    <t>1/0.0463</t>
  </si>
  <si>
    <t>1/0.0464</t>
  </si>
  <si>
    <t>1/0.0465</t>
  </si>
  <si>
    <t>1/0.0466</t>
  </si>
  <si>
    <t>1/0.0467</t>
  </si>
  <si>
    <t>1/0.0468</t>
  </si>
  <si>
    <t>1/0.0469</t>
  </si>
  <si>
    <t>1/0.047</t>
  </si>
  <si>
    <t>1/0.0471</t>
  </si>
  <si>
    <t>1/0.0472</t>
  </si>
  <si>
    <t>1/0.0473</t>
  </si>
  <si>
    <t>1/0.0474</t>
  </si>
  <si>
    <t>1/0.0475</t>
  </si>
  <si>
    <t>1/0.0476</t>
  </si>
  <si>
    <t>1/0.0477</t>
  </si>
  <si>
    <t>1/0.0478</t>
  </si>
  <si>
    <t>1/0.0479</t>
  </si>
  <si>
    <t>1/0.048</t>
  </si>
  <si>
    <t>1/0.0481</t>
  </si>
  <si>
    <t>1/0.0482</t>
  </si>
  <si>
    <t>1/0.0483</t>
  </si>
  <si>
    <t>1/0.0484</t>
  </si>
  <si>
    <t>1/0.0485</t>
  </si>
  <si>
    <t>1/0.0486</t>
  </si>
  <si>
    <t>1/0.0487</t>
  </si>
  <si>
    <t>1/0.0488</t>
  </si>
  <si>
    <t>1/0.0489</t>
  </si>
  <si>
    <t>1/0.049</t>
  </si>
  <si>
    <t>1/0.0491</t>
  </si>
  <si>
    <t>1/0.0492</t>
  </si>
  <si>
    <t>1/0.0493</t>
  </si>
  <si>
    <t>1/0.0494</t>
  </si>
  <si>
    <t>1/0.0495</t>
  </si>
  <si>
    <t>1/0.0496</t>
  </si>
  <si>
    <t>1/0.0497</t>
  </si>
  <si>
    <t>1/0.0498</t>
  </si>
  <si>
    <t>1/0.0499</t>
  </si>
  <si>
    <t>1/0.05</t>
  </si>
  <si>
    <t>1/0.0501</t>
  </si>
  <si>
    <t>1/0.0502</t>
  </si>
  <si>
    <t>1/0.0503</t>
  </si>
  <si>
    <t>1/0.0504</t>
  </si>
  <si>
    <t>1/0.0505</t>
  </si>
  <si>
    <t>1/0.0506</t>
  </si>
  <si>
    <t>1/0.0507</t>
  </si>
  <si>
    <t>1/0.0508</t>
  </si>
  <si>
    <t>1/0.0509</t>
  </si>
  <si>
    <t>1/0.051</t>
  </si>
  <si>
    <t>1/0.0511</t>
  </si>
  <si>
    <t>1/0.0512</t>
  </si>
  <si>
    <t>1/0.0513</t>
  </si>
  <si>
    <t>1/0.0514</t>
  </si>
  <si>
    <t>1/0.0515</t>
  </si>
  <si>
    <t>1/0.0516</t>
  </si>
  <si>
    <t>1/0.0517</t>
  </si>
  <si>
    <t>1/0.0518</t>
  </si>
  <si>
    <t>1/0.0519</t>
  </si>
  <si>
    <t>1/0.052</t>
  </si>
  <si>
    <t>1/0.053</t>
  </si>
  <si>
    <t>1/0.054</t>
  </si>
  <si>
    <t>1/0.055</t>
  </si>
  <si>
    <t>1/0.056</t>
  </si>
  <si>
    <t>1/0.057</t>
  </si>
  <si>
    <t>1/0.058</t>
  </si>
  <si>
    <t>1/0.059</t>
  </si>
  <si>
    <t>1/0.06</t>
  </si>
  <si>
    <t>1/0.07</t>
  </si>
  <si>
    <t>1/0.08</t>
  </si>
  <si>
    <t>1/0.09</t>
  </si>
  <si>
    <t>→</t>
  </si>
  <si>
    <t>Aの遅延パラメータを変化させる</t>
  </si>
  <si>
    <t>1/0.00001</t>
  </si>
  <si>
    <t>1/0.5</t>
  </si>
  <si>
    <t>1/0.51</t>
  </si>
  <si>
    <t>1/0.52</t>
  </si>
  <si>
    <t>1/0.53</t>
  </si>
  <si>
    <t>1/0.54</t>
  </si>
  <si>
    <t>1/0.56</t>
  </si>
  <si>
    <t>1/0.57</t>
  </si>
  <si>
    <t>1/0.58</t>
  </si>
  <si>
    <t>1/0.59</t>
  </si>
  <si>
    <t>1/0.591</t>
  </si>
  <si>
    <t>1/0.592</t>
  </si>
  <si>
    <t>1/0.593</t>
  </si>
  <si>
    <t>1/0.594</t>
  </si>
  <si>
    <t>1/0.595</t>
  </si>
  <si>
    <t>1/0.596</t>
  </si>
  <si>
    <t>1/0.597</t>
  </si>
  <si>
    <t>1/0.598</t>
  </si>
  <si>
    <t>1/0.599</t>
  </si>
  <si>
    <t>1/0.6</t>
  </si>
  <si>
    <t>1/0.4</t>
  </si>
  <si>
    <t>1/0.41</t>
  </si>
  <si>
    <t>1/0.42</t>
  </si>
  <si>
    <t>1/0.43</t>
  </si>
  <si>
    <t>1/0.44</t>
  </si>
  <si>
    <t>1/0.45</t>
  </si>
  <si>
    <t>1/0.46</t>
  </si>
  <si>
    <t>1/0.47</t>
  </si>
  <si>
    <t>1/0.48</t>
  </si>
  <si>
    <t>1/0.49</t>
  </si>
  <si>
    <t>1/0.50</t>
  </si>
  <si>
    <t>進捗ここから</t>
  </si>
  <si>
    <r>
      <t>(1/30,1/30,1/30,1/0.1,1/1,1/0.1)</t>
    </r>
    <r>
      <rPr>
        <sz val="11"/>
        <color theme="1"/>
        <rFont val="ＭＳ ゴシック"/>
        <charset val="134"/>
      </rPr>
      <t>と比較</t>
    </r>
  </si>
  <si>
    <t>遅延レートにBCの勝率をかけてみる</t>
  </si>
  <si>
    <t>遅延レートの分子に勝率の重みつけ</t>
  </si>
  <si>
    <t>遅延レートにBCの勝率をかけて1/2倍する</t>
  </si>
  <si>
    <r>
      <t>A-BC</t>
    </r>
    <r>
      <rPr>
        <sz val="11"/>
        <color theme="1"/>
        <rFont val="ＭＳ Ｐゴシック"/>
        <charset val="134"/>
      </rPr>
      <t>間</t>
    </r>
    <r>
      <rPr>
        <sz val="11"/>
        <color theme="1"/>
        <rFont val="ＭＳ ゴシック"/>
        <charset val="134"/>
      </rPr>
      <t>の</t>
    </r>
    <r>
      <rPr>
        <sz val="11"/>
        <color theme="1"/>
        <rFont val="ＭＳ Ｐゴシック"/>
        <charset val="134"/>
      </rPr>
      <t>遅延</t>
    </r>
    <r>
      <rPr>
        <sz val="11"/>
        <color theme="1"/>
        <rFont val="ＭＳ ゴシック"/>
        <charset val="134"/>
      </rPr>
      <t>パラメータを調整</t>
    </r>
  </si>
  <si>
    <t>1/0.3</t>
  </si>
  <si>
    <r>
      <t>BC-A</t>
    </r>
    <r>
      <rPr>
        <sz val="11"/>
        <color theme="1"/>
        <rFont val="ＭＳ Ｐゴシック"/>
        <charset val="134"/>
      </rPr>
      <t>間</t>
    </r>
    <r>
      <rPr>
        <sz val="11"/>
        <color theme="1"/>
        <rFont val="ＭＳ ゴシック"/>
        <charset val="134"/>
      </rPr>
      <t>の</t>
    </r>
    <r>
      <rPr>
        <sz val="11"/>
        <color theme="1"/>
        <rFont val="ＭＳ Ｐゴシック"/>
        <charset val="134"/>
      </rPr>
      <t>遅延</t>
    </r>
    <r>
      <rPr>
        <sz val="11"/>
        <color theme="1"/>
        <rFont val="ＭＳ ゴシック"/>
        <charset val="134"/>
      </rPr>
      <t>パラメータを調整</t>
    </r>
  </si>
  <si>
    <r>
      <t>(1/30,1/30,1/30,1/1,1/1,1/0.1)</t>
    </r>
    <r>
      <rPr>
        <sz val="11"/>
        <color theme="1"/>
        <rFont val="ＭＳ ゴシック"/>
        <charset val="134"/>
      </rPr>
      <t>と比較</t>
    </r>
  </si>
  <si>
    <t>A-BCを1/2しない</t>
  </si>
  <si>
    <r>
      <t>(1/30,1/30,1/30,1/0.01,1/0.01,1/0.1)</t>
    </r>
    <r>
      <rPr>
        <sz val="11"/>
        <color theme="1"/>
        <rFont val="ＭＳ ゴシック"/>
        <charset val="134"/>
      </rPr>
      <t>と比較</t>
    </r>
  </si>
  <si>
    <t>1/0.005</t>
  </si>
  <si>
    <t>μB</t>
  </si>
  <si>
    <t>μC</t>
  </si>
  <si>
    <t>λB</t>
  </si>
  <si>
    <t>λC</t>
  </si>
  <si>
    <t>blk</t>
  </si>
  <si>
    <t>simtime</t>
  </si>
  <si>
    <t>(チェーンの長さ/minute)</t>
  </si>
  <si>
    <t>winB</t>
  </si>
  <si>
    <t>winC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</si>
</sst>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8">
    <font>
      <sz val="11"/>
      <color theme="1"/>
      <name val="ＭＳ Ｐゴシック"/>
      <charset val="134"/>
      <scheme val="minor"/>
    </font>
    <font>
      <sz val="11"/>
      <color theme="1"/>
      <name val="var(--jp-code-font-family)"/>
      <charset val="134"/>
    </font>
    <font>
      <sz val="11"/>
      <color rgb="FF000000"/>
      <name val="var(--jp-code-font-family)"/>
      <charset val="134"/>
    </font>
    <font>
      <sz val="10"/>
      <color rgb="FF000000"/>
      <name val="Arial Unicode MS"/>
      <charset val="134"/>
    </font>
    <font>
      <sz val="9.75"/>
      <color theme="1"/>
      <name val="Consolas"/>
      <charset val="134"/>
    </font>
    <font>
      <sz val="11"/>
      <color theme="1"/>
      <name val="ＭＳ Ｐゴシック"/>
      <charset val="128"/>
      <scheme val="minor"/>
    </font>
    <font>
      <sz val="11"/>
      <color theme="1"/>
      <name val="MS PGothic"/>
      <charset val="128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1"/>
      <name val="ＭＳ ゴシック"/>
      <charset val="134"/>
    </font>
    <font>
      <sz val="11"/>
      <color theme="1"/>
      <name val="ＭＳ Ｐゴシック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56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1" fontId="1" fillId="0" borderId="0" xfId="0" applyNumberFormat="1" applyFont="1" applyAlignment="1">
      <alignment horizontal="left" vertical="center"/>
    </xf>
    <xf numFmtId="56" fontId="0" fillId="0" borderId="0" xfId="0" applyNumberFormat="1">
      <alignment vertical="center"/>
    </xf>
    <xf numFmtId="11" fontId="0" fillId="0" borderId="0" xfId="0" applyNumberForma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 readingOrder="1"/>
    </xf>
    <xf numFmtId="0" fontId="0" fillId="0" borderId="0" xfId="0" applyAlignment="1">
      <alignment horizontal="center" vertical="center"/>
    </xf>
    <xf numFmtId="11" fontId="1" fillId="0" borderId="0" xfId="0" applyNumberFormat="1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1" fontId="5" fillId="0" borderId="0" xfId="0" applyNumberFormat="1" applyFont="1" applyFill="1" applyBorder="1" applyAlignment="1">
      <alignment vertical="center"/>
    </xf>
    <xf numFmtId="11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56" fontId="0" fillId="0" borderId="0" xfId="0" applyNumberFormat="1" quotePrefix="1">
      <alignment vertical="center"/>
    </xf>
    <xf numFmtId="0" fontId="0" fillId="0" borderId="0" xfId="0" quotePrefix="1">
      <alignment vertical="center"/>
    </xf>
    <xf numFmtId="56" fontId="0" fillId="0" borderId="0" xfId="0" applyNumberFormat="1" applyFill="1" applyAlignment="1" quotePrefix="1">
      <alignment vertical="center"/>
    </xf>
    <xf numFmtId="0" fontId="0" fillId="0" borderId="0" xfId="0" applyFill="1" applyAlignment="1" quotePrefix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6666666666667"/>
          <c:y val="0.325694444444444"/>
          <c:w val="0.888388888888889"/>
          <c:h val="0.606342592592593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test!$G$55:$G$59</c:f>
              <c:numCache>
                <c:formatCode>General</c:formatCode>
                <c:ptCount val="5"/>
                <c:pt idx="0">
                  <c:v>0.0187343967374665</c:v>
                </c:pt>
                <c:pt idx="1">
                  <c:v>0.00683421226620131</c:v>
                </c:pt>
                <c:pt idx="2">
                  <c:v>0.0362705873652916</c:v>
                </c:pt>
                <c:pt idx="3">
                  <c:v>0.0873801495964978</c:v>
                </c:pt>
                <c:pt idx="4">
                  <c:v>0.0255562999649838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test!$H$55:$H$59</c:f>
              <c:numCache>
                <c:formatCode>General</c:formatCode>
                <c:ptCount val="5"/>
                <c:pt idx="0">
                  <c:v>0.0195388732384976</c:v>
                </c:pt>
                <c:pt idx="1">
                  <c:v>0.00721563728939052</c:v>
                </c:pt>
                <c:pt idx="2">
                  <c:v>0.037145963964839</c:v>
                </c:pt>
                <c:pt idx="3">
                  <c:v>0.0889245476845239</c:v>
                </c:pt>
                <c:pt idx="4">
                  <c:v>0.0261859031343514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37971"/>
        <c:axId val="343885947"/>
      </c:scatterChart>
      <c:valAx>
        <c:axId val="5439379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885947"/>
        <c:crosses val="autoZero"/>
        <c:crossBetween val="midCat"/>
      </c:valAx>
      <c:valAx>
        <c:axId val="3438859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9379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One subsequent block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test!$B$83</c:f>
              <c:strCache>
                <c:ptCount val="1"/>
                <c:pt idx="0">
                  <c:v>上限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test!$A$84:$A$88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test!$B$84:$B$88</c:f>
              <c:numCache>
                <c:formatCode>0.00E+00</c:formatCode>
                <c:ptCount val="5"/>
                <c:pt idx="0">
                  <c:v>0.01</c:v>
                </c:pt>
                <c:pt idx="1">
                  <c:v>0.0775</c:v>
                </c:pt>
                <c:pt idx="2">
                  <c:v>0.00656</c:v>
                </c:pt>
                <c:pt idx="3">
                  <c:v>0.0277</c:v>
                </c:pt>
                <c:pt idx="4">
                  <c:v>0.044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test!$C$83</c:f>
              <c:strCache>
                <c:ptCount val="1"/>
                <c:pt idx="0">
                  <c:v>下限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test!$A$84:$A$88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test!$C$84:$C$88</c:f>
              <c:numCache>
                <c:formatCode>0.00E+00</c:formatCode>
                <c:ptCount val="5"/>
                <c:pt idx="0">
                  <c:v>0.00941</c:v>
                </c:pt>
                <c:pt idx="1">
                  <c:v>0.0758</c:v>
                </c:pt>
                <c:pt idx="2">
                  <c:v>0.00622</c:v>
                </c:pt>
                <c:pt idx="3">
                  <c:v>0.027</c:v>
                </c:pt>
                <c:pt idx="4">
                  <c:v>0.0433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test!$D$83</c:f>
              <c:strCache>
                <c:ptCount val="1"/>
                <c:pt idx="0">
                  <c:v>解析値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test!$A$84:$A$88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test!$D$84:$D$88</c:f>
              <c:numCache>
                <c:formatCode>0.00E+00</c:formatCode>
                <c:ptCount val="5"/>
                <c:pt idx="0">
                  <c:v>0.00985</c:v>
                </c:pt>
                <c:pt idx="1">
                  <c:v>0.0872</c:v>
                </c:pt>
                <c:pt idx="2">
                  <c:v>0.00651</c:v>
                </c:pt>
                <c:pt idx="3">
                  <c:v>0.0303</c:v>
                </c:pt>
                <c:pt idx="4" c:formatCode="General">
                  <c:v>0.053309266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43644"/>
        <c:axId val="802308362"/>
      </c:scatterChart>
      <c:valAx>
        <c:axId val="9685436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308362"/>
        <c:crosses val="autoZero"/>
        <c:crossBetween val="midCat"/>
      </c:valAx>
      <c:valAx>
        <c:axId val="8023083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5436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Two</a:t>
            </a:r>
            <a:r>
              <a:t> subsequent block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test!$B$92</c:f>
              <c:strCache>
                <c:ptCount val="1"/>
                <c:pt idx="0">
                  <c:v>上限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test!$A$93:$A$97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test!$B$93:$B$97</c:f>
              <c:numCache>
                <c:formatCode>0.00E+00</c:formatCode>
                <c:ptCount val="5"/>
                <c:pt idx="0">
                  <c:v>0.0001074</c:v>
                </c:pt>
                <c:pt idx="1">
                  <c:v>0.0102</c:v>
                </c:pt>
                <c:pt idx="2">
                  <c:v>0.000102</c:v>
                </c:pt>
                <c:pt idx="3">
                  <c:v>0.00153</c:v>
                </c:pt>
                <c:pt idx="4">
                  <c:v>0.00528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test!$C$92</c:f>
              <c:strCache>
                <c:ptCount val="1"/>
                <c:pt idx="0">
                  <c:v>下限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test!$A$93:$A$97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test!$C$93:$C$97</c:f>
              <c:numCache>
                <c:formatCode>0.00E+00</c:formatCode>
                <c:ptCount val="5"/>
                <c:pt idx="0">
                  <c:v>5.956e-5</c:v>
                </c:pt>
                <c:pt idx="1">
                  <c:v>0.00981</c:v>
                </c:pt>
                <c:pt idx="2">
                  <c:v>6.21e-5</c:v>
                </c:pt>
                <c:pt idx="3">
                  <c:v>0.00135</c:v>
                </c:pt>
                <c:pt idx="4">
                  <c:v>0.00512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test!$D$92</c:f>
              <c:strCache>
                <c:ptCount val="1"/>
                <c:pt idx="0">
                  <c:v>解析値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test!$A$93:$A$97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test!$D$93:$D$97</c:f>
              <c:numCache>
                <c:formatCode>0.00E+00</c:formatCode>
                <c:ptCount val="5"/>
                <c:pt idx="0">
                  <c:v>9.921393e-5</c:v>
                </c:pt>
                <c:pt idx="1" c:formatCode="General">
                  <c:v>0.0090083</c:v>
                </c:pt>
                <c:pt idx="2">
                  <c:v>8.695215e-5</c:v>
                </c:pt>
                <c:pt idx="3">
                  <c:v>0.002236917</c:v>
                </c:pt>
                <c:pt idx="4" c:formatCode="General">
                  <c:v>0.006845108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50465"/>
        <c:axId val="966059169"/>
      </c:scatterChart>
      <c:valAx>
        <c:axId val="1401504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059169"/>
        <c:crosses val="autoZero"/>
        <c:crossBetween val="midCat"/>
      </c:valAx>
      <c:valAx>
        <c:axId val="9660591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1504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335280</xdr:colOff>
      <xdr:row>61</xdr:row>
      <xdr:rowOff>40640</xdr:rowOff>
    </xdr:from>
    <xdr:to>
      <xdr:col>5</xdr:col>
      <xdr:colOff>762000</xdr:colOff>
      <xdr:row>77</xdr:row>
      <xdr:rowOff>71120</xdr:rowOff>
    </xdr:to>
    <xdr:graphicFrame>
      <xdr:nvGraphicFramePr>
        <xdr:cNvPr id="2" name="グラフ 1"/>
        <xdr:cNvGraphicFramePr/>
      </xdr:nvGraphicFramePr>
      <xdr:xfrm>
        <a:off x="335280" y="104724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500380</xdr:colOff>
      <xdr:row>76</xdr:row>
      <xdr:rowOff>160020</xdr:rowOff>
    </xdr:from>
    <xdr:to>
      <xdr:col>9</xdr:col>
      <xdr:colOff>553720</xdr:colOff>
      <xdr:row>93</xdr:row>
      <xdr:rowOff>53340</xdr:rowOff>
    </xdr:to>
    <xdr:graphicFrame>
      <xdr:nvGraphicFramePr>
        <xdr:cNvPr id="3" name="グラフ 2"/>
        <xdr:cNvGraphicFramePr/>
      </xdr:nvGraphicFramePr>
      <xdr:xfrm>
        <a:off x="3761740" y="13136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599440</xdr:colOff>
      <xdr:row>94</xdr:row>
      <xdr:rowOff>76200</xdr:rowOff>
    </xdr:from>
    <xdr:to>
      <xdr:col>10</xdr:col>
      <xdr:colOff>43180</xdr:colOff>
      <xdr:row>110</xdr:row>
      <xdr:rowOff>137160</xdr:rowOff>
    </xdr:to>
    <xdr:graphicFrame>
      <xdr:nvGraphicFramePr>
        <xdr:cNvPr id="4" name="グラフ 3"/>
        <xdr:cNvGraphicFramePr/>
      </xdr:nvGraphicFramePr>
      <xdr:xfrm>
        <a:off x="3860800" y="16070580"/>
        <a:ext cx="457200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83</xdr:row>
      <xdr:rowOff>0</xdr:rowOff>
    </xdr:from>
    <xdr:to>
      <xdr:col>5</xdr:col>
      <xdr:colOff>609600</xdr:colOff>
      <xdr:row>84</xdr:row>
      <xdr:rowOff>0</xdr:rowOff>
    </xdr:to>
    <xdr:sp>
      <xdr:nvSpPr>
        <xdr:cNvPr id="2049" name="Host Control  1"/>
        <xdr:cNvSpPr/>
      </xdr:nvSpPr>
      <xdr:spPr>
        <a:xfrm>
          <a:off x="4998720" y="14470380"/>
          <a:ext cx="609600" cy="17526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8"/>
  <sheetViews>
    <sheetView topLeftCell="A103" workbookViewId="0">
      <selection activeCell="A122" sqref="A122:C128"/>
    </sheetView>
  </sheetViews>
  <sheetFormatPr defaultColWidth="8.88888888888889" defaultRowHeight="13.2"/>
  <cols>
    <col min="2" max="6" width="12.8888888888889"/>
    <col min="7" max="7" width="14.3333333333333"/>
    <col min="8" max="9" width="12.8888888888889"/>
  </cols>
  <sheetData>
    <row r="1" spans="1:3">
      <c r="A1" t="s">
        <v>0</v>
      </c>
      <c r="C1" t="s">
        <v>1</v>
      </c>
    </row>
    <row r="2" spans="1:6">
      <c r="A2" t="s">
        <v>2</v>
      </c>
      <c r="B2" s="21" t="s">
        <v>3</v>
      </c>
      <c r="C2" s="21" t="s">
        <v>4</v>
      </c>
      <c r="D2" s="21" t="s">
        <v>3</v>
      </c>
      <c r="E2" s="21" t="s">
        <v>4</v>
      </c>
      <c r="F2" s="21" t="s">
        <v>4</v>
      </c>
    </row>
    <row r="3" spans="1:6">
      <c r="A3" t="s">
        <v>5</v>
      </c>
      <c r="B3" s="22" t="s">
        <v>3</v>
      </c>
      <c r="C3" s="22" t="s">
        <v>3</v>
      </c>
      <c r="D3" s="22" t="s">
        <v>3</v>
      </c>
      <c r="E3" s="22" t="s">
        <v>3</v>
      </c>
      <c r="F3" s="22" t="s">
        <v>3</v>
      </c>
    </row>
    <row r="4" spans="1:6">
      <c r="A4" t="s">
        <v>6</v>
      </c>
      <c r="B4" s="22" t="s">
        <v>7</v>
      </c>
      <c r="C4" s="22" t="s">
        <v>7</v>
      </c>
      <c r="D4" s="22" t="s">
        <v>8</v>
      </c>
      <c r="E4" s="22" t="s">
        <v>8</v>
      </c>
      <c r="F4" s="22" t="s">
        <v>8</v>
      </c>
    </row>
    <row r="5" spans="1:6">
      <c r="A5" t="s">
        <v>9</v>
      </c>
      <c r="B5" s="22" t="s">
        <v>7</v>
      </c>
      <c r="C5" s="22" t="s">
        <v>7</v>
      </c>
      <c r="D5" s="22" t="s">
        <v>8</v>
      </c>
      <c r="E5" s="22" t="s">
        <v>7</v>
      </c>
      <c r="F5" s="22" t="s">
        <v>8</v>
      </c>
    </row>
    <row r="6" ht="13.8" spans="1:6">
      <c r="A6" t="s">
        <v>10</v>
      </c>
      <c r="B6" s="1" t="s">
        <v>11</v>
      </c>
      <c r="C6" s="1" t="s">
        <v>12</v>
      </c>
      <c r="D6" s="1" t="s">
        <v>12</v>
      </c>
      <c r="E6" s="1" t="s">
        <v>13</v>
      </c>
      <c r="F6" s="1" t="s">
        <v>13</v>
      </c>
    </row>
    <row r="7" ht="13.8" spans="1:6">
      <c r="A7" t="s">
        <v>14</v>
      </c>
      <c r="B7" s="1">
        <v>8584</v>
      </c>
      <c r="C7" s="1">
        <v>13060</v>
      </c>
      <c r="D7" s="1">
        <v>8032</v>
      </c>
      <c r="E7" s="1">
        <v>12275</v>
      </c>
      <c r="F7" s="1">
        <v>11886</v>
      </c>
    </row>
    <row r="8" ht="13.8" spans="1:6">
      <c r="A8" t="s">
        <v>15</v>
      </c>
      <c r="B8" s="1">
        <v>8662</v>
      </c>
      <c r="C8" s="1">
        <v>13215</v>
      </c>
      <c r="D8" s="1">
        <v>8732</v>
      </c>
      <c r="E8" s="1">
        <v>13004</v>
      </c>
      <c r="F8" s="1">
        <v>13097</v>
      </c>
    </row>
    <row r="9" ht="13.8" spans="1:6">
      <c r="A9" t="s">
        <v>16</v>
      </c>
      <c r="B9" s="1">
        <v>4393</v>
      </c>
      <c r="C9" s="1">
        <v>8835</v>
      </c>
      <c r="D9" s="1">
        <v>4376</v>
      </c>
      <c r="E9" s="1">
        <v>8648</v>
      </c>
      <c r="F9" s="1">
        <v>8629</v>
      </c>
    </row>
    <row r="10" ht="13.8" spans="1:6">
      <c r="A10" t="s">
        <v>17</v>
      </c>
      <c r="B10" s="1">
        <f t="shared" ref="B10:F10" si="0">B8-B7</f>
        <v>78</v>
      </c>
      <c r="C10">
        <f t="shared" si="0"/>
        <v>155</v>
      </c>
      <c r="D10">
        <f t="shared" si="0"/>
        <v>700</v>
      </c>
      <c r="E10">
        <f t="shared" si="0"/>
        <v>729</v>
      </c>
      <c r="F10">
        <f t="shared" si="0"/>
        <v>1211</v>
      </c>
    </row>
    <row r="11" ht="13.8" spans="1:6">
      <c r="A11" t="s">
        <v>18</v>
      </c>
      <c r="B11" s="1">
        <v>38</v>
      </c>
      <c r="C11">
        <v>46</v>
      </c>
      <c r="D11">
        <v>361</v>
      </c>
      <c r="E11">
        <v>249</v>
      </c>
      <c r="F11">
        <v>387</v>
      </c>
    </row>
    <row r="12" spans="1:6">
      <c r="A12" t="s">
        <v>19</v>
      </c>
      <c r="B12">
        <f>B11/B9</f>
        <v>0.00865012519918051</v>
      </c>
      <c r="C12">
        <f>C11/C9</f>
        <v>0.00520656479909451</v>
      </c>
      <c r="D12">
        <f>D11/D9</f>
        <v>0.0824954296160877</v>
      </c>
      <c r="E12">
        <f>E11/E9</f>
        <v>0.0287927844588344</v>
      </c>
      <c r="F12">
        <f>F11/F9</f>
        <v>0.0448487657897787</v>
      </c>
    </row>
    <row r="13" ht="15" customHeight="1" spans="1:6">
      <c r="A13" t="s">
        <v>20</v>
      </c>
      <c r="B13" s="8">
        <v>0.009852611</v>
      </c>
      <c r="C13" s="8">
        <v>0.006508833</v>
      </c>
      <c r="D13">
        <v>0.087212607</v>
      </c>
      <c r="E13" s="8">
        <v>0.03033924</v>
      </c>
      <c r="F13">
        <v>0.053309266</v>
      </c>
    </row>
    <row r="14" spans="1:6">
      <c r="A14" t="s">
        <v>21</v>
      </c>
      <c r="B14">
        <f t="shared" ref="B14:F14" si="1">B12/B13*100</f>
        <v>87.7952575127599</v>
      </c>
      <c r="C14">
        <f t="shared" si="1"/>
        <v>79.9922935354849</v>
      </c>
      <c r="D14">
        <f t="shared" si="1"/>
        <v>94.591174892969</v>
      </c>
      <c r="E14">
        <f t="shared" si="1"/>
        <v>94.9027874753435</v>
      </c>
      <c r="F14">
        <f t="shared" si="1"/>
        <v>84.1294002993375</v>
      </c>
    </row>
    <row r="15" ht="13.8" spans="2:2">
      <c r="B15" s="1"/>
    </row>
    <row r="18" spans="1:3">
      <c r="A18" t="s">
        <v>22</v>
      </c>
      <c r="C18" t="s">
        <v>23</v>
      </c>
    </row>
    <row r="19" spans="1:6">
      <c r="A19" t="s">
        <v>2</v>
      </c>
      <c r="B19" s="21" t="s">
        <v>3</v>
      </c>
      <c r="C19" s="21" t="s">
        <v>4</v>
      </c>
      <c r="D19" s="21" t="s">
        <v>3</v>
      </c>
      <c r="E19" s="21" t="s">
        <v>4</v>
      </c>
      <c r="F19" s="21" t="s">
        <v>4</v>
      </c>
    </row>
    <row r="20" spans="1:6">
      <c r="A20" t="s">
        <v>5</v>
      </c>
      <c r="B20" s="22" t="s">
        <v>3</v>
      </c>
      <c r="C20" s="22" t="s">
        <v>3</v>
      </c>
      <c r="D20" s="22" t="s">
        <v>3</v>
      </c>
      <c r="E20" s="22" t="s">
        <v>3</v>
      </c>
      <c r="F20" s="22" t="s">
        <v>3</v>
      </c>
    </row>
    <row r="21" spans="1:6">
      <c r="A21" t="s">
        <v>6</v>
      </c>
      <c r="B21" s="22" t="s">
        <v>7</v>
      </c>
      <c r="C21" s="22" t="s">
        <v>7</v>
      </c>
      <c r="D21" s="22" t="s">
        <v>8</v>
      </c>
      <c r="E21" s="22" t="s">
        <v>8</v>
      </c>
      <c r="F21" s="22" t="s">
        <v>8</v>
      </c>
    </row>
    <row r="22" spans="1:6">
      <c r="A22" t="s">
        <v>9</v>
      </c>
      <c r="B22" s="22" t="s">
        <v>7</v>
      </c>
      <c r="C22" s="22" t="s">
        <v>7</v>
      </c>
      <c r="D22" s="22" t="s">
        <v>8</v>
      </c>
      <c r="E22" s="22" t="s">
        <v>7</v>
      </c>
      <c r="F22" s="22" t="s">
        <v>8</v>
      </c>
    </row>
    <row r="23" ht="13.8" spans="1:6">
      <c r="A23" t="s">
        <v>10</v>
      </c>
      <c r="B23" s="1" t="s">
        <v>11</v>
      </c>
      <c r="C23" s="1" t="s">
        <v>12</v>
      </c>
      <c r="D23" s="1" t="s">
        <v>12</v>
      </c>
      <c r="E23" s="1" t="s">
        <v>13</v>
      </c>
      <c r="F23" s="1" t="s">
        <v>12</v>
      </c>
    </row>
    <row r="24" ht="13.8" spans="1:6">
      <c r="A24" t="s">
        <v>14</v>
      </c>
      <c r="B24" s="1">
        <v>8618</v>
      </c>
      <c r="C24" s="1">
        <v>12948</v>
      </c>
      <c r="D24" s="1">
        <v>7978</v>
      </c>
      <c r="E24" s="1">
        <v>12322</v>
      </c>
      <c r="F24" s="1">
        <v>11858</v>
      </c>
    </row>
    <row r="25" ht="13.8" spans="1:6">
      <c r="A25" t="s">
        <v>15</v>
      </c>
      <c r="B25" s="1">
        <v>8720</v>
      </c>
      <c r="C25" s="1">
        <v>13124</v>
      </c>
      <c r="D25" s="1">
        <v>8651</v>
      </c>
      <c r="E25" s="1">
        <v>13105</v>
      </c>
      <c r="F25" s="1">
        <v>13070</v>
      </c>
    </row>
    <row r="26" ht="13.8" spans="1:6">
      <c r="A26" t="s">
        <v>16</v>
      </c>
      <c r="B26" s="1">
        <v>4392</v>
      </c>
      <c r="C26" s="1">
        <v>8759</v>
      </c>
      <c r="D26" s="1">
        <v>4252</v>
      </c>
      <c r="E26" s="1">
        <v>8783</v>
      </c>
      <c r="F26" s="1">
        <v>8580</v>
      </c>
    </row>
    <row r="27" ht="13.8" spans="1:6">
      <c r="A27" t="s">
        <v>17</v>
      </c>
      <c r="B27" s="1">
        <f t="shared" ref="B27:F27" si="2">B25-B24</f>
        <v>102</v>
      </c>
      <c r="C27">
        <f t="shared" si="2"/>
        <v>176</v>
      </c>
      <c r="D27">
        <f t="shared" si="2"/>
        <v>673</v>
      </c>
      <c r="E27">
        <f t="shared" si="2"/>
        <v>783</v>
      </c>
      <c r="F27">
        <f t="shared" si="2"/>
        <v>1212</v>
      </c>
    </row>
    <row r="28" ht="13.8" spans="1:6">
      <c r="A28" t="s">
        <v>18</v>
      </c>
      <c r="B28" s="1">
        <v>53</v>
      </c>
      <c r="C28">
        <v>67</v>
      </c>
      <c r="D28">
        <v>365</v>
      </c>
      <c r="E28">
        <v>291</v>
      </c>
      <c r="F28">
        <v>441</v>
      </c>
    </row>
    <row r="29" spans="1:6">
      <c r="A29" t="s">
        <v>19</v>
      </c>
      <c r="B29">
        <f t="shared" ref="B29:F29" si="3">B28/B26</f>
        <v>0.0120673952641166</v>
      </c>
      <c r="C29">
        <f t="shared" si="3"/>
        <v>0.00764927503139628</v>
      </c>
      <c r="D29">
        <f t="shared" si="3"/>
        <v>0.0858419567262465</v>
      </c>
      <c r="E29">
        <f t="shared" si="3"/>
        <v>0.0331321871797791</v>
      </c>
      <c r="F29">
        <f t="shared" si="3"/>
        <v>0.0513986013986014</v>
      </c>
    </row>
    <row r="30" spans="1:6">
      <c r="A30" t="s">
        <v>20</v>
      </c>
      <c r="B30" s="8">
        <v>0.009852611</v>
      </c>
      <c r="C30" s="8">
        <v>0.006508833</v>
      </c>
      <c r="D30">
        <v>0.087212607</v>
      </c>
      <c r="E30" s="8">
        <v>0.03033924</v>
      </c>
      <c r="F30">
        <v>0.053309266</v>
      </c>
    </row>
    <row r="31" spans="1:6">
      <c r="A31" t="s">
        <v>21</v>
      </c>
      <c r="B31">
        <f t="shared" ref="B31:F31" si="4">B29/B30*100</f>
        <v>122.479160743447</v>
      </c>
      <c r="C31">
        <f t="shared" si="4"/>
        <v>117.521451716403</v>
      </c>
      <c r="D31">
        <f t="shared" si="4"/>
        <v>98.4283805737472</v>
      </c>
      <c r="E31">
        <f t="shared" si="4"/>
        <v>109.205725587652</v>
      </c>
      <c r="F31">
        <f t="shared" si="4"/>
        <v>96.4158864963577</v>
      </c>
    </row>
    <row r="35" spans="1:3">
      <c r="A35" t="s">
        <v>22</v>
      </c>
      <c r="C35" t="s">
        <v>24</v>
      </c>
    </row>
    <row r="36" spans="1:6">
      <c r="A36" t="s">
        <v>2</v>
      </c>
      <c r="B36" s="21" t="s">
        <v>3</v>
      </c>
      <c r="C36" s="21" t="s">
        <v>4</v>
      </c>
      <c r="D36" s="21" t="s">
        <v>3</v>
      </c>
      <c r="E36" s="21" t="s">
        <v>4</v>
      </c>
      <c r="F36" s="21" t="s">
        <v>4</v>
      </c>
    </row>
    <row r="37" spans="1:6">
      <c r="A37" t="s">
        <v>5</v>
      </c>
      <c r="B37" s="22" t="s">
        <v>3</v>
      </c>
      <c r="C37" s="22" t="s">
        <v>3</v>
      </c>
      <c r="D37" s="22" t="s">
        <v>3</v>
      </c>
      <c r="E37" s="22" t="s">
        <v>3</v>
      </c>
      <c r="F37" s="22" t="s">
        <v>3</v>
      </c>
    </row>
    <row r="38" spans="1:6">
      <c r="A38" t="s">
        <v>6</v>
      </c>
      <c r="B38" s="22" t="s">
        <v>7</v>
      </c>
      <c r="C38" s="22" t="s">
        <v>7</v>
      </c>
      <c r="D38" s="22" t="s">
        <v>8</v>
      </c>
      <c r="E38" s="22" t="s">
        <v>8</v>
      </c>
      <c r="F38" s="22" t="s">
        <v>8</v>
      </c>
    </row>
    <row r="39" spans="1:6">
      <c r="A39" t="s">
        <v>9</v>
      </c>
      <c r="B39" s="22" t="s">
        <v>7</v>
      </c>
      <c r="C39" s="22" t="s">
        <v>7</v>
      </c>
      <c r="D39" s="22" t="s">
        <v>8</v>
      </c>
      <c r="E39" s="22" t="s">
        <v>7</v>
      </c>
      <c r="F39" s="22" t="s">
        <v>8</v>
      </c>
    </row>
    <row r="40" ht="13.8" spans="1:6">
      <c r="A40" t="s">
        <v>10</v>
      </c>
      <c r="B40" s="1" t="s">
        <v>11</v>
      </c>
      <c r="C40" s="1" t="s">
        <v>12</v>
      </c>
      <c r="D40" s="1" t="s">
        <v>12</v>
      </c>
      <c r="E40" s="1" t="s">
        <v>12</v>
      </c>
      <c r="F40" s="1" t="s">
        <v>12</v>
      </c>
    </row>
    <row r="41" ht="13.8" spans="1:6">
      <c r="A41" t="s">
        <v>14</v>
      </c>
      <c r="B41" s="1">
        <v>8445</v>
      </c>
      <c r="C41" s="1">
        <v>12762</v>
      </c>
      <c r="D41" s="1">
        <v>7864</v>
      </c>
      <c r="E41" s="1">
        <v>11960</v>
      </c>
      <c r="F41" s="1">
        <v>11819</v>
      </c>
    </row>
    <row r="42" ht="13.8" spans="1:6">
      <c r="A42" t="s">
        <v>15</v>
      </c>
      <c r="B42" s="1">
        <v>8557</v>
      </c>
      <c r="C42" s="1">
        <v>12929</v>
      </c>
      <c r="D42" s="1">
        <v>8513</v>
      </c>
      <c r="E42" s="1">
        <v>12673</v>
      </c>
      <c r="F42" s="1">
        <v>13038</v>
      </c>
    </row>
    <row r="43" ht="13.8" spans="1:6">
      <c r="A43" t="s">
        <v>16</v>
      </c>
      <c r="B43" s="1">
        <v>4260</v>
      </c>
      <c r="C43" s="1">
        <v>8610</v>
      </c>
      <c r="D43" s="1">
        <v>4361</v>
      </c>
      <c r="E43" s="1">
        <v>8437</v>
      </c>
      <c r="F43" s="1">
        <v>8662</v>
      </c>
    </row>
    <row r="44" ht="13.8" spans="1:6">
      <c r="A44" t="s">
        <v>17</v>
      </c>
      <c r="B44" s="1">
        <f t="shared" ref="B44:F44" si="5">B42-B41</f>
        <v>112</v>
      </c>
      <c r="C44">
        <f t="shared" si="5"/>
        <v>167</v>
      </c>
      <c r="D44">
        <f t="shared" si="5"/>
        <v>649</v>
      </c>
      <c r="E44">
        <f t="shared" si="5"/>
        <v>713</v>
      </c>
      <c r="F44">
        <f t="shared" si="5"/>
        <v>1219</v>
      </c>
    </row>
    <row r="45" ht="13.8" spans="1:6">
      <c r="A45" t="s">
        <v>18</v>
      </c>
      <c r="B45" s="1">
        <v>49</v>
      </c>
      <c r="C45">
        <v>58</v>
      </c>
      <c r="D45">
        <v>317</v>
      </c>
      <c r="E45">
        <v>219</v>
      </c>
      <c r="F45">
        <v>366</v>
      </c>
    </row>
    <row r="46" spans="1:6">
      <c r="A46" t="s">
        <v>19</v>
      </c>
      <c r="B46">
        <f t="shared" ref="B46:F46" si="6">B45/B43</f>
        <v>0.0115023474178404</v>
      </c>
      <c r="C46">
        <f t="shared" si="6"/>
        <v>0.00673635307781649</v>
      </c>
      <c r="D46">
        <f t="shared" si="6"/>
        <v>0.0726897500573263</v>
      </c>
      <c r="E46">
        <f t="shared" si="6"/>
        <v>0.0259570937537039</v>
      </c>
      <c r="F46">
        <f t="shared" si="6"/>
        <v>0.0422535211267606</v>
      </c>
    </row>
    <row r="47" spans="1:6">
      <c r="A47" t="s">
        <v>20</v>
      </c>
      <c r="B47" s="8">
        <v>0.009852611</v>
      </c>
      <c r="C47" s="8">
        <v>0.006508833</v>
      </c>
      <c r="D47">
        <v>0.087212607</v>
      </c>
      <c r="E47" s="8">
        <v>0.03033924</v>
      </c>
      <c r="F47">
        <v>0.053309266</v>
      </c>
    </row>
    <row r="48" spans="1:6">
      <c r="A48" t="s">
        <v>21</v>
      </c>
      <c r="B48">
        <f t="shared" ref="B48:F48" si="7">B46/B47*100</f>
        <v>116.744154598617</v>
      </c>
      <c r="C48">
        <f t="shared" si="7"/>
        <v>103.495558694108</v>
      </c>
      <c r="D48">
        <f t="shared" si="7"/>
        <v>83.3477550525766</v>
      </c>
      <c r="E48">
        <f t="shared" si="7"/>
        <v>85.5561766006793</v>
      </c>
      <c r="F48">
        <f t="shared" si="7"/>
        <v>79.2611196836973</v>
      </c>
    </row>
    <row r="54" spans="3:9">
      <c r="C54" t="s">
        <v>25</v>
      </c>
      <c r="D54" t="s">
        <v>26</v>
      </c>
      <c r="G54" t="s">
        <v>27</v>
      </c>
      <c r="I54" t="s">
        <v>27</v>
      </c>
    </row>
    <row r="55" ht="13.8" spans="2:9">
      <c r="B55" t="s">
        <v>28</v>
      </c>
      <c r="C55" t="s">
        <v>29</v>
      </c>
      <c r="D55" t="s">
        <v>30</v>
      </c>
      <c r="G55" s="1">
        <v>0.0187343967374665</v>
      </c>
      <c r="H55">
        <v>0.0195388732384976</v>
      </c>
      <c r="I55">
        <f>AVERAGE(G55:H55)</f>
        <v>0.019136634987982</v>
      </c>
    </row>
    <row r="56" spans="2:9">
      <c r="B56" t="s">
        <v>31</v>
      </c>
      <c r="C56" t="s">
        <v>32</v>
      </c>
      <c r="D56" t="s">
        <v>33</v>
      </c>
      <c r="G56" s="15">
        <v>0.00683421226620131</v>
      </c>
      <c r="H56">
        <v>0.00721563728939052</v>
      </c>
      <c r="I56">
        <f>AVERAGE(G56:H56)</f>
        <v>0.00702492477779591</v>
      </c>
    </row>
    <row r="57" ht="13.8" spans="2:9">
      <c r="B57" t="s">
        <v>34</v>
      </c>
      <c r="C57" t="s">
        <v>35</v>
      </c>
      <c r="D57" t="s">
        <v>36</v>
      </c>
      <c r="G57" s="1">
        <v>0.0362705873652916</v>
      </c>
      <c r="H57">
        <v>0.037145963964839</v>
      </c>
      <c r="I57">
        <f>AVERAGE(G57:H57)</f>
        <v>0.0367082756650653</v>
      </c>
    </row>
    <row r="58" ht="13.8" spans="2:9">
      <c r="B58" t="s">
        <v>37</v>
      </c>
      <c r="C58" t="s">
        <v>38</v>
      </c>
      <c r="D58" t="s">
        <v>39</v>
      </c>
      <c r="G58" s="1">
        <v>0.0873801495964978</v>
      </c>
      <c r="H58">
        <v>0.0889245476845239</v>
      </c>
      <c r="I58">
        <f>AVERAGE(G58:H58)</f>
        <v>0.0881523486405109</v>
      </c>
    </row>
    <row r="59" ht="13.8" spans="2:9">
      <c r="B59" t="s">
        <v>40</v>
      </c>
      <c r="C59" t="s">
        <v>41</v>
      </c>
      <c r="D59" t="s">
        <v>42</v>
      </c>
      <c r="G59" s="1">
        <v>0.0255562999649838</v>
      </c>
      <c r="H59">
        <v>0.0261859031343514</v>
      </c>
      <c r="I59">
        <f>AVERAGE(G59:H59)</f>
        <v>0.0258711015496676</v>
      </c>
    </row>
    <row r="60" spans="7:9">
      <c r="G60" t="s">
        <v>43</v>
      </c>
      <c r="I60" t="s">
        <v>43</v>
      </c>
    </row>
    <row r="61" ht="13.8" spans="7:9">
      <c r="G61" s="1">
        <v>0.000122323416862452</v>
      </c>
      <c r="H61">
        <v>0.000191926201554328</v>
      </c>
      <c r="I61">
        <f>AVERAGE(G61:H61)</f>
        <v>0.00015712480920839</v>
      </c>
    </row>
    <row r="62" ht="13.8" spans="7:9">
      <c r="G62" s="1">
        <v>0.000176954783046538</v>
      </c>
      <c r="H62">
        <v>0.00023289919275149</v>
      </c>
      <c r="I62">
        <f>AVERAGE(G62:H62)</f>
        <v>0.000204926987899014</v>
      </c>
    </row>
    <row r="63" ht="13.8" spans="7:9">
      <c r="G63" s="1">
        <v>0.0061474851753973</v>
      </c>
      <c r="H63">
        <v>0.00649022623190567</v>
      </c>
      <c r="I63">
        <f>AVERAGE(G63:H63)</f>
        <v>0.00631885570365149</v>
      </c>
    </row>
    <row r="64" ht="13.8" spans="7:9">
      <c r="G64" s="1">
        <v>0.0100510013572461</v>
      </c>
      <c r="H64">
        <v>0.0105646644387472</v>
      </c>
      <c r="I64">
        <f>AVERAGE(G64:H64)</f>
        <v>0.0103078328979966</v>
      </c>
    </row>
    <row r="65" ht="13.8" spans="7:9">
      <c r="G65" s="1">
        <v>0.000353692062828571</v>
      </c>
      <c r="H65">
        <v>0.000353692062828571</v>
      </c>
      <c r="I65">
        <f>AVERAGE(G65:H65)</f>
        <v>0.000353692062828571</v>
      </c>
    </row>
    <row r="83" spans="1:4">
      <c r="A83" t="s">
        <v>44</v>
      </c>
      <c r="B83" t="s">
        <v>45</v>
      </c>
      <c r="C83" t="s">
        <v>46</v>
      </c>
      <c r="D83" t="s">
        <v>47</v>
      </c>
    </row>
    <row r="84" spans="1:4">
      <c r="A84" t="s">
        <v>28</v>
      </c>
      <c r="B84" s="8">
        <v>0.01</v>
      </c>
      <c r="C84" s="8">
        <v>0.00941</v>
      </c>
      <c r="D84" s="8">
        <v>0.00985</v>
      </c>
    </row>
    <row r="85" spans="1:4">
      <c r="A85" t="s">
        <v>31</v>
      </c>
      <c r="B85" s="8">
        <v>0.0775</v>
      </c>
      <c r="C85" s="8">
        <v>0.0758</v>
      </c>
      <c r="D85" s="8">
        <v>0.0872</v>
      </c>
    </row>
    <row r="86" spans="1:4">
      <c r="A86" t="s">
        <v>34</v>
      </c>
      <c r="B86" s="8">
        <v>0.00656</v>
      </c>
      <c r="C86" s="8">
        <v>0.00622</v>
      </c>
      <c r="D86" s="8">
        <v>0.00651</v>
      </c>
    </row>
    <row r="87" spans="1:4">
      <c r="A87" t="s">
        <v>37</v>
      </c>
      <c r="B87" s="8">
        <v>0.0277</v>
      </c>
      <c r="C87" s="8">
        <v>0.027</v>
      </c>
      <c r="D87" s="8">
        <v>0.0303</v>
      </c>
    </row>
    <row r="88" spans="1:4">
      <c r="A88" t="s">
        <v>40</v>
      </c>
      <c r="B88" s="8">
        <v>0.044</v>
      </c>
      <c r="C88" s="8">
        <v>0.0433</v>
      </c>
      <c r="D88">
        <v>0.053309266</v>
      </c>
    </row>
    <row r="92" spans="2:4">
      <c r="B92" t="s">
        <v>45</v>
      </c>
      <c r="C92" t="s">
        <v>46</v>
      </c>
      <c r="D92" t="s">
        <v>47</v>
      </c>
    </row>
    <row r="93" spans="1:4">
      <c r="A93" t="s">
        <v>28</v>
      </c>
      <c r="B93" s="8">
        <v>0.0001074</v>
      </c>
      <c r="C93" s="8">
        <v>5.956e-5</v>
      </c>
      <c r="D93" s="8">
        <v>9.921393e-5</v>
      </c>
    </row>
    <row r="94" spans="1:4">
      <c r="A94" t="s">
        <v>31</v>
      </c>
      <c r="B94" s="8">
        <v>0.0102</v>
      </c>
      <c r="C94" s="8">
        <v>0.00981</v>
      </c>
      <c r="D94">
        <v>0.0090083</v>
      </c>
    </row>
    <row r="95" spans="1:4">
      <c r="A95" t="s">
        <v>34</v>
      </c>
      <c r="B95" s="8">
        <v>0.000102</v>
      </c>
      <c r="C95" s="8">
        <v>6.21e-5</v>
      </c>
      <c r="D95" s="8">
        <v>8.695215e-5</v>
      </c>
    </row>
    <row r="96" spans="1:4">
      <c r="A96" t="s">
        <v>37</v>
      </c>
      <c r="B96" s="8">
        <v>0.00153</v>
      </c>
      <c r="C96" s="8">
        <v>0.00135</v>
      </c>
      <c r="D96" s="8">
        <v>0.002236917</v>
      </c>
    </row>
    <row r="97" spans="1:4">
      <c r="A97" t="s">
        <v>40</v>
      </c>
      <c r="B97" s="8">
        <v>0.00528</v>
      </c>
      <c r="C97" s="8">
        <v>0.00512</v>
      </c>
      <c r="D97">
        <v>0.006845108</v>
      </c>
    </row>
    <row r="100" ht="13.8" spans="2:2">
      <c r="B100" s="1"/>
    </row>
    <row r="113" spans="1:6">
      <c r="A113" s="16" t="s">
        <v>44</v>
      </c>
      <c r="B113" s="17" t="s">
        <v>28</v>
      </c>
      <c r="C113" s="17" t="s">
        <v>31</v>
      </c>
      <c r="D113" s="17" t="s">
        <v>34</v>
      </c>
      <c r="E113" s="17" t="s">
        <v>37</v>
      </c>
      <c r="F113" s="17" t="s">
        <v>40</v>
      </c>
    </row>
    <row r="114" spans="1:6">
      <c r="A114" s="17" t="s">
        <v>48</v>
      </c>
      <c r="B114" s="18">
        <v>0.00985</v>
      </c>
      <c r="C114" s="18">
        <v>0.0872</v>
      </c>
      <c r="D114" s="18">
        <v>0.00651</v>
      </c>
      <c r="E114" s="18">
        <v>0.0303</v>
      </c>
      <c r="F114" s="19">
        <v>0.0533</v>
      </c>
    </row>
    <row r="115" spans="1:6">
      <c r="A115" s="17" t="s">
        <v>49</v>
      </c>
      <c r="B115" s="18">
        <v>9.92e-5</v>
      </c>
      <c r="C115" s="18">
        <v>0.00901</v>
      </c>
      <c r="D115" s="18">
        <v>8.7e-5</v>
      </c>
      <c r="E115" s="18">
        <v>0.00224</v>
      </c>
      <c r="F115" s="19">
        <v>0.00685</v>
      </c>
    </row>
    <row r="116" spans="1:6">
      <c r="A116" s="17" t="s">
        <v>50</v>
      </c>
      <c r="B116" s="18">
        <v>9.9e-7</v>
      </c>
      <c r="C116" s="18">
        <v>0.000875</v>
      </c>
      <c r="D116" s="18">
        <v>1.16e-6</v>
      </c>
      <c r="E116" s="18">
        <v>0.000166</v>
      </c>
      <c r="F116" s="19">
        <v>0.000861</v>
      </c>
    </row>
    <row r="117" spans="1:6">
      <c r="A117" s="17" t="s">
        <v>51</v>
      </c>
      <c r="B117" s="19">
        <v>9.87e-9</v>
      </c>
      <c r="C117" s="19">
        <v>8.44e-5</v>
      </c>
      <c r="D117" s="19">
        <v>1.53e-8</v>
      </c>
      <c r="E117" s="19">
        <v>1.23e-5</v>
      </c>
      <c r="F117" s="19">
        <v>0.000108</v>
      </c>
    </row>
    <row r="118" spans="1:6">
      <c r="A118" s="20" t="s">
        <v>52</v>
      </c>
      <c r="B118" s="19">
        <v>9.84e-11</v>
      </c>
      <c r="C118" s="19">
        <v>8.14e-6</v>
      </c>
      <c r="D118" s="19">
        <v>2.04e-10</v>
      </c>
      <c r="E118" s="19">
        <v>9.19e-7</v>
      </c>
      <c r="F118" s="19">
        <v>1.36e-5</v>
      </c>
    </row>
    <row r="119" spans="1:6">
      <c r="A119" s="20" t="s">
        <v>53</v>
      </c>
      <c r="B119" s="19">
        <v>9.82e-13</v>
      </c>
      <c r="C119" s="19">
        <v>7.85e-7</v>
      </c>
      <c r="D119" s="19">
        <v>2.7e-12</v>
      </c>
      <c r="E119" s="19">
        <v>6.85e-8</v>
      </c>
      <c r="F119" s="19">
        <v>1.71e-6</v>
      </c>
    </row>
    <row r="122" spans="1:6">
      <c r="A122" s="16" t="s">
        <v>44</v>
      </c>
      <c r="B122" s="17" t="s">
        <v>28</v>
      </c>
      <c r="C122" s="17" t="s">
        <v>34</v>
      </c>
      <c r="D122" s="17"/>
      <c r="E122" s="17"/>
      <c r="F122" s="17"/>
    </row>
    <row r="123" spans="1:6">
      <c r="A123" s="17" t="s">
        <v>48</v>
      </c>
      <c r="B123" s="18">
        <v>0.00985</v>
      </c>
      <c r="C123" s="18">
        <v>0.00651</v>
      </c>
      <c r="D123" s="18"/>
      <c r="E123" s="18"/>
      <c r="F123" s="19"/>
    </row>
    <row r="124" spans="1:6">
      <c r="A124" s="17" t="s">
        <v>49</v>
      </c>
      <c r="B124" s="18">
        <v>9.92e-5</v>
      </c>
      <c r="C124" s="18">
        <v>8.7e-5</v>
      </c>
      <c r="D124" s="18"/>
      <c r="E124" s="18"/>
      <c r="F124" s="19"/>
    </row>
    <row r="125" spans="1:6">
      <c r="A125" s="17" t="s">
        <v>50</v>
      </c>
      <c r="B125" s="18">
        <v>9.9e-7</v>
      </c>
      <c r="C125" s="18">
        <v>1.16e-6</v>
      </c>
      <c r="D125" s="18"/>
      <c r="E125" s="18"/>
      <c r="F125" s="19"/>
    </row>
    <row r="126" spans="1:6">
      <c r="A126" s="17" t="s">
        <v>51</v>
      </c>
      <c r="B126" s="19">
        <v>9.87e-9</v>
      </c>
      <c r="C126" s="19">
        <v>1.53e-8</v>
      </c>
      <c r="D126" s="19"/>
      <c r="E126" s="19"/>
      <c r="F126" s="19"/>
    </row>
    <row r="127" spans="1:6">
      <c r="A127" s="20" t="s">
        <v>52</v>
      </c>
      <c r="B127" s="19">
        <v>9.84e-11</v>
      </c>
      <c r="C127" s="19">
        <v>2.04e-10</v>
      </c>
      <c r="D127" s="19"/>
      <c r="E127" s="19"/>
      <c r="F127" s="19"/>
    </row>
    <row r="128" spans="1:6">
      <c r="A128" s="20" t="s">
        <v>53</v>
      </c>
      <c r="B128" s="19">
        <v>9.82e-13</v>
      </c>
      <c r="C128" s="19">
        <v>2.7e-12</v>
      </c>
      <c r="D128" s="19"/>
      <c r="E128" s="19"/>
      <c r="F128" s="19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H3" sqref="H3"/>
    </sheetView>
  </sheetViews>
  <sheetFormatPr defaultColWidth="8.88888888888889" defaultRowHeight="13.2"/>
  <cols>
    <col min="5" max="5" width="25.5555555555556" customWidth="1"/>
    <col min="6" max="6" width="25.1111111111111" customWidth="1"/>
    <col min="7" max="7" width="44.7777777777778" customWidth="1"/>
    <col min="8" max="8" width="12.8888888888889"/>
    <col min="9" max="9" width="9.22222222222222"/>
    <col min="10" max="10" width="12.8888888888889"/>
    <col min="11" max="11" width="9.22222222222222"/>
    <col min="12" max="12" width="12.8888888888889"/>
  </cols>
  <sheetData>
    <row r="1" spans="1:3">
      <c r="A1" t="s">
        <v>0</v>
      </c>
      <c r="C1" t="s">
        <v>1</v>
      </c>
    </row>
    <row r="2" spans="1:8">
      <c r="A2" t="s">
        <v>2</v>
      </c>
      <c r="B2" t="s">
        <v>5</v>
      </c>
      <c r="C2" t="s">
        <v>6</v>
      </c>
      <c r="D2" t="s">
        <v>9</v>
      </c>
      <c r="E2" t="s">
        <v>54</v>
      </c>
      <c r="F2" t="s">
        <v>55</v>
      </c>
      <c r="G2" s="7" t="s">
        <v>56</v>
      </c>
      <c r="H2" t="s">
        <v>20</v>
      </c>
    </row>
    <row r="3" ht="13.8" spans="1:9">
      <c r="A3" s="21" t="s">
        <v>3</v>
      </c>
      <c r="B3" s="22" t="s">
        <v>3</v>
      </c>
      <c r="C3" s="22" t="s">
        <v>7</v>
      </c>
      <c r="D3" s="22" t="s">
        <v>7</v>
      </c>
      <c r="E3" s="1" t="s">
        <v>57</v>
      </c>
      <c r="F3" s="1" t="s">
        <v>58</v>
      </c>
      <c r="G3" s="1" t="s">
        <v>59</v>
      </c>
      <c r="H3" s="8">
        <v>0.009852611</v>
      </c>
      <c r="I3" t="s">
        <v>60</v>
      </c>
    </row>
    <row r="4" ht="13.8" spans="1:9">
      <c r="A4" s="21" t="s">
        <v>4</v>
      </c>
      <c r="B4" s="22" t="s">
        <v>3</v>
      </c>
      <c r="C4" s="22" t="s">
        <v>7</v>
      </c>
      <c r="D4" s="22" t="s">
        <v>7</v>
      </c>
      <c r="E4" s="1" t="s">
        <v>61</v>
      </c>
      <c r="F4" s="1" t="s">
        <v>62</v>
      </c>
      <c r="G4" s="1" t="s">
        <v>63</v>
      </c>
      <c r="H4" s="8">
        <v>0.006508833</v>
      </c>
      <c r="I4" t="s">
        <v>64</v>
      </c>
    </row>
    <row r="5" ht="13.8" spans="1:9">
      <c r="A5" s="21" t="s">
        <v>3</v>
      </c>
      <c r="B5" s="22" t="s">
        <v>3</v>
      </c>
      <c r="C5" s="22" t="s">
        <v>8</v>
      </c>
      <c r="D5" s="22" t="s">
        <v>8</v>
      </c>
      <c r="E5" s="1" t="s">
        <v>65</v>
      </c>
      <c r="F5" s="1" t="s">
        <v>66</v>
      </c>
      <c r="G5" s="1" t="s">
        <v>67</v>
      </c>
      <c r="H5">
        <v>0.087212607</v>
      </c>
      <c r="I5" t="s">
        <v>68</v>
      </c>
    </row>
    <row r="6" ht="13.8" spans="1:9">
      <c r="A6" s="21" t="s">
        <v>4</v>
      </c>
      <c r="B6" s="22" t="s">
        <v>3</v>
      </c>
      <c r="C6" s="22" t="s">
        <v>8</v>
      </c>
      <c r="D6" s="22" t="s">
        <v>7</v>
      </c>
      <c r="E6" s="1" t="s">
        <v>69</v>
      </c>
      <c r="F6" s="1" t="s">
        <v>70</v>
      </c>
      <c r="G6" s="1" t="s">
        <v>71</v>
      </c>
      <c r="H6" s="8">
        <v>0.03033924</v>
      </c>
      <c r="I6" t="s">
        <v>72</v>
      </c>
    </row>
    <row r="7" ht="13.8" spans="1:8">
      <c r="A7" s="21" t="s">
        <v>4</v>
      </c>
      <c r="B7" s="22" t="s">
        <v>3</v>
      </c>
      <c r="C7" s="22" t="s">
        <v>8</v>
      </c>
      <c r="D7" s="22" t="s">
        <v>8</v>
      </c>
      <c r="E7" s="1"/>
      <c r="F7" s="1"/>
      <c r="G7" s="1" t="s">
        <v>73</v>
      </c>
      <c r="H7">
        <v>0.053309266</v>
      </c>
    </row>
    <row r="8" ht="13.8" spans="2:7">
      <c r="B8" s="1"/>
      <c r="C8" s="1"/>
      <c r="D8" s="1"/>
      <c r="E8" s="1"/>
      <c r="F8" s="1"/>
      <c r="G8" s="1"/>
    </row>
    <row r="9" ht="13.8" spans="1:5">
      <c r="A9" s="1" t="s">
        <v>74</v>
      </c>
      <c r="B9" s="7"/>
      <c r="C9" s="7"/>
      <c r="E9" s="1" t="s">
        <v>75</v>
      </c>
    </row>
    <row r="10" ht="13.8" spans="1:9">
      <c r="A10" s="21" t="s">
        <v>3</v>
      </c>
      <c r="B10" s="21" t="s">
        <v>4</v>
      </c>
      <c r="C10" s="22" t="s">
        <v>7</v>
      </c>
      <c r="D10" s="22" t="s">
        <v>7</v>
      </c>
      <c r="E10" s="1">
        <v>0.0260406537439864</v>
      </c>
      <c r="F10" s="1"/>
      <c r="G10" s="1"/>
      <c r="I10" t="s">
        <v>76</v>
      </c>
    </row>
    <row r="11" ht="13.8" spans="1:7">
      <c r="A11" s="21" t="s">
        <v>3</v>
      </c>
      <c r="B11" s="1" t="s">
        <v>77</v>
      </c>
      <c r="C11" s="22" t="s">
        <v>7</v>
      </c>
      <c r="D11" s="22" t="s">
        <v>7</v>
      </c>
      <c r="E11" s="1"/>
      <c r="F11" s="1"/>
      <c r="G11" s="1"/>
    </row>
    <row r="12" ht="13.8" spans="1:7">
      <c r="A12" s="21" t="s">
        <v>3</v>
      </c>
      <c r="B12" s="1" t="s">
        <v>78</v>
      </c>
      <c r="C12" s="22" t="s">
        <v>7</v>
      </c>
      <c r="D12" s="22" t="s">
        <v>7</v>
      </c>
      <c r="E12" s="1">
        <v>0.0434851977115885</v>
      </c>
      <c r="F12" s="1"/>
      <c r="G12" s="1"/>
    </row>
    <row r="14" ht="13.8" spans="1:6">
      <c r="A14" s="1" t="s">
        <v>79</v>
      </c>
      <c r="B14" s="8"/>
      <c r="C14" s="8"/>
      <c r="E14" s="1" t="s">
        <v>80</v>
      </c>
      <c r="F14" s="8"/>
    </row>
    <row r="15" ht="13.8" spans="1:5">
      <c r="A15" s="21" t="s">
        <v>4</v>
      </c>
      <c r="B15" s="22" t="s">
        <v>4</v>
      </c>
      <c r="C15" s="22" t="s">
        <v>7</v>
      </c>
      <c r="D15" s="22" t="s">
        <v>7</v>
      </c>
      <c r="E15" s="1">
        <v>0.0194204672763194</v>
      </c>
    </row>
    <row r="16" spans="1:5">
      <c r="A16" s="21" t="s">
        <v>4</v>
      </c>
      <c r="B16" s="22" t="s">
        <v>3</v>
      </c>
      <c r="C16" s="22" t="s">
        <v>7</v>
      </c>
      <c r="D16" s="22" t="s">
        <v>7</v>
      </c>
      <c r="E16" s="8">
        <v>0.006508833</v>
      </c>
    </row>
    <row r="17" spans="1:5">
      <c r="A17" s="7"/>
      <c r="E17" s="8"/>
    </row>
    <row r="18" ht="13.8" spans="1:7">
      <c r="A18" s="1" t="s">
        <v>81</v>
      </c>
      <c r="E18" s="1" t="s">
        <v>82</v>
      </c>
      <c r="G18" t="s">
        <v>83</v>
      </c>
    </row>
    <row r="19" ht="13.8" spans="1:5">
      <c r="A19" s="21" t="s">
        <v>4</v>
      </c>
      <c r="B19" s="22" t="s">
        <v>4</v>
      </c>
      <c r="C19" s="22" t="s">
        <v>8</v>
      </c>
      <c r="D19" s="22" t="s">
        <v>7</v>
      </c>
      <c r="E19" s="1">
        <v>0.0876303795868481</v>
      </c>
    </row>
    <row r="21" ht="13.8" spans="1:7">
      <c r="A21" s="1" t="s">
        <v>84</v>
      </c>
      <c r="E21" s="1" t="s">
        <v>85</v>
      </c>
      <c r="G21" t="s">
        <v>86</v>
      </c>
    </row>
    <row r="22" ht="13.8" spans="1:5">
      <c r="A22" s="21" t="s">
        <v>3</v>
      </c>
      <c r="B22" s="21" t="s">
        <v>4</v>
      </c>
      <c r="C22" s="22" t="s">
        <v>7</v>
      </c>
      <c r="D22" s="22" t="s">
        <v>87</v>
      </c>
      <c r="E22" s="1">
        <v>0.0131635759811123</v>
      </c>
    </row>
    <row r="24" ht="13.8" spans="1:5">
      <c r="A24" s="1" t="s">
        <v>88</v>
      </c>
      <c r="E24" s="1" t="s">
        <v>89</v>
      </c>
    </row>
    <row r="25" ht="13.8" spans="1:5">
      <c r="A25" s="21" t="s">
        <v>4</v>
      </c>
      <c r="B25" s="21" t="s">
        <v>90</v>
      </c>
      <c r="C25" s="22" t="s">
        <v>7</v>
      </c>
      <c r="D25" s="22" t="s">
        <v>7</v>
      </c>
      <c r="E25" s="1">
        <v>0.0346770655733595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G16" sqref="G16"/>
    </sheetView>
  </sheetViews>
  <sheetFormatPr defaultColWidth="8.88888888888889" defaultRowHeight="13.2"/>
  <cols>
    <col min="5" max="5" width="24.4444444444444" customWidth="1"/>
    <col min="6" max="6" width="24.1111111111111" customWidth="1"/>
    <col min="7" max="7" width="44.7777777777778" customWidth="1"/>
    <col min="8" max="8" width="9.22222222222222"/>
  </cols>
  <sheetData>
    <row r="1" spans="1:7">
      <c r="A1" t="s">
        <v>0</v>
      </c>
      <c r="C1" t="s">
        <v>1</v>
      </c>
      <c r="G1" t="s">
        <v>60</v>
      </c>
    </row>
    <row r="2" spans="1:8">
      <c r="A2" t="s">
        <v>2</v>
      </c>
      <c r="B2" t="s">
        <v>5</v>
      </c>
      <c r="C2" t="s">
        <v>6</v>
      </c>
      <c r="D2" t="s">
        <v>9</v>
      </c>
      <c r="E2" t="s">
        <v>54</v>
      </c>
      <c r="F2" t="s">
        <v>55</v>
      </c>
      <c r="G2" s="7" t="s">
        <v>56</v>
      </c>
      <c r="H2" t="s">
        <v>20</v>
      </c>
    </row>
    <row r="3" ht="13.8" spans="1:10">
      <c r="A3" s="21" t="s">
        <v>3</v>
      </c>
      <c r="B3" s="22" t="s">
        <v>3</v>
      </c>
      <c r="C3" s="22" t="s">
        <v>7</v>
      </c>
      <c r="D3" s="22" t="s">
        <v>7</v>
      </c>
      <c r="E3" s="1" t="s">
        <v>91</v>
      </c>
      <c r="F3" s="1" t="s">
        <v>92</v>
      </c>
      <c r="G3" s="1" t="s">
        <v>93</v>
      </c>
      <c r="H3" s="8">
        <v>9.921393e-5</v>
      </c>
      <c r="J3" s="1"/>
    </row>
    <row r="4" ht="13.8" spans="1:9">
      <c r="A4" s="21" t="s">
        <v>4</v>
      </c>
      <c r="B4" s="22" t="s">
        <v>3</v>
      </c>
      <c r="C4" s="22" t="s">
        <v>7</v>
      </c>
      <c r="D4" s="22" t="s">
        <v>7</v>
      </c>
      <c r="E4" s="1" t="s">
        <v>94</v>
      </c>
      <c r="F4" s="1" t="s">
        <v>95</v>
      </c>
      <c r="G4" s="1" t="s">
        <v>96</v>
      </c>
      <c r="H4" s="8">
        <v>8.695215e-5</v>
      </c>
      <c r="I4" t="s">
        <v>97</v>
      </c>
    </row>
    <row r="5" ht="13.8" spans="1:8">
      <c r="A5" s="21" t="s">
        <v>3</v>
      </c>
      <c r="B5" s="22" t="s">
        <v>3</v>
      </c>
      <c r="C5" s="22" t="s">
        <v>8</v>
      </c>
      <c r="D5" s="22" t="s">
        <v>8</v>
      </c>
      <c r="E5" s="1" t="s">
        <v>98</v>
      </c>
      <c r="F5" s="1" t="s">
        <v>99</v>
      </c>
      <c r="G5" s="1" t="s">
        <v>100</v>
      </c>
      <c r="H5" s="8">
        <v>0.0090083</v>
      </c>
    </row>
    <row r="6" ht="13.8" spans="1:10">
      <c r="A6" s="21" t="s">
        <v>4</v>
      </c>
      <c r="B6" s="22" t="s">
        <v>3</v>
      </c>
      <c r="C6" s="22" t="s">
        <v>8</v>
      </c>
      <c r="D6" s="22" t="s">
        <v>7</v>
      </c>
      <c r="E6" s="1"/>
      <c r="F6" s="1"/>
      <c r="G6" s="1" t="s">
        <v>101</v>
      </c>
      <c r="H6" s="8">
        <v>0.002236917</v>
      </c>
      <c r="J6" s="15"/>
    </row>
    <row r="7" ht="13.8" spans="1:10">
      <c r="A7" s="21" t="s">
        <v>4</v>
      </c>
      <c r="B7" s="22" t="s">
        <v>3</v>
      </c>
      <c r="C7" s="22" t="s">
        <v>8</v>
      </c>
      <c r="D7" s="22" t="s">
        <v>8</v>
      </c>
      <c r="E7" s="1"/>
      <c r="F7" s="1"/>
      <c r="G7" s="1" t="s">
        <v>102</v>
      </c>
      <c r="H7">
        <v>0.006845108</v>
      </c>
      <c r="J7" s="1"/>
    </row>
    <row r="8" ht="13.8" spans="2:7">
      <c r="B8" s="1"/>
      <c r="C8" s="1"/>
      <c r="D8" s="1"/>
      <c r="E8" s="1"/>
      <c r="F8" s="1"/>
      <c r="G8" s="1"/>
    </row>
    <row r="9" ht="13.8" spans="2:7">
      <c r="B9" s="1"/>
      <c r="C9" s="1"/>
      <c r="D9" s="1"/>
      <c r="E9" s="1"/>
      <c r="F9" s="1"/>
      <c r="G9" s="1" t="s">
        <v>93</v>
      </c>
    </row>
    <row r="10" ht="13.8" spans="1:7">
      <c r="A10" s="7"/>
      <c r="G10" s="1"/>
    </row>
    <row r="11" ht="13.8" spans="2:7">
      <c r="B11" s="1"/>
      <c r="G11" s="8"/>
    </row>
    <row r="12" ht="13.8" spans="1:9">
      <c r="A12" s="21" t="s">
        <v>4</v>
      </c>
      <c r="B12" s="22" t="s">
        <v>3</v>
      </c>
      <c r="C12" s="22" t="s">
        <v>7</v>
      </c>
      <c r="D12" s="22" t="s">
        <v>7</v>
      </c>
      <c r="E12" s="1" t="s">
        <v>103</v>
      </c>
      <c r="F12" s="1" t="s">
        <v>104</v>
      </c>
      <c r="G12" s="1" t="s">
        <v>105</v>
      </c>
      <c r="H12" s="8">
        <v>8.695215e-5</v>
      </c>
      <c r="I12" t="s">
        <v>106</v>
      </c>
    </row>
    <row r="13" ht="13.8" spans="1:10">
      <c r="A13" s="21" t="s">
        <v>3</v>
      </c>
      <c r="B13" s="22" t="s">
        <v>3</v>
      </c>
      <c r="C13" s="22" t="s">
        <v>7</v>
      </c>
      <c r="D13" s="22" t="s">
        <v>7</v>
      </c>
      <c r="E13" s="1" t="s">
        <v>91</v>
      </c>
      <c r="F13" s="1" t="s">
        <v>92</v>
      </c>
      <c r="G13" s="1" t="s">
        <v>107</v>
      </c>
      <c r="H13" s="8">
        <v>9.921393e-5</v>
      </c>
      <c r="J13" s="1"/>
    </row>
    <row r="14" ht="13.8" spans="1:10">
      <c r="A14" s="7"/>
      <c r="E14" s="1"/>
      <c r="F14" s="1"/>
      <c r="G14" s="1"/>
      <c r="H14" s="8"/>
      <c r="J14" s="1"/>
    </row>
    <row r="15" ht="13.8" spans="1:7">
      <c r="A15" s="1" t="s">
        <v>74</v>
      </c>
      <c r="G15" s="1" t="s">
        <v>108</v>
      </c>
    </row>
    <row r="16" ht="13.8" spans="1:8">
      <c r="A16" s="21" t="s">
        <v>3</v>
      </c>
      <c r="B16" s="1" t="s">
        <v>77</v>
      </c>
      <c r="C16" s="22" t="s">
        <v>7</v>
      </c>
      <c r="D16" s="22" t="s">
        <v>7</v>
      </c>
      <c r="E16" s="1" t="s">
        <v>109</v>
      </c>
      <c r="F16" s="1" t="s">
        <v>110</v>
      </c>
      <c r="G16" s="1" t="s">
        <v>111</v>
      </c>
      <c r="H16" t="s">
        <v>112</v>
      </c>
    </row>
    <row r="17" ht="13.8" spans="1:8">
      <c r="A17" s="21" t="s">
        <v>3</v>
      </c>
      <c r="B17" s="1" t="s">
        <v>78</v>
      </c>
      <c r="C17" s="22" t="s">
        <v>7</v>
      </c>
      <c r="D17" s="22" t="s">
        <v>7</v>
      </c>
      <c r="E17" s="1" t="s">
        <v>113</v>
      </c>
      <c r="F17" s="1" t="s">
        <v>114</v>
      </c>
      <c r="G17" s="1" t="s">
        <v>115</v>
      </c>
      <c r="H17" t="s">
        <v>112</v>
      </c>
    </row>
    <row r="19" ht="13.8" spans="1:7">
      <c r="A19" s="1" t="s">
        <v>116</v>
      </c>
      <c r="G19" s="1" t="s">
        <v>117</v>
      </c>
    </row>
    <row r="20" ht="13.8" spans="1:8">
      <c r="A20" s="21" t="s">
        <v>3</v>
      </c>
      <c r="B20" s="21" t="s">
        <v>118</v>
      </c>
      <c r="C20" s="22" t="s">
        <v>7</v>
      </c>
      <c r="D20" s="22" t="s">
        <v>7</v>
      </c>
      <c r="E20" s="1" t="s">
        <v>119</v>
      </c>
      <c r="F20" s="1" t="s">
        <v>120</v>
      </c>
      <c r="G20" s="1" t="s">
        <v>121</v>
      </c>
      <c r="H20" t="s">
        <v>112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I19" sqref="I19"/>
    </sheetView>
  </sheetViews>
  <sheetFormatPr defaultColWidth="8.88888888888889" defaultRowHeight="13.2"/>
  <cols>
    <col min="7" max="7" width="24.4444444444444" customWidth="1"/>
    <col min="8" max="8" width="24.1111111111111" customWidth="1"/>
    <col min="9" max="9" width="44.7777777777778" customWidth="1"/>
  </cols>
  <sheetData>
    <row r="1" spans="1:9">
      <c r="A1" t="s">
        <v>0</v>
      </c>
      <c r="D1" t="s">
        <v>1</v>
      </c>
      <c r="I1" t="s">
        <v>60</v>
      </c>
    </row>
    <row r="2" spans="1:9">
      <c r="A2" t="s">
        <v>2</v>
      </c>
      <c r="B2" t="s">
        <v>5</v>
      </c>
      <c r="C2" t="s">
        <v>122</v>
      </c>
      <c r="D2" t="s">
        <v>6</v>
      </c>
      <c r="E2" t="s">
        <v>9</v>
      </c>
      <c r="F2" t="s">
        <v>123</v>
      </c>
      <c r="G2" t="s">
        <v>54</v>
      </c>
      <c r="H2" t="s">
        <v>55</v>
      </c>
      <c r="I2" s="7" t="s">
        <v>56</v>
      </c>
    </row>
    <row r="3" ht="13.8" spans="1:10">
      <c r="A3" s="21" t="s">
        <v>3</v>
      </c>
      <c r="B3" s="22" t="s">
        <v>3</v>
      </c>
      <c r="C3" s="22" t="s">
        <v>3</v>
      </c>
      <c r="D3" s="22" t="s">
        <v>7</v>
      </c>
      <c r="E3" s="22" t="s">
        <v>7</v>
      </c>
      <c r="F3" s="22" t="s">
        <v>7</v>
      </c>
      <c r="G3" s="1" t="s">
        <v>124</v>
      </c>
      <c r="H3" s="1" t="s">
        <v>125</v>
      </c>
      <c r="I3" s="1" t="s">
        <v>126</v>
      </c>
      <c r="J3" t="s">
        <v>127</v>
      </c>
    </row>
    <row r="4" ht="13.8" spans="1:10">
      <c r="A4" s="21" t="s">
        <v>4</v>
      </c>
      <c r="B4" s="22" t="s">
        <v>3</v>
      </c>
      <c r="C4" s="22" t="s">
        <v>3</v>
      </c>
      <c r="D4" s="22" t="s">
        <v>7</v>
      </c>
      <c r="E4" s="22" t="s">
        <v>7</v>
      </c>
      <c r="F4" s="22" t="s">
        <v>7</v>
      </c>
      <c r="G4" s="1" t="s">
        <v>128</v>
      </c>
      <c r="H4" s="1" t="s">
        <v>129</v>
      </c>
      <c r="I4" s="1" t="s">
        <v>80</v>
      </c>
      <c r="J4" t="s">
        <v>130</v>
      </c>
    </row>
    <row r="5" ht="13.8" spans="1:13">
      <c r="A5" s="21" t="s">
        <v>4</v>
      </c>
      <c r="B5" s="22" t="s">
        <v>3</v>
      </c>
      <c r="C5" s="22" t="s">
        <v>3</v>
      </c>
      <c r="D5" s="22" t="s">
        <v>8</v>
      </c>
      <c r="E5" s="22" t="s">
        <v>7</v>
      </c>
      <c r="F5" s="22" t="s">
        <v>7</v>
      </c>
      <c r="G5" s="1" t="s">
        <v>131</v>
      </c>
      <c r="H5" s="1" t="s">
        <v>132</v>
      </c>
      <c r="I5" s="1" t="s">
        <v>82</v>
      </c>
      <c r="J5" t="s">
        <v>130</v>
      </c>
      <c r="M5" t="s">
        <v>133</v>
      </c>
    </row>
    <row r="6" ht="13.8" spans="1:10">
      <c r="A6" s="21" t="s">
        <v>4</v>
      </c>
      <c r="B6" s="22" t="s">
        <v>3</v>
      </c>
      <c r="C6" s="22" t="s">
        <v>3</v>
      </c>
      <c r="D6" s="22" t="s">
        <v>8</v>
      </c>
      <c r="E6" s="22" t="s">
        <v>8</v>
      </c>
      <c r="F6" s="22" t="s">
        <v>8</v>
      </c>
      <c r="G6" s="1" t="s">
        <v>134</v>
      </c>
      <c r="H6" s="1" t="s">
        <v>135</v>
      </c>
      <c r="I6" s="1" t="s">
        <v>136</v>
      </c>
      <c r="J6" s="8"/>
    </row>
    <row r="7" ht="13.8" spans="1:9">
      <c r="A7" s="21" t="s">
        <v>4</v>
      </c>
      <c r="B7" s="21" t="s">
        <v>4</v>
      </c>
      <c r="C7" s="22" t="s">
        <v>3</v>
      </c>
      <c r="D7" s="22" t="s">
        <v>7</v>
      </c>
      <c r="E7" s="22" t="s">
        <v>7</v>
      </c>
      <c r="F7" s="22" t="s">
        <v>7</v>
      </c>
      <c r="G7" s="1" t="s">
        <v>137</v>
      </c>
      <c r="H7" s="1" t="s">
        <v>138</v>
      </c>
      <c r="I7" s="1" t="s">
        <v>89</v>
      </c>
    </row>
    <row r="8" ht="13.8" spans="1:9">
      <c r="A8" s="21" t="s">
        <v>3</v>
      </c>
      <c r="B8" s="21" t="s">
        <v>4</v>
      </c>
      <c r="C8" s="22" t="s">
        <v>3</v>
      </c>
      <c r="D8" s="22" t="s">
        <v>7</v>
      </c>
      <c r="E8" s="22" t="s">
        <v>8</v>
      </c>
      <c r="F8" s="22" t="s">
        <v>7</v>
      </c>
      <c r="G8" s="1"/>
      <c r="H8" s="1"/>
      <c r="I8" s="1" t="s">
        <v>139</v>
      </c>
    </row>
    <row r="9" ht="13.8" spans="1:10">
      <c r="A9" s="21" t="s">
        <v>3</v>
      </c>
      <c r="B9" s="21" t="s">
        <v>4</v>
      </c>
      <c r="C9" s="21" t="s">
        <v>3</v>
      </c>
      <c r="D9" s="22" t="s">
        <v>7</v>
      </c>
      <c r="E9" s="22" t="s">
        <v>7</v>
      </c>
      <c r="F9" s="22" t="s">
        <v>7</v>
      </c>
      <c r="G9" s="1" t="s">
        <v>140</v>
      </c>
      <c r="H9" s="1" t="s">
        <v>141</v>
      </c>
      <c r="I9" s="1" t="s">
        <v>75</v>
      </c>
      <c r="J9" t="s">
        <v>76</v>
      </c>
    </row>
    <row r="10" ht="13.8" spans="2:3">
      <c r="B10" s="1"/>
      <c r="C10" s="1"/>
    </row>
    <row r="11" ht="13.8" spans="1:9">
      <c r="A11" s="21" t="s">
        <v>4</v>
      </c>
      <c r="B11" s="22" t="s">
        <v>3</v>
      </c>
      <c r="C11" s="22" t="s">
        <v>3</v>
      </c>
      <c r="D11" s="22" t="s">
        <v>7</v>
      </c>
      <c r="E11" s="22" t="s">
        <v>7</v>
      </c>
      <c r="F11" s="22" t="s">
        <v>7</v>
      </c>
      <c r="I11" s="1" t="s">
        <v>80</v>
      </c>
    </row>
    <row r="13" ht="13.8" spans="1:10">
      <c r="A13" s="21" t="s">
        <v>4</v>
      </c>
      <c r="B13" s="22" t="s">
        <v>3</v>
      </c>
      <c r="C13" s="22" t="s">
        <v>3</v>
      </c>
      <c r="D13" s="22" t="s">
        <v>8</v>
      </c>
      <c r="E13" s="22" t="s">
        <v>7</v>
      </c>
      <c r="F13" s="22" t="s">
        <v>7</v>
      </c>
      <c r="G13" s="1" t="s">
        <v>131</v>
      </c>
      <c r="H13" s="1" t="s">
        <v>132</v>
      </c>
      <c r="I13" s="1" t="s">
        <v>82</v>
      </c>
      <c r="J13" t="s">
        <v>83</v>
      </c>
    </row>
    <row r="14" ht="13.8" spans="1:10">
      <c r="A14" s="21" t="s">
        <v>3</v>
      </c>
      <c r="B14" s="22" t="s">
        <v>3</v>
      </c>
      <c r="C14" s="22" t="s">
        <v>3</v>
      </c>
      <c r="D14" s="22" t="s">
        <v>7</v>
      </c>
      <c r="E14" s="22" t="s">
        <v>87</v>
      </c>
      <c r="F14" s="22" t="s">
        <v>87</v>
      </c>
      <c r="G14" s="1" t="s">
        <v>142</v>
      </c>
      <c r="H14" s="1" t="s">
        <v>143</v>
      </c>
      <c r="I14" s="1" t="s">
        <v>85</v>
      </c>
      <c r="J14" t="s">
        <v>86</v>
      </c>
    </row>
    <row r="15" ht="13.8" spans="1:10">
      <c r="A15" s="21" t="s">
        <v>144</v>
      </c>
      <c r="B15" s="21" t="s">
        <v>144</v>
      </c>
      <c r="C15" s="21" t="s">
        <v>144</v>
      </c>
      <c r="D15" s="22" t="s">
        <v>7</v>
      </c>
      <c r="E15" s="22" t="s">
        <v>7</v>
      </c>
      <c r="F15" s="22" t="s">
        <v>7</v>
      </c>
      <c r="G15" s="1" t="s">
        <v>145</v>
      </c>
      <c r="H15" s="1" t="s">
        <v>146</v>
      </c>
      <c r="I15" s="1" t="s">
        <v>147</v>
      </c>
      <c r="J15" t="s">
        <v>148</v>
      </c>
    </row>
    <row r="17" ht="13.8" spans="1:9">
      <c r="A17" s="21" t="s">
        <v>144</v>
      </c>
      <c r="B17" s="21" t="s">
        <v>144</v>
      </c>
      <c r="C17" s="21" t="s">
        <v>144</v>
      </c>
      <c r="D17" s="22" t="s">
        <v>7</v>
      </c>
      <c r="E17" s="22" t="s">
        <v>8</v>
      </c>
      <c r="F17" s="22" t="s">
        <v>7</v>
      </c>
      <c r="I17" s="2" t="s">
        <v>149</v>
      </c>
    </row>
    <row r="18" ht="13.8" spans="1:10">
      <c r="A18" s="21" t="s">
        <v>144</v>
      </c>
      <c r="B18" s="21" t="s">
        <v>144</v>
      </c>
      <c r="C18" s="21" t="s">
        <v>144</v>
      </c>
      <c r="D18" s="22" t="s">
        <v>8</v>
      </c>
      <c r="E18" s="22" t="s">
        <v>8</v>
      </c>
      <c r="F18" s="22" t="s">
        <v>7</v>
      </c>
      <c r="G18" s="2" t="s">
        <v>150</v>
      </c>
      <c r="H18" s="2" t="s">
        <v>151</v>
      </c>
      <c r="I18" s="2" t="s">
        <v>152</v>
      </c>
      <c r="J18" t="s">
        <v>153</v>
      </c>
    </row>
    <row r="19" ht="13.8" spans="1:9">
      <c r="A19" s="21" t="s">
        <v>144</v>
      </c>
      <c r="B19" s="21" t="s">
        <v>144</v>
      </c>
      <c r="C19" s="21" t="s">
        <v>144</v>
      </c>
      <c r="D19" s="22" t="s">
        <v>154</v>
      </c>
      <c r="E19" s="22" t="s">
        <v>154</v>
      </c>
      <c r="F19" s="22" t="s">
        <v>7</v>
      </c>
      <c r="G19" s="2" t="s">
        <v>155</v>
      </c>
      <c r="H19" s="2" t="s">
        <v>156</v>
      </c>
      <c r="I19" s="2" t="s">
        <v>157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E37" sqref="E37"/>
    </sheetView>
  </sheetViews>
  <sheetFormatPr defaultColWidth="8.88888888888889" defaultRowHeight="13.2"/>
  <cols>
    <col min="7" max="7" width="24.4444444444444" customWidth="1"/>
    <col min="8" max="8" width="24.1111111111111" customWidth="1"/>
    <col min="9" max="9" width="48.1111111111111" customWidth="1"/>
  </cols>
  <sheetData>
    <row r="1" spans="1:4">
      <c r="A1" t="s">
        <v>0</v>
      </c>
      <c r="D1" t="s">
        <v>1</v>
      </c>
    </row>
    <row r="2" spans="1:9">
      <c r="A2" t="s">
        <v>2</v>
      </c>
      <c r="B2" t="s">
        <v>5</v>
      </c>
      <c r="C2" t="s">
        <v>122</v>
      </c>
      <c r="D2" t="s">
        <v>6</v>
      </c>
      <c r="E2" t="s">
        <v>9</v>
      </c>
      <c r="F2" t="s">
        <v>123</v>
      </c>
      <c r="G2" t="s">
        <v>54</v>
      </c>
      <c r="H2" t="s">
        <v>55</v>
      </c>
      <c r="I2" s="7" t="s">
        <v>56</v>
      </c>
    </row>
    <row r="3" ht="13.8" spans="1:10">
      <c r="A3" s="21" t="s">
        <v>3</v>
      </c>
      <c r="B3" s="22" t="s">
        <v>3</v>
      </c>
      <c r="C3" s="22" t="s">
        <v>3</v>
      </c>
      <c r="D3" s="22" t="s">
        <v>7</v>
      </c>
      <c r="E3" s="22" t="s">
        <v>7</v>
      </c>
      <c r="F3" s="22" t="s">
        <v>7</v>
      </c>
      <c r="G3" s="1" t="s">
        <v>158</v>
      </c>
      <c r="H3" s="1" t="s">
        <v>159</v>
      </c>
      <c r="I3" s="1" t="s">
        <v>117</v>
      </c>
      <c r="J3" s="8"/>
    </row>
    <row r="4" ht="13.8" spans="1:9">
      <c r="A4" s="21" t="s">
        <v>4</v>
      </c>
      <c r="B4" s="22" t="s">
        <v>3</v>
      </c>
      <c r="C4" s="22" t="s">
        <v>3</v>
      </c>
      <c r="D4" s="22" t="s">
        <v>7</v>
      </c>
      <c r="E4" s="22" t="s">
        <v>7</v>
      </c>
      <c r="F4" s="22" t="s">
        <v>7</v>
      </c>
      <c r="G4" s="1" t="s">
        <v>160</v>
      </c>
      <c r="H4" s="1" t="s">
        <v>161</v>
      </c>
      <c r="I4" s="1" t="s">
        <v>162</v>
      </c>
    </row>
    <row r="5" ht="13.8" spans="1:9">
      <c r="A5" s="21" t="s">
        <v>4</v>
      </c>
      <c r="B5" s="22" t="s">
        <v>3</v>
      </c>
      <c r="C5" s="22" t="s">
        <v>3</v>
      </c>
      <c r="D5" s="22" t="s">
        <v>8</v>
      </c>
      <c r="E5" s="22" t="s">
        <v>7</v>
      </c>
      <c r="F5" s="22" t="s">
        <v>7</v>
      </c>
      <c r="G5" s="1" t="s">
        <v>163</v>
      </c>
      <c r="H5" s="1" t="s">
        <v>164</v>
      </c>
      <c r="I5" s="1" t="s">
        <v>165</v>
      </c>
    </row>
    <row r="6" ht="13.8" spans="1:10">
      <c r="A6" s="21" t="s">
        <v>4</v>
      </c>
      <c r="B6" s="22" t="s">
        <v>3</v>
      </c>
      <c r="C6" s="22" t="s">
        <v>3</v>
      </c>
      <c r="D6" s="22" t="s">
        <v>8</v>
      </c>
      <c r="E6" s="22" t="s">
        <v>8</v>
      </c>
      <c r="F6" s="22" t="s">
        <v>8</v>
      </c>
      <c r="G6" s="1" t="s">
        <v>166</v>
      </c>
      <c r="H6" s="1" t="s">
        <v>167</v>
      </c>
      <c r="I6" s="1" t="s">
        <v>168</v>
      </c>
      <c r="J6" s="8"/>
    </row>
    <row r="7" ht="13.8" spans="1:10">
      <c r="A7" s="21" t="s">
        <v>4</v>
      </c>
      <c r="B7" s="21" t="s">
        <v>4</v>
      </c>
      <c r="C7" s="22" t="s">
        <v>3</v>
      </c>
      <c r="D7" s="22" t="s">
        <v>7</v>
      </c>
      <c r="E7" s="22" t="s">
        <v>7</v>
      </c>
      <c r="F7" s="22" t="s">
        <v>7</v>
      </c>
      <c r="G7" s="1" t="s">
        <v>169</v>
      </c>
      <c r="H7" s="1" t="s">
        <v>170</v>
      </c>
      <c r="I7" s="1" t="s">
        <v>171</v>
      </c>
      <c r="J7" t="s">
        <v>172</v>
      </c>
    </row>
    <row r="8" ht="13.8" spans="1:9">
      <c r="A8" s="21" t="s">
        <v>3</v>
      </c>
      <c r="B8" s="21" t="s">
        <v>4</v>
      </c>
      <c r="C8" s="22" t="s">
        <v>3</v>
      </c>
      <c r="D8" s="22" t="s">
        <v>7</v>
      </c>
      <c r="E8" s="22" t="s">
        <v>8</v>
      </c>
      <c r="F8" s="22" t="s">
        <v>7</v>
      </c>
      <c r="G8" s="1"/>
      <c r="H8" s="1"/>
      <c r="I8" s="1" t="s">
        <v>173</v>
      </c>
    </row>
    <row r="9" ht="13.8" spans="1:9">
      <c r="A9" s="21" t="s">
        <v>3</v>
      </c>
      <c r="B9" s="21" t="s">
        <v>4</v>
      </c>
      <c r="C9" s="21" t="s">
        <v>3</v>
      </c>
      <c r="D9" s="22" t="s">
        <v>7</v>
      </c>
      <c r="E9" s="22" t="s">
        <v>7</v>
      </c>
      <c r="F9" s="22" t="s">
        <v>7</v>
      </c>
      <c r="G9" s="1" t="s">
        <v>174</v>
      </c>
      <c r="H9" s="1" t="s">
        <v>175</v>
      </c>
      <c r="I9" s="1" t="s">
        <v>108</v>
      </c>
    </row>
    <row r="10" ht="13.8" spans="2:3">
      <c r="B10" s="1"/>
      <c r="C10" s="1"/>
    </row>
    <row r="11" ht="13.8" spans="1:9">
      <c r="A11" s="21" t="s">
        <v>3</v>
      </c>
      <c r="B11" s="22" t="s">
        <v>3</v>
      </c>
      <c r="C11" s="22" t="s">
        <v>3</v>
      </c>
      <c r="D11" s="22" t="s">
        <v>7</v>
      </c>
      <c r="E11" s="22" t="s">
        <v>7</v>
      </c>
      <c r="F11" s="22" t="s">
        <v>7</v>
      </c>
      <c r="G11" s="1" t="s">
        <v>176</v>
      </c>
      <c r="H11" s="1" t="s">
        <v>177</v>
      </c>
      <c r="I11" s="1" t="s">
        <v>178</v>
      </c>
    </row>
    <row r="13" spans="2:8">
      <c r="B13" s="8"/>
      <c r="C13" s="8"/>
      <c r="D13" s="8"/>
      <c r="G13" s="8"/>
      <c r="H13" s="8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06"/>
  <sheetViews>
    <sheetView tabSelected="1" topLeftCell="A277" workbookViewId="0">
      <selection activeCell="B279" sqref="B279"/>
    </sheetView>
  </sheetViews>
  <sheetFormatPr defaultColWidth="8.88888888888889" defaultRowHeight="13.2"/>
  <cols>
    <col min="1" max="1" width="15.5555555555556" customWidth="1"/>
    <col min="2" max="8" width="14.3333333333333"/>
    <col min="9" max="9" width="11.7777777777778"/>
    <col min="11" max="11" width="14.3333333333333"/>
    <col min="15" max="15" width="9.22222222222222"/>
  </cols>
  <sheetData>
    <row r="1" ht="13.8" spans="2:8">
      <c r="B1" s="3" t="s">
        <v>74</v>
      </c>
      <c r="C1" s="4"/>
      <c r="D1" s="4"/>
      <c r="E1" s="5"/>
      <c r="F1" s="3" t="s">
        <v>75</v>
      </c>
      <c r="G1" s="5"/>
      <c r="H1" s="5"/>
    </row>
    <row r="2" ht="13.8" spans="2:20">
      <c r="B2" t="s">
        <v>179</v>
      </c>
      <c r="E2" s="5"/>
      <c r="F2" s="1" t="s">
        <v>180</v>
      </c>
      <c r="G2" s="5"/>
      <c r="H2" s="5"/>
      <c r="M2" s="1"/>
      <c r="T2" s="1"/>
    </row>
    <row r="3" ht="13.8" spans="2:20">
      <c r="B3" t="s">
        <v>181</v>
      </c>
      <c r="E3" s="5"/>
      <c r="F3" s="1" t="s">
        <v>182</v>
      </c>
      <c r="G3" s="5"/>
      <c r="H3" s="5"/>
      <c r="M3" s="1"/>
      <c r="T3" s="1"/>
    </row>
    <row r="4" ht="13.8" spans="2:20">
      <c r="B4" t="s">
        <v>183</v>
      </c>
      <c r="E4" s="5"/>
      <c r="F4" s="1" t="s">
        <v>184</v>
      </c>
      <c r="G4" s="5"/>
      <c r="H4" s="5"/>
      <c r="M4" s="1"/>
      <c r="T4" s="1"/>
    </row>
    <row r="5" ht="13.8" spans="2:20">
      <c r="B5" t="s">
        <v>185</v>
      </c>
      <c r="E5" s="5"/>
      <c r="F5" s="1" t="s">
        <v>186</v>
      </c>
      <c r="G5" s="5"/>
      <c r="H5" s="5"/>
      <c r="M5" s="1"/>
      <c r="T5" s="1"/>
    </row>
    <row r="6" ht="13.8" spans="1:9">
      <c r="A6" t="s">
        <v>187</v>
      </c>
      <c r="B6" s="23" t="s">
        <v>3</v>
      </c>
      <c r="C6" s="23" t="s">
        <v>4</v>
      </c>
      <c r="D6" s="24" t="s">
        <v>7</v>
      </c>
      <c r="E6" s="24" t="s">
        <v>7</v>
      </c>
      <c r="F6" s="3">
        <v>0.0260406537439864</v>
      </c>
      <c r="G6" s="1">
        <v>0.000354761227283131</v>
      </c>
      <c r="H6" s="6">
        <v>4.71261843598288e-6</v>
      </c>
      <c r="I6" s="6">
        <v>6.25810355088727e-8</v>
      </c>
    </row>
    <row r="7" ht="13.8" spans="1:9">
      <c r="A7" t="s">
        <v>188</v>
      </c>
      <c r="B7" s="21" t="s">
        <v>3</v>
      </c>
      <c r="C7" s="22" t="s">
        <v>3</v>
      </c>
      <c r="D7" s="22" t="s">
        <v>7</v>
      </c>
      <c r="E7" s="22" t="s">
        <v>7</v>
      </c>
      <c r="F7" s="8">
        <v>0.009852611</v>
      </c>
      <c r="G7" s="6">
        <v>9.92139306565054e-5</v>
      </c>
      <c r="H7" s="6">
        <v>9.89621290084271e-7</v>
      </c>
      <c r="I7" s="6">
        <v>9.87016768736725e-9</v>
      </c>
    </row>
    <row r="8" ht="13.8" spans="1:9">
      <c r="A8" t="s">
        <v>189</v>
      </c>
      <c r="B8" s="23" t="s">
        <v>3</v>
      </c>
      <c r="C8" s="3" t="s">
        <v>78</v>
      </c>
      <c r="D8" s="24" t="s">
        <v>7</v>
      </c>
      <c r="E8" s="24" t="s">
        <v>7</v>
      </c>
      <c r="F8" s="3">
        <v>0.0434851977115885</v>
      </c>
      <c r="G8" s="1">
        <v>0.000677170303621994</v>
      </c>
      <c r="H8" s="6">
        <v>1.01080200179584e-5</v>
      </c>
      <c r="I8" s="6">
        <v>1.50785185595398e-7</v>
      </c>
    </row>
    <row r="9" ht="13.8" spans="1:9">
      <c r="A9" t="s">
        <v>190</v>
      </c>
      <c r="B9" s="21" t="s">
        <v>3</v>
      </c>
      <c r="C9" s="3" t="s">
        <v>191</v>
      </c>
      <c r="D9" s="22" t="s">
        <v>7</v>
      </c>
      <c r="E9" s="22" t="s">
        <v>7</v>
      </c>
      <c r="F9" s="1">
        <v>0.0176615993038843</v>
      </c>
      <c r="G9" s="1">
        <v>0.000214915420375127</v>
      </c>
      <c r="H9" s="6">
        <v>2.57092454028941e-6</v>
      </c>
      <c r="I9" s="6">
        <v>3.07484018184716e-8</v>
      </c>
    </row>
    <row r="10" ht="13.8" spans="1:9">
      <c r="A10" t="s">
        <v>192</v>
      </c>
      <c r="B10" s="21" t="s">
        <v>3</v>
      </c>
      <c r="C10" s="3" t="s">
        <v>193</v>
      </c>
      <c r="D10" s="22" t="s">
        <v>7</v>
      </c>
      <c r="E10" s="22" t="s">
        <v>7</v>
      </c>
      <c r="F10" s="1">
        <v>0.0149736107205459</v>
      </c>
      <c r="G10" s="1">
        <v>0.000173111500567587</v>
      </c>
      <c r="H10" s="6">
        <v>1.97261859309119e-6</v>
      </c>
      <c r="I10" s="6"/>
    </row>
    <row r="11" ht="13.8" spans="1:8">
      <c r="A11" t="s">
        <v>194</v>
      </c>
      <c r="B11" s="21" t="s">
        <v>3</v>
      </c>
      <c r="C11">
        <f>BC!G4</f>
        <v>0.298587962962963</v>
      </c>
      <c r="D11" s="22" t="s">
        <v>7</v>
      </c>
      <c r="E11" s="22" t="s">
        <v>7</v>
      </c>
      <c r="F11" s="1">
        <v>0.0421247701318589</v>
      </c>
      <c r="G11" s="1">
        <v>0.00065087224075265</v>
      </c>
      <c r="H11" s="6">
        <v>9.65268623738724e-6</v>
      </c>
    </row>
    <row r="12" spans="2:8">
      <c r="B12" s="7"/>
      <c r="F12" s="5"/>
      <c r="G12" s="5"/>
      <c r="H12" s="5"/>
    </row>
    <row r="13" ht="13.8" spans="2:8">
      <c r="B13" s="3" t="s">
        <v>79</v>
      </c>
      <c r="C13" s="9"/>
      <c r="D13" s="9"/>
      <c r="E13" s="5"/>
      <c r="F13" s="3" t="s">
        <v>80</v>
      </c>
      <c r="G13" s="9"/>
      <c r="H13" s="5"/>
    </row>
    <row r="14" ht="13.8" spans="2:20">
      <c r="B14" t="s">
        <v>179</v>
      </c>
      <c r="E14" s="5"/>
      <c r="F14" s="1" t="s">
        <v>195</v>
      </c>
      <c r="G14" s="9"/>
      <c r="H14" s="5"/>
      <c r="M14" s="1"/>
      <c r="T14" s="1"/>
    </row>
    <row r="15" ht="13.8" spans="2:20">
      <c r="B15" t="s">
        <v>181</v>
      </c>
      <c r="F15" s="1" t="s">
        <v>196</v>
      </c>
      <c r="G15" s="9"/>
      <c r="H15" s="5"/>
      <c r="M15" s="1"/>
      <c r="T15" s="1"/>
    </row>
    <row r="16" ht="13.8" spans="2:20">
      <c r="B16" t="s">
        <v>183</v>
      </c>
      <c r="F16" s="1" t="s">
        <v>197</v>
      </c>
      <c r="G16" s="9"/>
      <c r="H16" s="5"/>
      <c r="M16" s="1"/>
      <c r="T16" s="1"/>
    </row>
    <row r="17" ht="13.8" spans="2:20">
      <c r="B17" t="s">
        <v>185</v>
      </c>
      <c r="F17" s="1" t="s">
        <v>198</v>
      </c>
      <c r="G17" s="9"/>
      <c r="H17" s="5"/>
      <c r="M17" s="1"/>
      <c r="T17" s="1"/>
    </row>
    <row r="18" spans="1:8">
      <c r="A18" t="s">
        <v>199</v>
      </c>
      <c r="B18" s="23" t="s">
        <v>4</v>
      </c>
      <c r="C18" s="24" t="s">
        <v>3</v>
      </c>
      <c r="D18" s="24" t="s">
        <v>7</v>
      </c>
      <c r="E18" s="24" t="s">
        <v>7</v>
      </c>
      <c r="F18" s="9">
        <v>0.006508833</v>
      </c>
      <c r="G18" s="5"/>
      <c r="H18" s="5"/>
    </row>
    <row r="19" ht="13.8" spans="1:6">
      <c r="A19" t="s">
        <v>189</v>
      </c>
      <c r="B19" s="23" t="s">
        <v>4</v>
      </c>
      <c r="C19" s="24" t="s">
        <v>4</v>
      </c>
      <c r="D19" s="24" t="s">
        <v>7</v>
      </c>
      <c r="E19" s="24" t="s">
        <v>7</v>
      </c>
      <c r="F19" s="3">
        <v>0.0194204672763194</v>
      </c>
    </row>
    <row r="20" ht="13.8" spans="1:8">
      <c r="A20" t="s">
        <v>194</v>
      </c>
      <c r="B20" s="23" t="s">
        <v>4</v>
      </c>
      <c r="C20" s="5">
        <f>BC!G2</f>
        <v>0.19874537037037</v>
      </c>
      <c r="D20" s="24" t="s">
        <v>7</v>
      </c>
      <c r="E20" s="24" t="s">
        <v>7</v>
      </c>
      <c r="F20" s="1">
        <v>0.0188590270292657</v>
      </c>
      <c r="G20" s="1">
        <v>0.000378126531642115</v>
      </c>
      <c r="H20" s="6">
        <v>7.44973084823355e-6</v>
      </c>
    </row>
    <row r="21" spans="2:8">
      <c r="B21" s="4"/>
      <c r="C21" s="5"/>
      <c r="D21" s="5"/>
      <c r="E21" s="5"/>
      <c r="F21" s="9"/>
      <c r="G21" s="5"/>
      <c r="H21" s="5"/>
    </row>
    <row r="22" ht="13.8" spans="2:8">
      <c r="B22" s="3" t="s">
        <v>81</v>
      </c>
      <c r="C22" s="5"/>
      <c r="D22" s="5"/>
      <c r="E22" s="5"/>
      <c r="F22" s="3" t="s">
        <v>82</v>
      </c>
      <c r="G22" s="5"/>
      <c r="H22" s="5" t="s">
        <v>83</v>
      </c>
    </row>
    <row r="23" ht="13.8" spans="2:20">
      <c r="B23" t="s">
        <v>179</v>
      </c>
      <c r="E23" s="5"/>
      <c r="F23" s="1" t="s">
        <v>200</v>
      </c>
      <c r="G23" s="5"/>
      <c r="H23" s="5"/>
      <c r="M23" s="1"/>
      <c r="T23" s="1"/>
    </row>
    <row r="24" ht="13.8" spans="2:20">
      <c r="B24" t="s">
        <v>181</v>
      </c>
      <c r="E24" s="5"/>
      <c r="F24" s="1" t="s">
        <v>201</v>
      </c>
      <c r="G24" s="5"/>
      <c r="H24" s="5"/>
      <c r="M24" s="1"/>
      <c r="T24" s="1"/>
    </row>
    <row r="25" ht="13.8" spans="2:20">
      <c r="B25" t="s">
        <v>183</v>
      </c>
      <c r="E25" s="5"/>
      <c r="F25" s="1" t="s">
        <v>202</v>
      </c>
      <c r="G25" s="5"/>
      <c r="H25" s="5"/>
      <c r="M25" s="1"/>
      <c r="T25" s="1"/>
    </row>
    <row r="26" ht="13.8" spans="2:20">
      <c r="B26" t="s">
        <v>185</v>
      </c>
      <c r="E26" s="5"/>
      <c r="F26" s="1" t="s">
        <v>203</v>
      </c>
      <c r="G26" s="5"/>
      <c r="H26" s="5"/>
      <c r="M26" s="1"/>
      <c r="T26" s="1"/>
    </row>
    <row r="27" ht="13.8" spans="1:8">
      <c r="A27" t="s">
        <v>199</v>
      </c>
      <c r="B27" s="23" t="s">
        <v>4</v>
      </c>
      <c r="C27" s="24" t="s">
        <v>3</v>
      </c>
      <c r="D27" s="24" t="s">
        <v>8</v>
      </c>
      <c r="E27" s="24" t="s">
        <v>7</v>
      </c>
      <c r="F27" s="1">
        <v>0.0303392432168261</v>
      </c>
      <c r="G27" s="5"/>
      <c r="H27" s="5"/>
    </row>
    <row r="28" ht="13.8" spans="1:8">
      <c r="A28" t="s">
        <v>189</v>
      </c>
      <c r="B28" s="23" t="s">
        <v>4</v>
      </c>
      <c r="C28" s="24" t="s">
        <v>4</v>
      </c>
      <c r="D28" s="24" t="s">
        <v>8</v>
      </c>
      <c r="E28" s="24" t="s">
        <v>7</v>
      </c>
      <c r="F28" s="3">
        <v>0.0876303795868481</v>
      </c>
      <c r="G28" s="5"/>
      <c r="H28" s="5"/>
    </row>
    <row r="29" ht="13.8" spans="1:8">
      <c r="A29" t="s">
        <v>194</v>
      </c>
      <c r="B29" s="23" t="s">
        <v>4</v>
      </c>
      <c r="C29" s="5">
        <f>BC!G2</f>
        <v>0.19874537037037</v>
      </c>
      <c r="D29" s="24" t="s">
        <v>8</v>
      </c>
      <c r="E29" s="24" t="s">
        <v>7</v>
      </c>
      <c r="F29" s="1">
        <v>0.0852240504896488</v>
      </c>
      <c r="G29" s="1">
        <v>0.00960603410511941</v>
      </c>
      <c r="H29" s="1">
        <v>0.0010528999396369</v>
      </c>
    </row>
    <row r="30" spans="2:8">
      <c r="B30" s="5"/>
      <c r="C30" s="5"/>
      <c r="D30" s="5"/>
      <c r="E30" s="5"/>
      <c r="F30" s="5"/>
      <c r="G30" s="5"/>
      <c r="H30" s="5"/>
    </row>
    <row r="31" ht="13.8" spans="2:8">
      <c r="B31" s="3" t="s">
        <v>84</v>
      </c>
      <c r="C31" s="5"/>
      <c r="D31" s="5"/>
      <c r="E31" s="5"/>
      <c r="F31" s="3" t="s">
        <v>85</v>
      </c>
      <c r="G31" s="5"/>
      <c r="H31" s="5" t="s">
        <v>86</v>
      </c>
    </row>
    <row r="32" ht="13.8" spans="2:8">
      <c r="B32" s="23" t="s">
        <v>3</v>
      </c>
      <c r="C32" s="23" t="s">
        <v>4</v>
      </c>
      <c r="D32" s="24" t="s">
        <v>7</v>
      </c>
      <c r="E32" s="24" t="s">
        <v>87</v>
      </c>
      <c r="F32" s="3">
        <v>0.0131635759811123</v>
      </c>
      <c r="G32" s="5"/>
      <c r="H32" s="5"/>
    </row>
    <row r="33" spans="2:8">
      <c r="B33" s="5"/>
      <c r="C33" s="5"/>
      <c r="D33" s="5"/>
      <c r="E33" s="5"/>
      <c r="F33" s="5"/>
      <c r="G33" s="5"/>
      <c r="H33" s="5"/>
    </row>
    <row r="34" ht="13.8" spans="2:8">
      <c r="B34" s="3" t="s">
        <v>88</v>
      </c>
      <c r="C34" s="5"/>
      <c r="D34" s="5"/>
      <c r="E34" s="5"/>
      <c r="F34" s="3" t="s">
        <v>89</v>
      </c>
      <c r="G34" s="5"/>
      <c r="H34" s="5"/>
    </row>
    <row r="35" ht="13.8" spans="2:8">
      <c r="B35" s="23" t="s">
        <v>4</v>
      </c>
      <c r="C35" s="23" t="s">
        <v>90</v>
      </c>
      <c r="D35" s="24" t="s">
        <v>7</v>
      </c>
      <c r="E35" s="24" t="s">
        <v>7</v>
      </c>
      <c r="F35" s="3">
        <v>0.0346770655733595</v>
      </c>
      <c r="G35" s="5"/>
      <c r="H35" s="5"/>
    </row>
    <row r="37" ht="13.8" spans="2:6">
      <c r="B37" s="3" t="s">
        <v>116</v>
      </c>
      <c r="F37" s="1" t="s">
        <v>126</v>
      </c>
    </row>
    <row r="38" ht="13.8" spans="2:20">
      <c r="B38" t="s">
        <v>179</v>
      </c>
      <c r="F38" s="1" t="s">
        <v>204</v>
      </c>
      <c r="M38" s="1"/>
      <c r="T38" s="1"/>
    </row>
    <row r="39" ht="13.8" spans="2:20">
      <c r="B39" t="s">
        <v>181</v>
      </c>
      <c r="F39" s="1" t="s">
        <v>205</v>
      </c>
      <c r="M39" s="1"/>
      <c r="T39" s="1"/>
    </row>
    <row r="40" spans="1:8">
      <c r="A40" t="s">
        <v>199</v>
      </c>
      <c r="B40" s="21" t="s">
        <v>3</v>
      </c>
      <c r="C40" s="22" t="s">
        <v>3</v>
      </c>
      <c r="D40" s="22" t="s">
        <v>7</v>
      </c>
      <c r="E40" s="22" t="s">
        <v>7</v>
      </c>
      <c r="F40" s="8">
        <v>0.009852611</v>
      </c>
      <c r="G40" s="5"/>
      <c r="H40" s="5"/>
    </row>
    <row r="41" ht="13.8" spans="1:6">
      <c r="A41" t="s">
        <v>189</v>
      </c>
      <c r="B41" s="21" t="s">
        <v>3</v>
      </c>
      <c r="C41" s="21" t="s">
        <v>4</v>
      </c>
      <c r="D41" s="22" t="s">
        <v>7</v>
      </c>
      <c r="E41" s="22" t="s">
        <v>7</v>
      </c>
      <c r="F41" s="1">
        <v>0.0260406537439864</v>
      </c>
    </row>
    <row r="42" ht="13.8" spans="1:8">
      <c r="A42" t="s">
        <v>194</v>
      </c>
      <c r="B42" s="21" t="s">
        <v>3</v>
      </c>
      <c r="C42">
        <f>BC!G2</f>
        <v>0.19874537037037</v>
      </c>
      <c r="D42" s="22" t="s">
        <v>7</v>
      </c>
      <c r="E42" s="22" t="s">
        <v>7</v>
      </c>
      <c r="F42" s="1">
        <v>0.0253740486023668</v>
      </c>
      <c r="G42" s="1">
        <v>0.00034319396856005</v>
      </c>
      <c r="H42" s="6">
        <v>4.52911923775396e-6</v>
      </c>
    </row>
    <row r="44" ht="13.8" spans="1:13">
      <c r="A44" t="s">
        <v>206</v>
      </c>
      <c r="B44" s="3" t="s">
        <v>207</v>
      </c>
      <c r="F44" s="1" t="s">
        <v>139</v>
      </c>
      <c r="G44" s="1"/>
      <c r="J44" s="1" t="s">
        <v>173</v>
      </c>
      <c r="M44" s="1"/>
    </row>
    <row r="45" ht="13.8" spans="2:13">
      <c r="B45" t="s">
        <v>179</v>
      </c>
      <c r="F45" s="1" t="s">
        <v>208</v>
      </c>
      <c r="H45" s="1"/>
      <c r="I45" s="1"/>
      <c r="J45" s="1" t="s">
        <v>209</v>
      </c>
      <c r="M45" s="1"/>
    </row>
    <row r="46" ht="13.8" spans="2:20">
      <c r="B46" t="s">
        <v>181</v>
      </c>
      <c r="F46" s="1" t="s">
        <v>210</v>
      </c>
      <c r="J46" s="1" t="s">
        <v>211</v>
      </c>
      <c r="M46" s="1"/>
      <c r="T46" s="1"/>
    </row>
    <row r="47" ht="13.8" spans="2:20">
      <c r="B47" t="s">
        <v>183</v>
      </c>
      <c r="F47" s="1" t="s">
        <v>212</v>
      </c>
      <c r="J47" s="1"/>
      <c r="M47" s="1"/>
      <c r="T47" s="1"/>
    </row>
    <row r="48" ht="13.8" spans="2:20">
      <c r="B48" t="s">
        <v>185</v>
      </c>
      <c r="F48" s="1" t="s">
        <v>213</v>
      </c>
      <c r="J48" s="1"/>
      <c r="M48" s="1"/>
      <c r="T48" s="1"/>
    </row>
    <row r="49" ht="13.8" spans="2:20">
      <c r="B49" t="s">
        <v>214</v>
      </c>
      <c r="F49" s="1" t="s">
        <v>215</v>
      </c>
      <c r="J49" s="1"/>
      <c r="M49" s="1"/>
      <c r="T49" s="1"/>
    </row>
    <row r="50" ht="13.8" spans="1:8">
      <c r="A50" t="s">
        <v>216</v>
      </c>
      <c r="B50" s="21" t="s">
        <v>3</v>
      </c>
      <c r="C50" s="21" t="s">
        <v>4</v>
      </c>
      <c r="D50" s="22" t="s">
        <v>7</v>
      </c>
      <c r="E50" s="22" t="s">
        <v>8</v>
      </c>
      <c r="F50" s="1">
        <v>0.132998632376696</v>
      </c>
      <c r="G50" s="1">
        <v>0.0111022448946062</v>
      </c>
      <c r="H50" s="1">
        <v>0.000833260261723595</v>
      </c>
    </row>
    <row r="51" ht="13.8" spans="1:8">
      <c r="A51" t="s">
        <v>217</v>
      </c>
      <c r="B51" s="21" t="s">
        <v>3</v>
      </c>
      <c r="C51" s="21" t="s">
        <v>4</v>
      </c>
      <c r="D51" s="22" t="s">
        <v>7</v>
      </c>
      <c r="E51" s="22" t="s">
        <v>7</v>
      </c>
      <c r="F51" s="1">
        <v>0.0260406537439864</v>
      </c>
      <c r="G51" s="1">
        <v>0.000354761227283131</v>
      </c>
      <c r="H51" s="6">
        <v>4.71261843598288e-6</v>
      </c>
    </row>
    <row r="52" ht="13.8" spans="1:8">
      <c r="A52" t="s">
        <v>218</v>
      </c>
      <c r="B52" s="21" t="s">
        <v>3</v>
      </c>
      <c r="C52" s="21" t="s">
        <v>4</v>
      </c>
      <c r="D52" s="22" t="s">
        <v>7</v>
      </c>
      <c r="E52" s="22" t="s">
        <v>219</v>
      </c>
      <c r="F52" s="1">
        <v>0.0248672166885579</v>
      </c>
      <c r="G52" s="1">
        <v>0.000323074428367139</v>
      </c>
      <c r="H52" s="6">
        <v>4.09745154061787e-6</v>
      </c>
    </row>
    <row r="53" ht="13.8" spans="1:8">
      <c r="A53" t="s">
        <v>220</v>
      </c>
      <c r="B53" s="21" t="s">
        <v>3</v>
      </c>
      <c r="C53" s="21" t="s">
        <v>4</v>
      </c>
      <c r="D53" s="22" t="s">
        <v>7</v>
      </c>
      <c r="E53" t="s">
        <v>221</v>
      </c>
      <c r="F53" s="1">
        <v>0.0365184623902113</v>
      </c>
      <c r="G53" s="1">
        <v>0.00070832226771833</v>
      </c>
      <c r="H53" s="6">
        <v>1.32655814947102e-5</v>
      </c>
    </row>
    <row r="54" ht="13.8" spans="1:8">
      <c r="A54" t="s">
        <v>222</v>
      </c>
      <c r="B54" s="21" t="s">
        <v>3</v>
      </c>
      <c r="C54" s="21" t="s">
        <v>4</v>
      </c>
      <c r="D54" s="22" t="s">
        <v>7</v>
      </c>
      <c r="E54" t="s">
        <v>223</v>
      </c>
      <c r="F54" s="1">
        <v>0.0817930086632881</v>
      </c>
      <c r="G54" s="1">
        <v>0.00384951053969914</v>
      </c>
      <c r="H54" s="1">
        <v>0.000168588241900391</v>
      </c>
    </row>
    <row r="55" ht="13.8" spans="1:8">
      <c r="A55" t="s">
        <v>224</v>
      </c>
      <c r="B55" s="21" t="s">
        <v>3</v>
      </c>
      <c r="C55" s="21" t="s">
        <v>3</v>
      </c>
      <c r="D55" s="22" t="s">
        <v>7</v>
      </c>
      <c r="E55" s="22" t="s">
        <v>8</v>
      </c>
      <c r="F55" s="1">
        <v>0.0515979468488606</v>
      </c>
      <c r="G55" s="1">
        <v>0.0030029647000337</v>
      </c>
      <c r="H55" s="1">
        <v>0.000168205675450791</v>
      </c>
    </row>
    <row r="56" ht="13.8" spans="1:8">
      <c r="A56" t="s">
        <v>225</v>
      </c>
      <c r="B56" s="21" t="s">
        <v>3</v>
      </c>
      <c r="C56" s="21" t="s">
        <v>3</v>
      </c>
      <c r="D56" s="22" t="s">
        <v>7</v>
      </c>
      <c r="E56" s="22" t="s">
        <v>7</v>
      </c>
      <c r="F56" s="1">
        <v>0.00985261140252574</v>
      </c>
      <c r="G56" s="6">
        <v>9.92139306565054e-5</v>
      </c>
      <c r="H56" s="6">
        <v>9.89621290084271e-7</v>
      </c>
    </row>
    <row r="57" ht="13.8" spans="1:8">
      <c r="A57" t="s">
        <v>226</v>
      </c>
      <c r="B57" s="21" t="s">
        <v>3</v>
      </c>
      <c r="C57" s="21" t="s">
        <v>3</v>
      </c>
      <c r="D57" s="22" t="s">
        <v>7</v>
      </c>
      <c r="E57" s="22" t="s">
        <v>219</v>
      </c>
      <c r="F57" s="1">
        <v>0.00940692289425339</v>
      </c>
      <c r="G57" s="6">
        <v>9.0394181448123e-5</v>
      </c>
      <c r="H57" s="6">
        <v>8.60786572216551e-7</v>
      </c>
    </row>
    <row r="58" ht="13.8" spans="1:8">
      <c r="A58" t="s">
        <v>227</v>
      </c>
      <c r="B58" s="21" t="s">
        <v>3</v>
      </c>
      <c r="C58" s="21" t="s">
        <v>3</v>
      </c>
      <c r="D58" s="22" t="s">
        <v>7</v>
      </c>
      <c r="E58" t="s">
        <v>221</v>
      </c>
      <c r="F58" s="1">
        <v>0.0138440568433574</v>
      </c>
      <c r="G58" s="1">
        <v>0.000197230832723091</v>
      </c>
      <c r="H58" s="6">
        <v>2.77302300847913e-6</v>
      </c>
    </row>
    <row r="59" ht="13.8" spans="1:8">
      <c r="A59" t="s">
        <v>228</v>
      </c>
      <c r="B59" s="21" t="s">
        <v>3</v>
      </c>
      <c r="C59" s="21" t="s">
        <v>3</v>
      </c>
      <c r="D59" s="22" t="s">
        <v>7</v>
      </c>
      <c r="E59" t="s">
        <v>223</v>
      </c>
      <c r="F59" s="1">
        <v>0.0313369495786809</v>
      </c>
      <c r="G59" s="1">
        <v>0.001054136638148</v>
      </c>
      <c r="H59" s="6">
        <v>3.45260959879863e-5</v>
      </c>
    </row>
    <row r="60" ht="13.8" spans="1:8">
      <c r="A60" t="s">
        <v>229</v>
      </c>
      <c r="B60" s="21" t="s">
        <v>3</v>
      </c>
      <c r="C60" s="21" t="s">
        <v>90</v>
      </c>
      <c r="D60" s="22" t="s">
        <v>7</v>
      </c>
      <c r="E60" s="22" t="s">
        <v>8</v>
      </c>
      <c r="F60" s="1">
        <v>0.215041661885566</v>
      </c>
      <c r="G60" s="1">
        <v>0.0217786462530999</v>
      </c>
      <c r="H60" s="1">
        <v>0.00184369930867341</v>
      </c>
    </row>
    <row r="61" ht="13.8" spans="1:8">
      <c r="A61" t="s">
        <v>230</v>
      </c>
      <c r="B61" s="21" t="s">
        <v>3</v>
      </c>
      <c r="C61" s="21" t="s">
        <v>90</v>
      </c>
      <c r="D61" s="22" t="s">
        <v>7</v>
      </c>
      <c r="E61" s="22" t="s">
        <v>7</v>
      </c>
      <c r="F61" s="1">
        <v>0.0434851977115885</v>
      </c>
      <c r="G61" s="1">
        <v>0.000677170303621994</v>
      </c>
      <c r="H61" s="6">
        <v>1.01080200179584e-5</v>
      </c>
    </row>
    <row r="62" ht="13.8" spans="1:8">
      <c r="A62" t="s">
        <v>231</v>
      </c>
      <c r="B62" s="21" t="s">
        <v>3</v>
      </c>
      <c r="C62" s="21" t="s">
        <v>90</v>
      </c>
      <c r="D62" s="22" t="s">
        <v>7</v>
      </c>
      <c r="E62" s="22" t="s">
        <v>219</v>
      </c>
      <c r="F62" s="1">
        <v>0.0415363611249548</v>
      </c>
      <c r="G62" s="1">
        <v>0.000616406299788715</v>
      </c>
      <c r="H62" s="6">
        <v>8.78509093887991e-6</v>
      </c>
    </row>
    <row r="63" ht="13.8" spans="1:8">
      <c r="A63" t="s">
        <v>232</v>
      </c>
      <c r="B63" s="21" t="s">
        <v>3</v>
      </c>
      <c r="C63" s="21" t="s">
        <v>90</v>
      </c>
      <c r="D63" s="22" t="s">
        <v>7</v>
      </c>
      <c r="E63" t="s">
        <v>221</v>
      </c>
      <c r="F63" s="1">
        <v>0.0608217857885321</v>
      </c>
      <c r="G63" s="1">
        <v>0.00135769826642413</v>
      </c>
      <c r="H63" s="6">
        <v>2.8576708921136e-5</v>
      </c>
    </row>
    <row r="64" ht="13.8" spans="1:8">
      <c r="A64" t="s">
        <v>233</v>
      </c>
      <c r="B64" s="21" t="s">
        <v>3</v>
      </c>
      <c r="C64" s="21" t="s">
        <v>90</v>
      </c>
      <c r="D64" s="22" t="s">
        <v>7</v>
      </c>
      <c r="E64" t="s">
        <v>223</v>
      </c>
      <c r="F64" s="1">
        <v>0.134397696490344</v>
      </c>
      <c r="G64" s="1">
        <v>0.00748607348507301</v>
      </c>
      <c r="H64" s="1">
        <v>0.000369504306732009</v>
      </c>
    </row>
    <row r="65" ht="13.8" spans="1:8">
      <c r="A65" t="s">
        <v>234</v>
      </c>
      <c r="B65" s="21" t="s">
        <v>3</v>
      </c>
      <c r="C65" s="21" t="s">
        <v>235</v>
      </c>
      <c r="D65" s="22" t="s">
        <v>7</v>
      </c>
      <c r="E65" s="22" t="s">
        <v>8</v>
      </c>
      <c r="F65" s="1">
        <v>0.0914766308633076</v>
      </c>
      <c r="G65" s="1">
        <v>0.00662090168770224</v>
      </c>
      <c r="H65" s="1">
        <v>0.000446255634629765</v>
      </c>
    </row>
    <row r="66" ht="13.8" spans="1:8">
      <c r="A66" t="s">
        <v>236</v>
      </c>
      <c r="B66" s="21" t="s">
        <v>3</v>
      </c>
      <c r="C66" s="21" t="s">
        <v>235</v>
      </c>
      <c r="D66" s="22" t="s">
        <v>7</v>
      </c>
      <c r="E66" s="22" t="s">
        <v>7</v>
      </c>
      <c r="F66" s="1">
        <v>0.0176615993038843</v>
      </c>
      <c r="G66" s="1">
        <v>0.000214915420375127</v>
      </c>
      <c r="H66" s="6">
        <v>2.57092454028941e-6</v>
      </c>
    </row>
    <row r="67" ht="13.8" spans="1:8">
      <c r="A67" t="s">
        <v>237</v>
      </c>
      <c r="B67" s="21" t="s">
        <v>3</v>
      </c>
      <c r="C67" s="21" t="s">
        <v>235</v>
      </c>
      <c r="D67" s="22" t="s">
        <v>7</v>
      </c>
      <c r="E67" s="22" t="s">
        <v>219</v>
      </c>
      <c r="F67" s="1">
        <v>0.0168639466336086</v>
      </c>
      <c r="G67" s="1">
        <v>0.000195764545404867</v>
      </c>
      <c r="H67" s="6">
        <v>2.23577382582583e-6</v>
      </c>
    </row>
    <row r="68" ht="13.8" spans="1:8">
      <c r="A68" t="s">
        <v>238</v>
      </c>
      <c r="B68" s="21" t="s">
        <v>3</v>
      </c>
      <c r="C68" s="21" t="s">
        <v>235</v>
      </c>
      <c r="D68" s="22" t="s">
        <v>7</v>
      </c>
      <c r="E68" t="s">
        <v>221</v>
      </c>
      <c r="F68" s="1">
        <v>0.0247956353085708</v>
      </c>
      <c r="G68" s="1">
        <v>0.000428181836377749</v>
      </c>
      <c r="H68" s="6">
        <v>7.22065073773685e-6</v>
      </c>
    </row>
    <row r="69" ht="13.8" spans="1:8">
      <c r="A69" t="s">
        <v>239</v>
      </c>
      <c r="B69" s="21" t="s">
        <v>3</v>
      </c>
      <c r="C69" s="21" t="s">
        <v>235</v>
      </c>
      <c r="D69" s="22" t="s">
        <v>7</v>
      </c>
      <c r="E69" t="s">
        <v>223</v>
      </c>
      <c r="F69" s="1">
        <v>0.0558644960260217</v>
      </c>
      <c r="G69" s="1">
        <v>0.00230847372307056</v>
      </c>
      <c r="H69" s="6">
        <v>9.08698660509845e-5</v>
      </c>
    </row>
    <row r="70" ht="13.8" spans="1:8">
      <c r="A70" t="s">
        <v>240</v>
      </c>
      <c r="B70" s="21" t="s">
        <v>3</v>
      </c>
      <c r="C70" s="7" t="s">
        <v>193</v>
      </c>
      <c r="D70" s="22" t="s">
        <v>7</v>
      </c>
      <c r="E70" s="22" t="s">
        <v>8</v>
      </c>
      <c r="F70" s="1">
        <v>0.0778738254589315</v>
      </c>
      <c r="G70" s="1">
        <v>0.00530303673819578</v>
      </c>
      <c r="H70" s="1">
        <v>0.000340117919056566</v>
      </c>
    </row>
    <row r="71" ht="13.8" spans="1:8">
      <c r="A71" t="s">
        <v>241</v>
      </c>
      <c r="B71" s="21" t="s">
        <v>3</v>
      </c>
      <c r="C71" s="7" t="s">
        <v>193</v>
      </c>
      <c r="D71" s="22" t="s">
        <v>7</v>
      </c>
      <c r="E71" s="22" t="s">
        <v>7</v>
      </c>
      <c r="F71" s="1">
        <v>0.0149736107205459</v>
      </c>
      <c r="G71" s="1">
        <v>0.000173111500567587</v>
      </c>
      <c r="H71" s="6">
        <v>1.97261859309119e-6</v>
      </c>
    </row>
    <row r="72" ht="13.8" spans="1:8">
      <c r="A72" t="s">
        <v>242</v>
      </c>
      <c r="B72" s="21" t="s">
        <v>3</v>
      </c>
      <c r="C72" s="7" t="s">
        <v>193</v>
      </c>
      <c r="D72" s="22" t="s">
        <v>7</v>
      </c>
      <c r="E72" s="22" t="s">
        <v>219</v>
      </c>
      <c r="F72" s="1">
        <v>0.0142969323461873</v>
      </c>
      <c r="G72" s="1">
        <v>0.000157697932481938</v>
      </c>
      <c r="H72" s="6">
        <v>1.71557954757973e-6</v>
      </c>
    </row>
    <row r="73" ht="13.8" spans="1:8">
      <c r="A73" t="s">
        <v>243</v>
      </c>
      <c r="B73" s="21" t="s">
        <v>3</v>
      </c>
      <c r="C73" s="7" t="s">
        <v>193</v>
      </c>
      <c r="D73" s="22" t="s">
        <v>7</v>
      </c>
      <c r="E73" t="s">
        <v>221</v>
      </c>
      <c r="F73" s="1">
        <v>0.0210286260135363</v>
      </c>
      <c r="G73" s="1">
        <v>0.000344643481420623</v>
      </c>
      <c r="H73" s="6">
        <v>5.53603522200757e-6</v>
      </c>
    </row>
    <row r="74" ht="13.8" spans="1:8">
      <c r="A74" t="s">
        <v>244</v>
      </c>
      <c r="B74" s="21" t="s">
        <v>3</v>
      </c>
      <c r="C74" s="7" t="s">
        <v>193</v>
      </c>
      <c r="D74" s="22" t="s">
        <v>7</v>
      </c>
      <c r="E74" t="s">
        <v>223</v>
      </c>
      <c r="F74" s="1">
        <v>0.0474596426672601</v>
      </c>
      <c r="G74" s="1">
        <v>0.00185286995790357</v>
      </c>
      <c r="H74" s="6">
        <v>6.94285939867944e-5</v>
      </c>
    </row>
    <row r="75" ht="13.8" spans="1:8">
      <c r="A75" t="s">
        <v>245</v>
      </c>
      <c r="B75" s="21" t="s">
        <v>3</v>
      </c>
      <c r="C75" s="10">
        <f>BC!$G$3</f>
        <v>0.282515432098765</v>
      </c>
      <c r="D75" s="22" t="s">
        <v>7</v>
      </c>
      <c r="E75" s="22" t="s">
        <v>8</v>
      </c>
      <c r="F75" s="1">
        <v>0.185379431424625</v>
      </c>
      <c r="G75" s="1">
        <v>0.0176476145970951</v>
      </c>
      <c r="H75" s="1">
        <v>0.00144268733210044</v>
      </c>
    </row>
    <row r="76" ht="13.8" spans="1:8">
      <c r="A76" t="s">
        <v>246</v>
      </c>
      <c r="B76" s="21" t="s">
        <v>3</v>
      </c>
      <c r="C76" s="10">
        <f>BC!G3</f>
        <v>0.282515432098765</v>
      </c>
      <c r="D76" s="22" t="s">
        <v>7</v>
      </c>
      <c r="E76" s="22" t="s">
        <v>7</v>
      </c>
      <c r="F76" s="1">
        <v>0.0370299839683661</v>
      </c>
      <c r="G76" s="1">
        <v>0.000553953796306073</v>
      </c>
      <c r="H76" s="6">
        <v>7.99400597943622e-6</v>
      </c>
    </row>
    <row r="77" ht="13.8" spans="1:8">
      <c r="A77" t="s">
        <v>247</v>
      </c>
      <c r="B77" s="21" t="s">
        <v>3</v>
      </c>
      <c r="C77" s="10">
        <f>BC!G3</f>
        <v>0.282515432098765</v>
      </c>
      <c r="D77" s="22" t="s">
        <v>7</v>
      </c>
      <c r="E77" s="22" t="s">
        <v>219</v>
      </c>
      <c r="F77" s="1">
        <v>0.0353669411973146</v>
      </c>
      <c r="G77" s="1">
        <v>0.00050432988240496</v>
      </c>
      <c r="H77" s="6">
        <v>6.94875673383692e-6</v>
      </c>
    </row>
    <row r="78" ht="13.8" spans="1:8">
      <c r="A78" t="s">
        <v>248</v>
      </c>
      <c r="B78" s="21" t="s">
        <v>3</v>
      </c>
      <c r="C78" s="10">
        <f>BC!G3</f>
        <v>0.282515432098765</v>
      </c>
      <c r="D78" s="22" t="s">
        <v>7</v>
      </c>
      <c r="E78" t="s">
        <v>221</v>
      </c>
      <c r="F78" s="1">
        <v>0.0518452041184044</v>
      </c>
      <c r="G78" s="1">
        <v>0.00110897753788579</v>
      </c>
      <c r="H78" s="6">
        <v>2.25647747423338e-5</v>
      </c>
    </row>
    <row r="79" ht="13.8" spans="1:8">
      <c r="A79" t="s">
        <v>249</v>
      </c>
      <c r="B79" s="21" t="s">
        <v>3</v>
      </c>
      <c r="C79" s="10">
        <f>BC!G3</f>
        <v>0.282515432098765</v>
      </c>
      <c r="D79" s="22" t="s">
        <v>7</v>
      </c>
      <c r="E79" t="s">
        <v>223</v>
      </c>
      <c r="F79" s="1">
        <v>0.115152140804561</v>
      </c>
      <c r="G79" s="1">
        <v>0.00608362937736228</v>
      </c>
      <c r="H79" s="1">
        <v>0.00029001993201436</v>
      </c>
    </row>
    <row r="82" ht="13.8" spans="1:10">
      <c r="A82" t="s">
        <v>250</v>
      </c>
      <c r="B82" s="3" t="s">
        <v>251</v>
      </c>
      <c r="F82" s="11" t="s">
        <v>252</v>
      </c>
      <c r="J82" s="1" t="s">
        <v>253</v>
      </c>
    </row>
    <row r="83" ht="13.8" spans="2:10">
      <c r="B83" t="s">
        <v>179</v>
      </c>
      <c r="F83" s="1" t="s">
        <v>254</v>
      </c>
      <c r="J83" s="1" t="s">
        <v>255</v>
      </c>
    </row>
    <row r="84" ht="13.8" spans="2:10">
      <c r="B84" t="s">
        <v>181</v>
      </c>
      <c r="F84" s="1" t="s">
        <v>256</v>
      </c>
      <c r="J84" s="1" t="s">
        <v>257</v>
      </c>
    </row>
    <row r="85" spans="6:6">
      <c r="F85" s="12"/>
    </row>
    <row r="87" ht="13.8" spans="1:15">
      <c r="A87" s="3" t="s">
        <v>258</v>
      </c>
      <c r="I87" s="1" t="s">
        <v>126</v>
      </c>
      <c r="O87" s="1" t="s">
        <v>117</v>
      </c>
    </row>
    <row r="88" ht="13.8" spans="1:15">
      <c r="A88" s="21" t="s">
        <v>3</v>
      </c>
      <c r="B88">
        <f>BC!G2</f>
        <v>0.19874537037037</v>
      </c>
      <c r="C88" s="22" t="s">
        <v>7</v>
      </c>
      <c r="I88" s="1"/>
      <c r="O88" s="1"/>
    </row>
    <row r="89" spans="1:3">
      <c r="A89" t="s">
        <v>259</v>
      </c>
      <c r="C89" t="s">
        <v>260</v>
      </c>
    </row>
    <row r="90" ht="13.8" spans="1:4">
      <c r="A90" s="22" t="s">
        <v>7</v>
      </c>
      <c r="C90" s="1">
        <v>0.0258261881814428</v>
      </c>
      <c r="D90" s="1">
        <v>0.000351032370131479</v>
      </c>
    </row>
    <row r="91" ht="13.8" spans="1:6">
      <c r="A91" s="22" t="s">
        <v>154</v>
      </c>
      <c r="C91" s="1">
        <v>0.014224726040376</v>
      </c>
      <c r="D91" s="1">
        <v>0.000105978072004441</v>
      </c>
      <c r="F91" s="1"/>
    </row>
    <row r="92" ht="13.8" spans="1:6">
      <c r="A92" s="22" t="s">
        <v>261</v>
      </c>
      <c r="C92" s="1">
        <v>0.0155224532358245</v>
      </c>
      <c r="D92" s="1">
        <v>0.000126076782804299</v>
      </c>
      <c r="F92" s="1"/>
    </row>
    <row r="93" ht="13.8" spans="1:6">
      <c r="A93" s="22" t="s">
        <v>262</v>
      </c>
      <c r="C93" s="1">
        <v>0.0168180239071698</v>
      </c>
      <c r="D93" s="1">
        <v>0.000147945377899644</v>
      </c>
      <c r="F93" s="1"/>
    </row>
    <row r="94" ht="13.8" spans="1:6">
      <c r="A94" s="22" t="s">
        <v>263</v>
      </c>
      <c r="C94" s="1">
        <v>0.0181114323912947</v>
      </c>
      <c r="D94" s="1">
        <v>0.000171589524979057</v>
      </c>
      <c r="F94" s="1"/>
    </row>
    <row r="95" ht="13.8" hidden="1" outlineLevel="1" spans="1:6">
      <c r="A95" s="22" t="s">
        <v>264</v>
      </c>
      <c r="C95" s="1">
        <v>0.018240654108161</v>
      </c>
      <c r="D95" s="1">
        <v>0.000174051806965541</v>
      </c>
      <c r="F95" s="1"/>
    </row>
    <row r="96" ht="13.8" hidden="1" outlineLevel="1" spans="1:6">
      <c r="A96" s="22" t="s">
        <v>265</v>
      </c>
      <c r="C96" s="1">
        <v>0.018240654108161</v>
      </c>
      <c r="D96" s="1">
        <v>0.000174051806965541</v>
      </c>
      <c r="F96" s="1"/>
    </row>
    <row r="97" ht="13.8" hidden="1" outlineLevel="1" spans="1:6">
      <c r="A97" s="22" t="s">
        <v>266</v>
      </c>
      <c r="C97" s="1">
        <v>0.0184990324913948</v>
      </c>
      <c r="D97" s="1">
        <v>0.000179029823090507</v>
      </c>
      <c r="F97" s="1"/>
    </row>
    <row r="98" ht="13.8" hidden="1" outlineLevel="1" spans="1:6">
      <c r="A98" s="22" t="s">
        <v>267</v>
      </c>
      <c r="C98" s="1">
        <v>0.0186281891472015</v>
      </c>
      <c r="D98" s="1">
        <v>0.00018154556785361</v>
      </c>
      <c r="F98" s="1"/>
    </row>
    <row r="99" ht="13.8" hidden="1" outlineLevel="2" spans="1:6">
      <c r="A99" s="22" t="s">
        <v>268</v>
      </c>
      <c r="C99" s="1">
        <v>0.0186411036195037</v>
      </c>
      <c r="D99" s="1">
        <v>0.000181798122976329</v>
      </c>
      <c r="F99" s="1"/>
    </row>
    <row r="100" ht="13.8" hidden="1" outlineLevel="2" spans="1:6">
      <c r="A100" s="22" t="s">
        <v>269</v>
      </c>
      <c r="C100" s="1">
        <v>0.0186540178748252</v>
      </c>
      <c r="D100" s="1">
        <v>0.000182050856419493</v>
      </c>
      <c r="F100" s="1"/>
    </row>
    <row r="101" ht="13.8" hidden="1" outlineLevel="2" spans="1:6">
      <c r="A101" s="22" t="s">
        <v>270</v>
      </c>
      <c r="C101" s="1">
        <v>0.0186669319131607</v>
      </c>
      <c r="D101" s="1">
        <v>0.000182303768188372</v>
      </c>
      <c r="F101" s="1"/>
    </row>
    <row r="102" ht="13.8" hidden="1" outlineLevel="2" spans="1:6">
      <c r="A102" s="22" t="s">
        <v>271</v>
      </c>
      <c r="C102" s="1">
        <v>0.0186798457345051</v>
      </c>
      <c r="D102" s="1">
        <v>0.000182556858288232</v>
      </c>
      <c r="F102" s="1"/>
    </row>
    <row r="103" ht="13.8" hidden="1" outlineLevel="2" spans="1:6">
      <c r="A103" s="22" t="s">
        <v>272</v>
      </c>
      <c r="C103" s="1">
        <v>0.0186927593388531</v>
      </c>
      <c r="D103" s="1">
        <v>0.000182810126724336</v>
      </c>
      <c r="F103" s="1"/>
    </row>
    <row r="104" ht="13.8" hidden="1" outlineLevel="2" spans="1:6">
      <c r="A104" s="22" t="s">
        <v>273</v>
      </c>
      <c r="C104" s="1">
        <v>0.0187056727261995</v>
      </c>
      <c r="D104" s="1">
        <v>0.000183063573501946</v>
      </c>
      <c r="F104" s="1"/>
    </row>
    <row r="105" ht="13.8" hidden="1" outlineLevel="2" spans="1:6">
      <c r="A105" s="22" t="s">
        <v>274</v>
      </c>
      <c r="C105" s="1">
        <v>0.018718585896539</v>
      </c>
      <c r="D105" s="1">
        <v>0.000183317198626323</v>
      </c>
      <c r="F105" s="1"/>
    </row>
    <row r="106" ht="13.8" hidden="1" outlineLevel="2" spans="1:6">
      <c r="A106" s="22" t="s">
        <v>275</v>
      </c>
      <c r="C106" s="1">
        <v>0.0187314988498665</v>
      </c>
      <c r="D106" s="1">
        <v>0.000183571002102724</v>
      </c>
      <c r="F106" s="1"/>
    </row>
    <row r="107" ht="13.8" hidden="1" outlineLevel="2" spans="1:6">
      <c r="A107" s="22" t="s">
        <v>276</v>
      </c>
      <c r="C107" s="1">
        <v>0.0187444115861767</v>
      </c>
      <c r="D107" s="1">
        <v>0.000183824983936405</v>
      </c>
      <c r="F107" s="1"/>
    </row>
    <row r="108" ht="13.8" hidden="1" outlineLevel="1" spans="1:6">
      <c r="A108" s="22" t="s">
        <v>277</v>
      </c>
      <c r="C108" s="1">
        <v>0.0187573241054644</v>
      </c>
      <c r="D108" s="1">
        <v>0.000184079144132621</v>
      </c>
      <c r="F108" s="1"/>
    </row>
    <row r="109" ht="13.8" hidden="1" outlineLevel="2" spans="1:6">
      <c r="A109" s="22" t="s">
        <v>278</v>
      </c>
      <c r="C109" s="1">
        <v>0.0187702364077244</v>
      </c>
      <c r="D109" s="1">
        <v>0.000184333482696622</v>
      </c>
      <c r="F109" s="1"/>
    </row>
    <row r="110" ht="13.8" hidden="1" outlineLevel="2" spans="1:6">
      <c r="A110" s="22" t="s">
        <v>279</v>
      </c>
      <c r="C110" s="1">
        <v>0.0187831484929515</v>
      </c>
      <c r="D110" s="1">
        <v>0.000184587999633658</v>
      </c>
      <c r="F110" s="1"/>
    </row>
    <row r="111" ht="13.8" hidden="1" outlineLevel="2" spans="1:6">
      <c r="A111" s="22" t="s">
        <v>280</v>
      </c>
      <c r="C111" s="1">
        <v>0.0187960603611405</v>
      </c>
      <c r="D111" s="1">
        <v>0.000184842694948978</v>
      </c>
      <c r="F111" s="1"/>
    </row>
    <row r="112" ht="13.8" hidden="1" outlineLevel="2" spans="1:6">
      <c r="A112" s="22" t="s">
        <v>281</v>
      </c>
      <c r="C112" s="1">
        <v>0.0188089720122861</v>
      </c>
      <c r="D112" s="1">
        <v>0.000185097568647826</v>
      </c>
      <c r="F112" s="1"/>
    </row>
    <row r="113" ht="13.8" hidden="1" outlineLevel="2" spans="1:6">
      <c r="A113" s="22" t="s">
        <v>282</v>
      </c>
      <c r="C113" s="1">
        <v>0.0188218834463831</v>
      </c>
      <c r="D113" s="1">
        <v>0.000185352620735447</v>
      </c>
      <c r="F113" s="1"/>
    </row>
    <row r="114" ht="13.8" hidden="1" outlineLevel="2" spans="1:6">
      <c r="A114" s="22" t="s">
        <v>283</v>
      </c>
      <c r="C114" s="1">
        <v>0.0188347946634264</v>
      </c>
      <c r="D114" s="1">
        <v>0.000185607851217082</v>
      </c>
      <c r="F114" s="1"/>
    </row>
    <row r="115" ht="13.8" hidden="1" outlineLevel="2" spans="1:6">
      <c r="A115" s="22" t="s">
        <v>284</v>
      </c>
      <c r="C115" s="1">
        <v>0.0188477056634108</v>
      </c>
      <c r="D115" s="1">
        <v>0.00018586326009797</v>
      </c>
      <c r="F115" s="1"/>
    </row>
    <row r="116" ht="13.8" hidden="1" outlineLevel="2" spans="1:6">
      <c r="A116" s="22" t="s">
        <v>285</v>
      </c>
      <c r="C116" s="1">
        <v>0.018860616446331</v>
      </c>
      <c r="D116" s="1">
        <v>0.000186118847383349</v>
      </c>
      <c r="F116" s="1"/>
    </row>
    <row r="117" ht="13.8" hidden="1" outlineLevel="2" spans="1:6">
      <c r="A117" s="22" t="s">
        <v>286</v>
      </c>
      <c r="C117" s="1">
        <v>0.0188735270121818</v>
      </c>
      <c r="D117" s="1">
        <v>0.000186374613078454</v>
      </c>
      <c r="F117" s="1"/>
    </row>
    <row r="118" ht="13.8" hidden="1" outlineLevel="1" spans="1:6">
      <c r="A118" s="22" t="s">
        <v>287</v>
      </c>
      <c r="C118" s="1">
        <v>0.0188864373609581</v>
      </c>
      <c r="D118" s="1">
        <v>0.000186630557188518</v>
      </c>
      <c r="F118" s="1"/>
    </row>
    <row r="119" ht="13.8" hidden="1" outlineLevel="2" spans="1:6">
      <c r="A119" s="22" t="s">
        <v>288</v>
      </c>
      <c r="C119" s="1">
        <v>0.0188993474926546</v>
      </c>
      <c r="D119" s="1">
        <v>0.000186886679718774</v>
      </c>
      <c r="F119" s="1"/>
    </row>
    <row r="120" ht="13.8" hidden="1" outlineLevel="2" spans="1:6">
      <c r="A120" s="22" t="s">
        <v>289</v>
      </c>
      <c r="C120" s="1">
        <v>0.0189122574072662</v>
      </c>
      <c r="D120" s="1">
        <v>0.000187142980674449</v>
      </c>
      <c r="F120" s="1"/>
    </row>
    <row r="121" ht="13.8" hidden="1" outlineLevel="2" spans="1:6">
      <c r="A121" s="22" t="s">
        <v>290</v>
      </c>
      <c r="C121" s="1">
        <v>0.0189251671047877</v>
      </c>
      <c r="D121" s="1">
        <v>0.000187399460060772</v>
      </c>
      <c r="F121" s="1"/>
    </row>
    <row r="122" ht="13.8" hidden="1" outlineLevel="2" spans="1:6">
      <c r="A122" s="22" t="s">
        <v>291</v>
      </c>
      <c r="C122" s="1">
        <v>0.0189380765852138</v>
      </c>
      <c r="D122" s="1">
        <v>0.000187656117882967</v>
      </c>
      <c r="F122" s="1"/>
    </row>
    <row r="123" ht="13.8" hidden="1" outlineLevel="2" spans="1:6">
      <c r="A123" s="22" t="s">
        <v>292</v>
      </c>
      <c r="C123" s="1">
        <v>0.0189509858485395</v>
      </c>
      <c r="D123" s="1">
        <v>0.000187912954146258</v>
      </c>
      <c r="F123" s="1"/>
    </row>
    <row r="124" ht="13.8" hidden="1" outlineLevel="2" spans="1:6">
      <c r="A124" s="22" t="s">
        <v>293</v>
      </c>
      <c r="C124" s="1">
        <v>0.0189638948947595</v>
      </c>
      <c r="D124" s="1">
        <v>0.000188169968855866</v>
      </c>
      <c r="F124" s="1"/>
    </row>
    <row r="125" ht="13.8" hidden="1" outlineLevel="2" spans="1:6">
      <c r="A125" s="22" t="s">
        <v>294</v>
      </c>
      <c r="C125" s="1">
        <v>0.0189768037238686</v>
      </c>
      <c r="D125" s="1">
        <v>0.00018842716201701</v>
      </c>
      <c r="F125" s="1"/>
    </row>
    <row r="126" ht="13.8" hidden="1" outlineLevel="2" spans="1:6">
      <c r="A126" s="22" t="s">
        <v>295</v>
      </c>
      <c r="C126" s="1">
        <v>0.0189897123358617</v>
      </c>
      <c r="D126" s="1">
        <v>0.000188684533634906</v>
      </c>
      <c r="F126" s="1"/>
    </row>
    <row r="127" ht="13.8" hidden="1" outlineLevel="2" spans="1:6">
      <c r="A127" s="22" t="s">
        <v>296</v>
      </c>
      <c r="C127" s="1">
        <v>0.0190026207307336</v>
      </c>
      <c r="D127" s="1">
        <v>0.00018894208371477</v>
      </c>
      <c r="F127" s="1"/>
    </row>
    <row r="128" ht="13.8" hidden="1" outlineLevel="1" spans="1:6">
      <c r="A128" s="22" t="s">
        <v>297</v>
      </c>
      <c r="C128" s="1">
        <v>0.0190155289084791</v>
      </c>
      <c r="D128" s="1">
        <v>0.000189199812261815</v>
      </c>
      <c r="F128" s="1"/>
    </row>
    <row r="129" ht="13.8" hidden="1" outlineLevel="2" spans="1:6">
      <c r="A129" s="22" t="s">
        <v>298</v>
      </c>
      <c r="C129" s="1">
        <v>0.019028436869093</v>
      </c>
      <c r="D129" s="1">
        <v>0.000189457719281252</v>
      </c>
      <c r="F129" s="1"/>
    </row>
    <row r="130" ht="13.8" hidden="1" outlineLevel="2" spans="1:6">
      <c r="A130" s="22" t="s">
        <v>299</v>
      </c>
      <c r="C130" s="1">
        <v>0.0190413446125702</v>
      </c>
      <c r="D130" s="1">
        <v>0.000189715804778288</v>
      </c>
      <c r="F130" s="1"/>
    </row>
    <row r="131" ht="13.8" hidden="1" outlineLevel="2" spans="1:6">
      <c r="A131" s="22" t="s">
        <v>300</v>
      </c>
      <c r="C131" s="1">
        <v>0.0190542521389055</v>
      </c>
      <c r="D131" s="1">
        <v>0.000189974068758133</v>
      </c>
      <c r="F131" s="1"/>
    </row>
    <row r="132" ht="13.8" hidden="1" outlineLevel="2" spans="1:6">
      <c r="A132" s="22" t="s">
        <v>301</v>
      </c>
      <c r="C132" s="1">
        <v>0.0190671594480938</v>
      </c>
      <c r="D132" s="1">
        <v>0.000190232511225989</v>
      </c>
      <c r="F132" s="1"/>
    </row>
    <row r="133" ht="13.8" hidden="1" outlineLevel="2" spans="1:6">
      <c r="A133" s="22" t="s">
        <v>302</v>
      </c>
      <c r="C133" s="1">
        <v>0.0190800665401298</v>
      </c>
      <c r="D133" s="1">
        <v>0.00019049113218706</v>
      </c>
      <c r="F133" s="1"/>
    </row>
    <row r="134" ht="13.8" hidden="1" outlineLevel="2" spans="1:6">
      <c r="A134" s="22" t="s">
        <v>303</v>
      </c>
      <c r="C134" s="1">
        <v>0.0190929734150084</v>
      </c>
      <c r="D134" s="1">
        <v>0.000190749931646547</v>
      </c>
      <c r="F134" s="1"/>
    </row>
    <row r="135" ht="13.8" hidden="1" outlineLevel="2" spans="1:6">
      <c r="A135" s="22" t="s">
        <v>304</v>
      </c>
      <c r="C135" s="1">
        <v>0.0191058800727245</v>
      </c>
      <c r="D135" s="1">
        <v>0.000191008909609647</v>
      </c>
      <c r="F135" s="1"/>
    </row>
    <row r="136" ht="13.8" hidden="1" outlineLevel="2" spans="1:6">
      <c r="A136" s="22" t="s">
        <v>305</v>
      </c>
      <c r="C136" s="1">
        <v>0.0191187865132729</v>
      </c>
      <c r="D136" s="1">
        <v>0.000191268066081559</v>
      </c>
      <c r="F136" s="1"/>
    </row>
    <row r="137" ht="13.8" hidden="1" outlineLevel="2" spans="1:6">
      <c r="A137" s="22" t="s">
        <v>306</v>
      </c>
      <c r="C137" s="1">
        <v>0.0191316927366485</v>
      </c>
      <c r="D137" s="1">
        <v>0.000191527401067475</v>
      </c>
      <c r="F137" s="1"/>
    </row>
    <row r="138" ht="13.8" hidden="1" outlineLevel="1" spans="1:6">
      <c r="A138" s="22" t="s">
        <v>307</v>
      </c>
      <c r="C138" s="1">
        <v>0.019144598742846</v>
      </c>
      <c r="D138" s="1">
        <v>0.00019178691457259</v>
      </c>
      <c r="F138" s="1"/>
    </row>
    <row r="139" ht="13.8" hidden="1" outlineLevel="2" spans="1:6">
      <c r="A139" s="22" t="s">
        <v>308</v>
      </c>
      <c r="C139" s="1">
        <v>0.0191575045318604</v>
      </c>
      <c r="D139" s="1">
        <v>0.000192046606602093</v>
      </c>
      <c r="F139" s="1"/>
    </row>
    <row r="140" ht="13.8" hidden="1" outlineLevel="2" spans="1:6">
      <c r="A140" s="22" t="s">
        <v>309</v>
      </c>
      <c r="C140" s="1">
        <v>0.0191704101036865</v>
      </c>
      <c r="D140" s="1">
        <v>0.000192306477161173</v>
      </c>
      <c r="F140" s="1"/>
    </row>
    <row r="141" ht="13.8" hidden="1" outlineLevel="2" spans="1:6">
      <c r="A141" s="22" t="s">
        <v>310</v>
      </c>
      <c r="C141" s="1">
        <v>0.0191833154583191</v>
      </c>
      <c r="D141" s="1">
        <v>0.000192566526255016</v>
      </c>
      <c r="F141" s="1"/>
    </row>
    <row r="142" ht="13.8" hidden="1" outlineLevel="2" spans="1:6">
      <c r="A142" s="22" t="s">
        <v>311</v>
      </c>
      <c r="C142" s="1">
        <v>0.0191962205957531</v>
      </c>
      <c r="D142" s="1">
        <v>0.000192826753888807</v>
      </c>
      <c r="F142" s="1"/>
    </row>
    <row r="143" ht="13.8" hidden="1" outlineLevel="2" spans="1:6">
      <c r="A143" s="22" t="s">
        <v>312</v>
      </c>
      <c r="C143" s="1">
        <v>0.0192091255159834</v>
      </c>
      <c r="D143" s="1">
        <v>0.000193087160067727</v>
      </c>
      <c r="F143" s="1"/>
    </row>
    <row r="144" ht="13.8" hidden="1" outlineLevel="2" spans="1:6">
      <c r="A144" s="22" t="s">
        <v>313</v>
      </c>
      <c r="C144" s="1">
        <v>0.0192220302190049</v>
      </c>
      <c r="D144" s="1">
        <v>0.000193347744796959</v>
      </c>
      <c r="F144" s="1"/>
    </row>
    <row r="145" ht="13.8" hidden="1" outlineLevel="2" spans="1:6">
      <c r="A145" s="22" t="s">
        <v>314</v>
      </c>
      <c r="C145" s="1">
        <v>0.0192349347048123</v>
      </c>
      <c r="D145" s="1">
        <v>0.000193608508081679</v>
      </c>
      <c r="F145" s="1"/>
    </row>
    <row r="146" ht="13.8" hidden="1" outlineLevel="2" spans="1:6">
      <c r="A146" s="22" t="s">
        <v>315</v>
      </c>
      <c r="C146" s="1">
        <v>0.0192478389734006</v>
      </c>
      <c r="D146" s="1">
        <v>0.000193869449927063</v>
      </c>
      <c r="F146" s="1"/>
    </row>
    <row r="147" ht="13.8" hidden="1" outlineLevel="2" spans="1:6">
      <c r="A147" s="22" t="s">
        <v>316</v>
      </c>
      <c r="C147" s="1">
        <v>0.0192607430247646</v>
      </c>
      <c r="D147" s="1">
        <v>0.000194130570338288</v>
      </c>
      <c r="F147" s="1"/>
    </row>
    <row r="148" ht="13.8" hidden="1" outlineLevel="1" spans="1:6">
      <c r="A148" s="22" t="s">
        <v>317</v>
      </c>
      <c r="C148" s="1">
        <v>0.0192736468588992</v>
      </c>
      <c r="D148" s="1">
        <v>0.000194391869320523</v>
      </c>
      <c r="F148" s="1"/>
    </row>
    <row r="149" ht="13.8" hidden="1" outlineLevel="1" spans="1:6">
      <c r="A149" s="22" t="s">
        <v>318</v>
      </c>
      <c r="C149" s="1">
        <v>0.0192865504757992</v>
      </c>
      <c r="D149" s="1">
        <v>0.00019465334687894</v>
      </c>
      <c r="F149" s="1"/>
    </row>
    <row r="150" ht="13.8" hidden="1" outlineLevel="1" spans="1:6">
      <c r="A150" s="22" t="s">
        <v>319</v>
      </c>
      <c r="C150" s="1">
        <v>0.0192994538754597</v>
      </c>
      <c r="D150" s="1">
        <v>0.000194915003018706</v>
      </c>
      <c r="F150" s="1"/>
    </row>
    <row r="151" ht="13.8" hidden="1" outlineLevel="1" spans="1:6">
      <c r="A151" s="22" t="s">
        <v>320</v>
      </c>
      <c r="C151" s="1">
        <v>0.0193123570578753</v>
      </c>
      <c r="D151" s="1">
        <v>0.000195176837744989</v>
      </c>
      <c r="F151" s="1"/>
    </row>
    <row r="152" ht="13.8" hidden="1" outlineLevel="1" spans="1:6">
      <c r="A152" s="22" t="s">
        <v>321</v>
      </c>
      <c r="C152" s="1">
        <v>0.019325260023041</v>
      </c>
      <c r="D152" s="1">
        <v>0.000195438851062951</v>
      </c>
      <c r="F152" s="1"/>
    </row>
    <row r="153" ht="13.8" hidden="1" outlineLevel="1" spans="1:6">
      <c r="A153" s="22" t="s">
        <v>322</v>
      </c>
      <c r="C153" s="1">
        <v>0.0193381627709517</v>
      </c>
      <c r="D153" s="1">
        <v>0.000195701042977755</v>
      </c>
      <c r="F153" s="1"/>
    </row>
    <row r="154" ht="13.8" hidden="1" outlineLevel="1" spans="1:6">
      <c r="A154" s="22" t="s">
        <v>323</v>
      </c>
      <c r="C154" s="1">
        <v>0.0193510653016022</v>
      </c>
      <c r="D154" s="1">
        <v>0.000195963413494561</v>
      </c>
      <c r="F154" s="1"/>
    </row>
    <row r="155" ht="13.8" hidden="1" outlineLevel="1" spans="1:6">
      <c r="A155" s="22" t="s">
        <v>324</v>
      </c>
      <c r="C155" s="1">
        <v>0.0193639676149875</v>
      </c>
      <c r="D155" s="1">
        <v>0.000196225962618526</v>
      </c>
      <c r="F155" s="1"/>
    </row>
    <row r="156" ht="13.8" hidden="1" outlineLevel="1" spans="1:6">
      <c r="A156" s="22" t="s">
        <v>325</v>
      </c>
      <c r="C156" s="1">
        <v>0.0193768697111024</v>
      </c>
      <c r="D156" s="1">
        <v>0.000196488690354808</v>
      </c>
      <c r="F156" s="1"/>
    </row>
    <row r="157" ht="13.8" hidden="1" outlineLevel="1" spans="1:6">
      <c r="A157" s="22" t="s">
        <v>326</v>
      </c>
      <c r="C157" s="1">
        <v>0.0193897715899419</v>
      </c>
      <c r="D157" s="1">
        <v>0.000196751596708559</v>
      </c>
      <c r="F157" s="1"/>
    </row>
    <row r="158" ht="13.8" collapsed="1" spans="1:4">
      <c r="A158" s="22" t="s">
        <v>327</v>
      </c>
      <c r="C158" s="1">
        <v>0.0194026732515008</v>
      </c>
      <c r="D158" s="1">
        <v>0.000197014681684931</v>
      </c>
    </row>
    <row r="159" ht="13.8" hidden="1" outlineLevel="2" spans="1:4">
      <c r="A159" s="22" t="s">
        <v>328</v>
      </c>
      <c r="C159" s="1">
        <v>0.0194155746957739</v>
      </c>
      <c r="D159" s="1">
        <v>0.000197277945289075</v>
      </c>
    </row>
    <row r="160" ht="13.8" hidden="1" outlineLevel="2" spans="1:4">
      <c r="A160" s="22" t="s">
        <v>329</v>
      </c>
      <c r="C160" s="1">
        <v>0.0194284759227563</v>
      </c>
      <c r="D160" s="1">
        <v>0.000197541387526138</v>
      </c>
    </row>
    <row r="161" ht="13.8" hidden="1" outlineLevel="2" spans="1:4">
      <c r="A161" s="22" t="s">
        <v>330</v>
      </c>
      <c r="C161" s="1">
        <v>0.0194413769324428</v>
      </c>
      <c r="D161" s="1">
        <v>0.000197805008401266</v>
      </c>
    </row>
    <row r="162" ht="13.8" hidden="1" outlineLevel="2" spans="1:4">
      <c r="A162" s="22" t="s">
        <v>331</v>
      </c>
      <c r="C162" s="1">
        <v>0.0194542777248282</v>
      </c>
      <c r="D162" s="1">
        <v>0.000198068807919603</v>
      </c>
    </row>
    <row r="163" ht="13.8" hidden="1" outlineLevel="2" spans="1:4">
      <c r="A163" s="22" t="s">
        <v>332</v>
      </c>
      <c r="C163" s="1">
        <v>0.0194671782999076</v>
      </c>
      <c r="D163" s="1">
        <v>0.00019833278608629</v>
      </c>
    </row>
    <row r="164" ht="13.8" hidden="1" outlineLevel="2" spans="1:4">
      <c r="A164" s="22" t="s">
        <v>333</v>
      </c>
      <c r="C164" s="1">
        <v>0.0194800786576758</v>
      </c>
      <c r="D164" s="1">
        <v>0.000198596942906468</v>
      </c>
    </row>
    <row r="165" ht="13.8" hidden="1" outlineLevel="2" spans="1:4">
      <c r="A165" s="22" t="s">
        <v>334</v>
      </c>
      <c r="C165" s="1">
        <v>0.0194929787981277</v>
      </c>
      <c r="D165" s="1">
        <v>0.000198861278385274</v>
      </c>
    </row>
    <row r="166" ht="13.8" hidden="1" outlineLevel="2" spans="1:4">
      <c r="A166" s="22" t="s">
        <v>335</v>
      </c>
      <c r="C166" s="1">
        <v>0.0195058787212582</v>
      </c>
      <c r="D166" s="1">
        <v>0.000199125792527842</v>
      </c>
    </row>
    <row r="167" ht="13.8" hidden="1" outlineLevel="2" spans="1:4">
      <c r="A167" s="22" t="s">
        <v>336</v>
      </c>
      <c r="C167" s="1">
        <v>0.0195187784270622</v>
      </c>
      <c r="D167" s="1">
        <v>0.000199390485339308</v>
      </c>
    </row>
    <row r="168" ht="13.8" hidden="1" outlineLevel="1" spans="1:4">
      <c r="A168" s="22" t="s">
        <v>337</v>
      </c>
      <c r="C168" s="1">
        <v>0.0195316779155347</v>
      </c>
      <c r="D168" s="1">
        <v>0.000199655356824803</v>
      </c>
    </row>
    <row r="169" ht="13.8" hidden="1" outlineLevel="2" spans="1:4">
      <c r="A169" s="22" t="s">
        <v>338</v>
      </c>
      <c r="C169" s="1">
        <v>0.0195445771866706</v>
      </c>
      <c r="D169" s="1">
        <v>0.000199920406989456</v>
      </c>
    </row>
    <row r="170" ht="13.8" hidden="1" outlineLevel="2" spans="1:4">
      <c r="A170" s="22" t="s">
        <v>339</v>
      </c>
      <c r="C170" s="1">
        <v>0.0195574762404647</v>
      </c>
      <c r="D170" s="1">
        <v>0.000200185635838395</v>
      </c>
    </row>
    <row r="171" ht="13.8" hidden="1" outlineLevel="2" spans="1:4">
      <c r="A171" s="22" t="s">
        <v>340</v>
      </c>
      <c r="C171" s="1">
        <v>0.0195703750769121</v>
      </c>
      <c r="D171" s="1">
        <v>0.000200451043376745</v>
      </c>
    </row>
    <row r="172" ht="13.8" hidden="1" outlineLevel="2" spans="1:4">
      <c r="A172" s="22" t="s">
        <v>341</v>
      </c>
      <c r="C172" s="1">
        <v>0.0195832736960075</v>
      </c>
      <c r="D172" s="1">
        <v>0.000200716629609631</v>
      </c>
    </row>
    <row r="173" ht="13.8" hidden="1" outlineLevel="2" spans="1:4">
      <c r="A173" s="22" t="s">
        <v>342</v>
      </c>
      <c r="C173" s="1">
        <v>0.019596172097746</v>
      </c>
      <c r="D173" s="1">
        <v>0.000200982394542172</v>
      </c>
    </row>
    <row r="174" ht="13.8" hidden="1" outlineLevel="2" spans="1:4">
      <c r="A174" s="22" t="s">
        <v>343</v>
      </c>
      <c r="C174" s="1">
        <v>0.0196090702821225</v>
      </c>
      <c r="D174" s="1">
        <v>0.000201248338179489</v>
      </c>
    </row>
    <row r="175" ht="13.8" hidden="1" outlineLevel="2" spans="1:4">
      <c r="A175" s="22" t="s">
        <v>344</v>
      </c>
      <c r="C175" s="1">
        <v>0.0196219682491319</v>
      </c>
      <c r="D175" s="1">
        <v>0.0002015144605267</v>
      </c>
    </row>
    <row r="176" ht="13.8" hidden="1" outlineLevel="2" spans="1:4">
      <c r="A176" s="22" t="s">
        <v>345</v>
      </c>
      <c r="C176" s="1">
        <v>0.0196348659987691</v>
      </c>
      <c r="D176" s="1">
        <v>0.000201780761588919</v>
      </c>
    </row>
    <row r="177" ht="13.8" hidden="1" outlineLevel="2" spans="1:4">
      <c r="A177" s="22" t="s">
        <v>346</v>
      </c>
      <c r="C177" s="1">
        <v>0.019647763531029</v>
      </c>
      <c r="D177" s="1">
        <v>0.00020204724137126</v>
      </c>
    </row>
    <row r="178" ht="13.8" hidden="1" outlineLevel="1" spans="1:4">
      <c r="A178" s="22" t="s">
        <v>347</v>
      </c>
      <c r="C178" s="1">
        <v>0.0196606608459067</v>
      </c>
      <c r="D178" s="1">
        <v>0.000202313899878834</v>
      </c>
    </row>
    <row r="179" ht="13.8" hidden="1" outlineLevel="1" spans="1:4">
      <c r="A179" s="22" t="s">
        <v>348</v>
      </c>
      <c r="C179" s="1">
        <v>0.0197896220375441</v>
      </c>
      <c r="D179" s="1">
        <v>0.000204990315965461</v>
      </c>
    </row>
    <row r="180" ht="13.8" hidden="1" outlineLevel="1" spans="1:4">
      <c r="A180" s="22" t="s">
        <v>349</v>
      </c>
      <c r="C180" s="1">
        <v>0.0199185614853958</v>
      </c>
      <c r="D180" s="1">
        <v>0.000207684610182898</v>
      </c>
    </row>
    <row r="181" ht="13.8" hidden="1" outlineLevel="1" spans="1:4">
      <c r="A181" s="22" t="s">
        <v>350</v>
      </c>
      <c r="C181" s="1">
        <v>0.0200474791844324</v>
      </c>
      <c r="D181" s="1">
        <v>0.000210396787609168</v>
      </c>
    </row>
    <row r="182" ht="13.8" hidden="1" outlineLevel="1" spans="1:4">
      <c r="A182" s="22" t="s">
        <v>351</v>
      </c>
      <c r="C182" s="1">
        <v>0.020176375129646</v>
      </c>
      <c r="D182" s="1">
        <v>0.000213126853302142</v>
      </c>
    </row>
    <row r="183" ht="13.8" hidden="1" outlineLevel="1" spans="1:4">
      <c r="A183" s="22" t="s">
        <v>352</v>
      </c>
      <c r="C183" s="1">
        <v>0.0203052493160502</v>
      </c>
      <c r="D183" s="1">
        <v>0.000215874812299571</v>
      </c>
    </row>
    <row r="184" ht="13.8" hidden="1" outlineLevel="1" spans="1:4">
      <c r="A184" s="22" t="s">
        <v>353</v>
      </c>
      <c r="C184" s="1">
        <v>0.0204341017386801</v>
      </c>
      <c r="D184" s="1">
        <v>0.000218640669619121</v>
      </c>
    </row>
    <row r="185" ht="13.8" hidden="1" outlineLevel="1" spans="1:4">
      <c r="A185" s="22" t="s">
        <v>354</v>
      </c>
      <c r="C185" s="1">
        <v>0.0205629323925921</v>
      </c>
      <c r="D185" s="1">
        <v>0.000221424430258407</v>
      </c>
    </row>
    <row r="186" ht="13.8" collapsed="1" spans="1:4">
      <c r="A186" s="22" t="s">
        <v>355</v>
      </c>
      <c r="C186" s="1">
        <v>0.020691741272864</v>
      </c>
      <c r="D186" s="1">
        <v>0.000224226099195029</v>
      </c>
    </row>
    <row r="187" ht="13.8" spans="1:4">
      <c r="A187" s="22" t="s">
        <v>356</v>
      </c>
      <c r="C187" s="1">
        <v>0.0219786314576869</v>
      </c>
      <c r="D187" s="1">
        <v>0.000253228825744024</v>
      </c>
    </row>
    <row r="188" ht="13.8" spans="1:4">
      <c r="A188" s="22" t="s">
        <v>357</v>
      </c>
      <c r="C188" s="1">
        <v>0.0232633390210446</v>
      </c>
      <c r="D188" s="1">
        <v>0.000284027710085988</v>
      </c>
    </row>
    <row r="189" ht="13.8" spans="1:4">
      <c r="A189" s="22" t="s">
        <v>358</v>
      </c>
      <c r="C189" s="1">
        <v>0.0245458593864223</v>
      </c>
      <c r="D189" s="1">
        <v>0.0003166274048988</v>
      </c>
    </row>
    <row r="192" ht="13.8" spans="1:5">
      <c r="A192" s="3" t="s">
        <v>74</v>
      </c>
      <c r="E192" s="3" t="s">
        <v>75</v>
      </c>
    </row>
    <row r="193" spans="1:6">
      <c r="A193" s="21" t="s">
        <v>3</v>
      </c>
      <c r="B193">
        <f>BC!$G$4</f>
        <v>0.298587962962963</v>
      </c>
      <c r="C193" s="22" t="s">
        <v>7</v>
      </c>
      <c r="E193" s="13" t="s">
        <v>359</v>
      </c>
      <c r="F193" t="s">
        <v>360</v>
      </c>
    </row>
    <row r="194" spans="1:3">
      <c r="A194" t="s">
        <v>259</v>
      </c>
      <c r="C194" t="s">
        <v>260</v>
      </c>
    </row>
    <row r="195" ht="13.8" spans="1:11">
      <c r="A195" s="22" t="s">
        <v>263</v>
      </c>
      <c r="C195" s="1">
        <v>0.0303637085719927</v>
      </c>
      <c r="F195" s="21" t="s">
        <v>3</v>
      </c>
      <c r="G195">
        <f>BC!$G$4</f>
        <v>0.298587962962963</v>
      </c>
      <c r="H195" s="24" t="s">
        <v>263</v>
      </c>
      <c r="I195" s="24" t="s">
        <v>7</v>
      </c>
      <c r="K195" s="1">
        <v>0.0307066282624829</v>
      </c>
    </row>
    <row r="196" ht="13.8" spans="1:11">
      <c r="A196" s="22" t="s">
        <v>327</v>
      </c>
      <c r="C196" s="1">
        <v>0.0325226289435405</v>
      </c>
      <c r="F196" s="21" t="s">
        <v>3</v>
      </c>
      <c r="G196">
        <f>BC!$G$4</f>
        <v>0.298587962962963</v>
      </c>
      <c r="H196" s="24" t="s">
        <v>327</v>
      </c>
      <c r="I196" s="24" t="s">
        <v>7</v>
      </c>
      <c r="K196" s="1">
        <v>0.03282722575299</v>
      </c>
    </row>
    <row r="197" ht="13.8" hidden="1" outlineLevel="1" spans="1:11">
      <c r="A197" s="22" t="s">
        <v>337</v>
      </c>
      <c r="C197" s="1">
        <v>0.0327382232273751</v>
      </c>
      <c r="D197" s="1"/>
      <c r="F197" s="21" t="s">
        <v>3</v>
      </c>
      <c r="G197">
        <f>BC!$G$4</f>
        <v>0.298587962962963</v>
      </c>
      <c r="H197" s="24" t="s">
        <v>337</v>
      </c>
      <c r="I197" s="24" t="s">
        <v>7</v>
      </c>
      <c r="K197" s="1">
        <v>0.0330385588857948</v>
      </c>
    </row>
    <row r="198" ht="13.8" hidden="1" outlineLevel="1" spans="1:11">
      <c r="A198" s="22" t="s">
        <v>347</v>
      </c>
      <c r="C198" s="1">
        <v>0.0329537633743656</v>
      </c>
      <c r="F198" s="21" t="s">
        <v>3</v>
      </c>
      <c r="G198">
        <f>BC!$G$4</f>
        <v>0.298587962962963</v>
      </c>
      <c r="H198" s="24" t="s">
        <v>347</v>
      </c>
      <c r="I198" s="24" t="s">
        <v>7</v>
      </c>
      <c r="K198" s="1">
        <v>0.0332497605740814</v>
      </c>
    </row>
    <row r="199" ht="13.8" hidden="1" outlineLevel="1" spans="1:11">
      <c r="A199" s="22" t="s">
        <v>348</v>
      </c>
      <c r="C199" s="1">
        <v>0.033169249384692</v>
      </c>
      <c r="F199" s="21" t="s">
        <v>3</v>
      </c>
      <c r="G199">
        <f>BC!$G$4</f>
        <v>0.298587962962963</v>
      </c>
      <c r="H199" s="24" t="s">
        <v>348</v>
      </c>
      <c r="I199" s="24" t="s">
        <v>7</v>
      </c>
      <c r="K199" s="1">
        <v>0.0334608309836609</v>
      </c>
    </row>
    <row r="200" ht="13.8" hidden="1" outlineLevel="1" spans="1:11">
      <c r="A200" s="22" t="s">
        <v>349</v>
      </c>
      <c r="C200" s="1">
        <v>0.03338468125858</v>
      </c>
      <c r="F200" s="21" t="s">
        <v>3</v>
      </c>
      <c r="G200">
        <f>BC!$G$4</f>
        <v>0.298587962962963</v>
      </c>
      <c r="H200" s="24" t="s">
        <v>349</v>
      </c>
      <c r="I200" s="24" t="s">
        <v>7</v>
      </c>
      <c r="K200" s="1">
        <v>0.0336717702800173</v>
      </c>
    </row>
    <row r="201" ht="13.8" hidden="1" outlineLevel="1" spans="1:11">
      <c r="A201" s="22" t="s">
        <v>350</v>
      </c>
      <c r="C201" s="1">
        <v>0.0336000589963005</v>
      </c>
      <c r="F201" s="21" t="s">
        <v>3</v>
      </c>
      <c r="G201">
        <f>BC!$G$4</f>
        <v>0.298587962962963</v>
      </c>
      <c r="H201" s="24" t="s">
        <v>350</v>
      </c>
      <c r="I201" s="24" t="s">
        <v>7</v>
      </c>
      <c r="K201" s="1">
        <v>0.0338825786283084</v>
      </c>
    </row>
    <row r="202" ht="13.8" hidden="1" outlineLevel="1" spans="1:11">
      <c r="A202" s="22" t="s">
        <v>351</v>
      </c>
      <c r="C202" s="1">
        <v>0.0338153825981698</v>
      </c>
      <c r="F202" s="21" t="s">
        <v>3</v>
      </c>
      <c r="G202">
        <f>BC!$G$4</f>
        <v>0.298587962962963</v>
      </c>
      <c r="H202" s="24" t="s">
        <v>351</v>
      </c>
      <c r="I202" s="24" t="s">
        <v>7</v>
      </c>
      <c r="K202" s="1">
        <v>0.0340932561933668</v>
      </c>
    </row>
    <row r="203" ht="13.8" hidden="1" outlineLevel="1" spans="1:11">
      <c r="A203" s="22" t="s">
        <v>352</v>
      </c>
      <c r="C203" s="1">
        <v>0.0340306520645494</v>
      </c>
      <c r="F203" s="21" t="s">
        <v>3</v>
      </c>
      <c r="G203">
        <f>BC!$G$4</f>
        <v>0.298587962962963</v>
      </c>
      <c r="H203" s="24" t="s">
        <v>352</v>
      </c>
      <c r="I203" s="24" t="s">
        <v>7</v>
      </c>
      <c r="K203" s="1">
        <v>0.034303803139701</v>
      </c>
    </row>
    <row r="204" ht="13.8" hidden="1" outlineLevel="1" spans="1:11">
      <c r="A204" s="22" t="s">
        <v>353</v>
      </c>
      <c r="C204" s="1">
        <v>0.0342458673958457</v>
      </c>
      <c r="F204" s="21" t="s">
        <v>3</v>
      </c>
      <c r="G204">
        <f>BC!$G$4</f>
        <v>0.298587962962963</v>
      </c>
      <c r="H204" s="24" t="s">
        <v>353</v>
      </c>
      <c r="I204" s="24" t="s">
        <v>7</v>
      </c>
      <c r="K204" s="1">
        <v>0.0345142196314953</v>
      </c>
    </row>
    <row r="205" ht="13.8" hidden="1" outlineLevel="1" spans="1:11">
      <c r="A205" s="22" t="s">
        <v>354</v>
      </c>
      <c r="C205" s="1">
        <v>0.03446102859251</v>
      </c>
      <c r="F205" s="21" t="s">
        <v>3</v>
      </c>
      <c r="G205">
        <f>BC!$G$4</f>
        <v>0.298587962962963</v>
      </c>
      <c r="H205" s="24" t="s">
        <v>354</v>
      </c>
      <c r="I205" s="24" t="s">
        <v>7</v>
      </c>
      <c r="K205" s="1">
        <v>0.0347245058326121</v>
      </c>
    </row>
    <row r="206" ht="13.8" collapsed="1" spans="1:11">
      <c r="A206" s="22" t="s">
        <v>355</v>
      </c>
      <c r="C206" s="1">
        <v>0.0346761356550385</v>
      </c>
      <c r="F206" s="21" t="s">
        <v>3</v>
      </c>
      <c r="G206">
        <f>BC!$G$4</f>
        <v>0.298587962962963</v>
      </c>
      <c r="H206" s="22" t="s">
        <v>355</v>
      </c>
      <c r="I206" s="24" t="s">
        <v>7</v>
      </c>
      <c r="K206" s="1">
        <v>0.0349346619065914</v>
      </c>
    </row>
    <row r="208" ht="13.8" spans="1:5">
      <c r="A208" s="3" t="s">
        <v>79</v>
      </c>
      <c r="E208" s="3" t="s">
        <v>80</v>
      </c>
    </row>
    <row r="209" spans="1:6">
      <c r="A209" s="23" t="s">
        <v>4</v>
      </c>
      <c r="B209" s="5">
        <f>BC!$G$2</f>
        <v>0.19874537037037</v>
      </c>
      <c r="C209" s="24" t="s">
        <v>7</v>
      </c>
      <c r="D209" s="24" t="s">
        <v>7</v>
      </c>
      <c r="E209" s="13" t="s">
        <v>359</v>
      </c>
      <c r="F209" t="s">
        <v>360</v>
      </c>
    </row>
    <row r="210" spans="1:3">
      <c r="A210" t="s">
        <v>259</v>
      </c>
      <c r="C210" t="s">
        <v>260</v>
      </c>
    </row>
    <row r="211" ht="13.8" spans="1:11">
      <c r="A211" s="22" t="s">
        <v>263</v>
      </c>
      <c r="C211" s="1">
        <v>0.0134939483657124</v>
      </c>
      <c r="F211" s="23" t="s">
        <v>4</v>
      </c>
      <c r="G211" s="5">
        <f>BC!$G$2</f>
        <v>0.19874537037037</v>
      </c>
      <c r="H211" s="24" t="s">
        <v>263</v>
      </c>
      <c r="I211" s="24" t="s">
        <v>7</v>
      </c>
      <c r="K211" s="1">
        <v>0.0136424564467213</v>
      </c>
    </row>
    <row r="212" ht="13.8" hidden="1" outlineLevel="1" spans="1:11">
      <c r="A212" s="22" t="s">
        <v>264</v>
      </c>
      <c r="C212" s="1">
        <v>0.0135903189405698</v>
      </c>
      <c r="F212" s="23" t="s">
        <v>4</v>
      </c>
      <c r="G212" s="5">
        <f>BC!$G$2</f>
        <v>0.19874537037037</v>
      </c>
      <c r="H212" s="24" t="s">
        <v>264</v>
      </c>
      <c r="I212" s="24" t="s">
        <v>7</v>
      </c>
      <c r="K212" s="1">
        <v>0.0137373063436915</v>
      </c>
    </row>
    <row r="213" ht="13.8" hidden="1" outlineLevel="1" spans="1:11">
      <c r="A213" s="22" t="s">
        <v>265</v>
      </c>
      <c r="C213" s="1">
        <v>0.0136866692903661</v>
      </c>
      <c r="F213" s="23" t="s">
        <v>4</v>
      </c>
      <c r="G213" s="5">
        <f>BC!$G$2</f>
        <v>0.19874537037037</v>
      </c>
      <c r="H213" s="24" t="s">
        <v>265</v>
      </c>
      <c r="I213" s="24" t="s">
        <v>7</v>
      </c>
      <c r="K213" s="1">
        <v>0.0138321018618597</v>
      </c>
    </row>
    <row r="214" ht="13.8" hidden="1" outlineLevel="1" spans="1:11">
      <c r="A214" s="22" t="s">
        <v>266</v>
      </c>
      <c r="C214" s="1">
        <v>0.0137829993916999</v>
      </c>
      <c r="F214" s="23" t="s">
        <v>4</v>
      </c>
      <c r="G214" s="5">
        <f>BC!$G$2</f>
        <v>0.19874537037037</v>
      </c>
      <c r="H214" s="24" t="s">
        <v>266</v>
      </c>
      <c r="I214" s="24" t="s">
        <v>7</v>
      </c>
      <c r="K214" s="1">
        <v>0.0139268430742091</v>
      </c>
    </row>
    <row r="215" ht="13.8" hidden="1" outlineLevel="1" spans="1:11">
      <c r="A215" s="22" t="s">
        <v>267</v>
      </c>
      <c r="C215" s="1">
        <v>0.0138793092212559</v>
      </c>
      <c r="F215" s="23" t="s">
        <v>4</v>
      </c>
      <c r="G215" s="5">
        <f>BC!$G$2</f>
        <v>0.19874537037037</v>
      </c>
      <c r="H215" s="24" t="s">
        <v>267</v>
      </c>
      <c r="I215" s="24" t="s">
        <v>7</v>
      </c>
      <c r="K215" s="1">
        <v>0.0140215300535683</v>
      </c>
    </row>
    <row r="216" ht="13.8" hidden="1" outlineLevel="1" spans="1:11">
      <c r="A216" s="22" t="s">
        <v>277</v>
      </c>
      <c r="C216" s="1">
        <v>0.0139755987558038</v>
      </c>
      <c r="F216" s="23" t="s">
        <v>4</v>
      </c>
      <c r="G216" s="5">
        <f>BC!$G$2</f>
        <v>0.19874537037037</v>
      </c>
      <c r="H216" s="24" t="s">
        <v>277</v>
      </c>
      <c r="I216" s="24" t="s">
        <v>7</v>
      </c>
      <c r="K216" s="1">
        <v>0.0141161628726118</v>
      </c>
    </row>
    <row r="217" ht="13.8" hidden="1" outlineLevel="1" spans="1:11">
      <c r="A217" s="22" t="s">
        <v>287</v>
      </c>
      <c r="C217" s="1">
        <v>0.0140718679721986</v>
      </c>
      <c r="F217" s="23" t="s">
        <v>4</v>
      </c>
      <c r="G217" s="5">
        <f>BC!$G$2</f>
        <v>0.19874537037037</v>
      </c>
      <c r="H217" s="24" t="s">
        <v>287</v>
      </c>
      <c r="I217" s="24" t="s">
        <v>7</v>
      </c>
      <c r="K217" s="1">
        <v>0.0142107416038605</v>
      </c>
    </row>
    <row r="218" ht="13.8" hidden="1" outlineLevel="1" spans="1:11">
      <c r="A218" s="22" t="s">
        <v>297</v>
      </c>
      <c r="C218" s="1">
        <v>0.0141681168473801</v>
      </c>
      <c r="F218" s="23" t="s">
        <v>4</v>
      </c>
      <c r="G218" s="5">
        <f>BC!$G$2</f>
        <v>0.19874537037037</v>
      </c>
      <c r="H218" s="24" t="s">
        <v>297</v>
      </c>
      <c r="I218" s="24" t="s">
        <v>7</v>
      </c>
      <c r="K218" s="1">
        <v>0.0143052663196822</v>
      </c>
    </row>
    <row r="219" ht="13.8" hidden="1" outlineLevel="1" spans="1:11">
      <c r="A219" s="22" t="s">
        <v>307</v>
      </c>
      <c r="C219" s="1">
        <v>0.014264345358373</v>
      </c>
      <c r="F219" s="23" t="s">
        <v>4</v>
      </c>
      <c r="G219" s="5">
        <f>BC!$G$2</f>
        <v>0.19874537037037</v>
      </c>
      <c r="H219" s="24" t="s">
        <v>307</v>
      </c>
      <c r="I219" s="24" t="s">
        <v>7</v>
      </c>
      <c r="K219" s="1">
        <v>0.0143997370922917</v>
      </c>
    </row>
    <row r="220" ht="13.8" hidden="1" outlineLevel="1" spans="1:11">
      <c r="A220" s="22" t="s">
        <v>317</v>
      </c>
      <c r="C220" s="1">
        <v>0.0143605534822863</v>
      </c>
      <c r="F220" s="23" t="s">
        <v>4</v>
      </c>
      <c r="G220" s="5">
        <f>BC!$G$2</f>
        <v>0.19874537037037</v>
      </c>
      <c r="H220" s="24" t="s">
        <v>317</v>
      </c>
      <c r="I220" s="24" t="s">
        <v>7</v>
      </c>
      <c r="K220" s="1">
        <v>0.0144941539937516</v>
      </c>
    </row>
    <row r="221" ht="13.8" collapsed="1" spans="1:11">
      <c r="A221" s="22" t="s">
        <v>327</v>
      </c>
      <c r="C221" s="1">
        <v>0.0144567411963133</v>
      </c>
      <c r="F221" s="23" t="s">
        <v>4</v>
      </c>
      <c r="G221" s="5">
        <f>BC!$G$2</f>
        <v>0.19874537037037</v>
      </c>
      <c r="H221" s="24" t="s">
        <v>327</v>
      </c>
      <c r="I221" s="24" t="s">
        <v>7</v>
      </c>
      <c r="K221" s="1">
        <v>0.0145885170959727</v>
      </c>
    </row>
    <row r="223" ht="13.8" spans="1:5">
      <c r="A223" s="3" t="s">
        <v>81</v>
      </c>
      <c r="E223" s="3" t="s">
        <v>82</v>
      </c>
    </row>
    <row r="224" spans="1:6">
      <c r="A224" s="23" t="s">
        <v>4</v>
      </c>
      <c r="B224" s="5">
        <f>BC!$G$2</f>
        <v>0.19874537037037</v>
      </c>
      <c r="C224" s="24" t="s">
        <v>8</v>
      </c>
      <c r="D224" s="24" t="s">
        <v>7</v>
      </c>
      <c r="E224" s="13" t="s">
        <v>359</v>
      </c>
      <c r="F224" t="s">
        <v>360</v>
      </c>
    </row>
    <row r="225" spans="1:3">
      <c r="A225" t="s">
        <v>259</v>
      </c>
      <c r="C225" t="s">
        <v>260</v>
      </c>
    </row>
    <row r="226" ht="13.8" spans="1:11">
      <c r="A226" s="22" t="s">
        <v>361</v>
      </c>
      <c r="C226" s="1">
        <v>0.0784309742250536</v>
      </c>
      <c r="F226" s="23" t="s">
        <v>4</v>
      </c>
      <c r="G226" s="5">
        <f>BC!$G$2</f>
        <v>0.19874537037037</v>
      </c>
      <c r="H226" s="24" t="s">
        <v>362</v>
      </c>
      <c r="I226" s="24" t="s">
        <v>7</v>
      </c>
      <c r="K226" s="1">
        <v>0.0524825714672126</v>
      </c>
    </row>
    <row r="227" ht="13.8" hidden="1" outlineLevel="1" spans="3:11">
      <c r="C227" s="1"/>
      <c r="F227" s="23" t="s">
        <v>4</v>
      </c>
      <c r="G227" s="5">
        <f>BC!$G$2</f>
        <v>0.19874537037037</v>
      </c>
      <c r="H227" s="24" t="s">
        <v>363</v>
      </c>
      <c r="I227" s="24" t="s">
        <v>7</v>
      </c>
      <c r="K227" s="1">
        <v>0.053237741629711</v>
      </c>
    </row>
    <row r="228" ht="13.8" hidden="1" outlineLevel="1" spans="3:11">
      <c r="C228" s="1"/>
      <c r="F228" s="23" t="s">
        <v>4</v>
      </c>
      <c r="G228" s="5">
        <f>BC!$G$2</f>
        <v>0.19874537037037</v>
      </c>
      <c r="H228" s="24" t="s">
        <v>364</v>
      </c>
      <c r="I228" s="24" t="s">
        <v>7</v>
      </c>
      <c r="K228" s="1">
        <v>0.053989729889269</v>
      </c>
    </row>
    <row r="229" ht="13.8" hidden="1" outlineLevel="1" spans="3:11">
      <c r="C229" s="1"/>
      <c r="F229" s="23" t="s">
        <v>4</v>
      </c>
      <c r="G229" s="5">
        <f>BC!$G$2</f>
        <v>0.19874537037037</v>
      </c>
      <c r="H229" s="24" t="s">
        <v>365</v>
      </c>
      <c r="I229" s="24" t="s">
        <v>7</v>
      </c>
      <c r="K229" s="1">
        <v>0.0547385671187077</v>
      </c>
    </row>
    <row r="230" ht="13.8" hidden="1" outlineLevel="1" spans="3:11">
      <c r="C230" s="1"/>
      <c r="F230" s="23" t="s">
        <v>4</v>
      </c>
      <c r="G230" s="5">
        <f>BC!$G$2</f>
        <v>0.19874537037037</v>
      </c>
      <c r="H230" s="24" t="s">
        <v>366</v>
      </c>
      <c r="I230" s="24" t="s">
        <v>7</v>
      </c>
      <c r="K230" s="1">
        <v>0.0554842837131541</v>
      </c>
    </row>
    <row r="231" ht="13.8" hidden="1" outlineLevel="1" spans="3:11">
      <c r="C231" s="1"/>
      <c r="F231" s="23" t="s">
        <v>4</v>
      </c>
      <c r="G231" s="5">
        <f>BC!$G$2</f>
        <v>0.19874537037037</v>
      </c>
      <c r="H231" s="24" t="s">
        <v>223</v>
      </c>
      <c r="I231" s="24" t="s">
        <v>7</v>
      </c>
      <c r="K231" s="1">
        <v>0.0562269096000822</v>
      </c>
    </row>
    <row r="232" ht="13.8" hidden="1" outlineLevel="1" spans="3:11">
      <c r="C232" s="1"/>
      <c r="F232" s="23" t="s">
        <v>4</v>
      </c>
      <c r="G232" s="5">
        <f>BC!$G$2</f>
        <v>0.19874537037037</v>
      </c>
      <c r="H232" s="24" t="s">
        <v>367</v>
      </c>
      <c r="I232" s="24" t="s">
        <v>7</v>
      </c>
      <c r="K232" s="1">
        <v>0.0569664742490914</v>
      </c>
    </row>
    <row r="233" ht="13.8" hidden="1" outlineLevel="1" spans="3:11">
      <c r="C233" s="1"/>
      <c r="F233" s="23" t="s">
        <v>4</v>
      </c>
      <c r="G233" s="5">
        <f>BC!$G$2</f>
        <v>0.19874537037037</v>
      </c>
      <c r="H233" s="24" t="s">
        <v>368</v>
      </c>
      <c r="I233" s="24" t="s">
        <v>7</v>
      </c>
      <c r="K233" s="1">
        <v>0.0577030066814298</v>
      </c>
    </row>
    <row r="234" ht="13.8" hidden="1" outlineLevel="1" spans="3:11">
      <c r="C234" s="1"/>
      <c r="F234" s="23" t="s">
        <v>4</v>
      </c>
      <c r="G234" s="5">
        <f>BC!$G$2</f>
        <v>0.19874537037037</v>
      </c>
      <c r="H234" s="24" t="s">
        <v>369</v>
      </c>
      <c r="I234" s="24" t="s">
        <v>7</v>
      </c>
      <c r="K234" s="1">
        <v>0.0584365354792699</v>
      </c>
    </row>
    <row r="235" ht="13.8" hidden="1" outlineLevel="1" spans="3:11">
      <c r="C235" s="1"/>
      <c r="F235" s="23" t="s">
        <v>4</v>
      </c>
      <c r="G235" s="5">
        <f>BC!$G$2</f>
        <v>0.19874537037037</v>
      </c>
      <c r="H235" s="24" t="s">
        <v>370</v>
      </c>
      <c r="I235" s="24" t="s">
        <v>7</v>
      </c>
      <c r="K235" s="1">
        <v>0.0591670887947445</v>
      </c>
    </row>
    <row r="236" ht="13.8" hidden="1" outlineLevel="2" spans="3:11">
      <c r="C236" s="1"/>
      <c r="F236" s="23" t="s">
        <v>4</v>
      </c>
      <c r="G236" s="5">
        <f>BC!$G$2</f>
        <v>0.19874537037037</v>
      </c>
      <c r="H236" s="24" t="s">
        <v>371</v>
      </c>
      <c r="I236" s="24" t="s">
        <v>7</v>
      </c>
      <c r="K236" s="1">
        <v>0.0592399815460039</v>
      </c>
    </row>
    <row r="237" ht="13.8" hidden="1" outlineLevel="2" spans="3:11">
      <c r="C237" s="1"/>
      <c r="F237" s="23" t="s">
        <v>4</v>
      </c>
      <c r="G237" s="5">
        <f>BC!$G$2</f>
        <v>0.19874537037037</v>
      </c>
      <c r="H237" s="24" t="s">
        <v>372</v>
      </c>
      <c r="I237" s="24" t="s">
        <v>7</v>
      </c>
      <c r="K237" s="1">
        <v>0.0593128448475909</v>
      </c>
    </row>
    <row r="238" ht="13.8" hidden="1" outlineLevel="2" spans="3:11">
      <c r="C238" s="1"/>
      <c r="F238" s="23" t="s">
        <v>4</v>
      </c>
      <c r="G238" s="5">
        <f>BC!$G$2</f>
        <v>0.19874537037037</v>
      </c>
      <c r="H238" s="24" t="s">
        <v>373</v>
      </c>
      <c r="I238" s="24" t="s">
        <v>7</v>
      </c>
      <c r="K238" s="1">
        <v>0.0593856787269662</v>
      </c>
    </row>
    <row r="239" ht="13.8" hidden="1" outlineLevel="2" spans="3:11">
      <c r="C239" s="1"/>
      <c r="F239" s="23" t="s">
        <v>4</v>
      </c>
      <c r="G239" s="5">
        <f>BC!$G$2</f>
        <v>0.19874537037037</v>
      </c>
      <c r="H239" s="24" t="s">
        <v>374</v>
      </c>
      <c r="I239" s="24" t="s">
        <v>7</v>
      </c>
      <c r="K239" s="1">
        <v>0.0594584832115492</v>
      </c>
    </row>
    <row r="240" ht="13.8" hidden="1" outlineLevel="2" spans="3:11">
      <c r="C240" s="1"/>
      <c r="F240" s="23" t="s">
        <v>4</v>
      </c>
      <c r="G240" s="5">
        <f>BC!$G$2</f>
        <v>0.19874537037037</v>
      </c>
      <c r="H240" s="24" t="s">
        <v>375</v>
      </c>
      <c r="I240" s="24" t="s">
        <v>7</v>
      </c>
      <c r="K240" s="1">
        <v>0.0595312583287187</v>
      </c>
    </row>
    <row r="241" ht="13.8" hidden="1" outlineLevel="2" spans="3:11">
      <c r="C241" s="1"/>
      <c r="F241" s="23" t="s">
        <v>4</v>
      </c>
      <c r="G241" s="5">
        <f>BC!$G$2</f>
        <v>0.19874537037037</v>
      </c>
      <c r="H241" s="24" t="s">
        <v>376</v>
      </c>
      <c r="I241" s="24" t="s">
        <v>7</v>
      </c>
      <c r="K241" s="1">
        <v>0.0596040041058122</v>
      </c>
    </row>
    <row r="242" ht="13.8" hidden="1" outlineLevel="2" spans="3:11">
      <c r="C242" s="1"/>
      <c r="F242" s="23" t="s">
        <v>4</v>
      </c>
      <c r="G242" s="5">
        <f>BC!$G$2</f>
        <v>0.19874537037037</v>
      </c>
      <c r="H242" s="24" t="s">
        <v>377</v>
      </c>
      <c r="I242" s="24" t="s">
        <v>7</v>
      </c>
      <c r="K242" s="1">
        <v>0.0596767205701264</v>
      </c>
    </row>
    <row r="243" ht="13.8" hidden="1" outlineLevel="2" spans="3:11">
      <c r="C243" s="1"/>
      <c r="F243" s="23" t="s">
        <v>4</v>
      </c>
      <c r="G243" s="5">
        <f>BC!$G$2</f>
        <v>0.19874537037037</v>
      </c>
      <c r="H243" s="24" t="s">
        <v>378</v>
      </c>
      <c r="I243" s="24" t="s">
        <v>7</v>
      </c>
      <c r="K243" s="1">
        <v>0.0597494077489175</v>
      </c>
    </row>
    <row r="244" ht="13.8" hidden="1" outlineLevel="2" spans="3:11">
      <c r="C244" s="1"/>
      <c r="F244" s="23" t="s">
        <v>4</v>
      </c>
      <c r="G244" s="5">
        <f>BC!$G$2</f>
        <v>0.19874537037037</v>
      </c>
      <c r="H244" s="24" t="s">
        <v>379</v>
      </c>
      <c r="I244" s="24" t="s">
        <v>7</v>
      </c>
      <c r="K244" s="1">
        <v>0.0598220656694008</v>
      </c>
    </row>
    <row r="245" ht="13.8" hidden="1" outlineLevel="1" collapsed="1" spans="3:11">
      <c r="C245" s="1"/>
      <c r="F245" s="4"/>
      <c r="G245" s="5"/>
      <c r="H245" s="5"/>
      <c r="I245" s="5"/>
      <c r="K245" s="1"/>
    </row>
    <row r="246" ht="13.8" collapsed="1" spans="1:11">
      <c r="A246" s="22" t="s">
        <v>87</v>
      </c>
      <c r="C246" s="1">
        <v>0.078515201416758</v>
      </c>
      <c r="F246" s="23" t="s">
        <v>4</v>
      </c>
      <c r="G246" s="5">
        <f>BC!$G$2</f>
        <v>0.19874537037037</v>
      </c>
      <c r="H246" s="24" t="s">
        <v>380</v>
      </c>
      <c r="I246" s="24" t="s">
        <v>7</v>
      </c>
      <c r="K246" s="1">
        <v>0.0598946943587511</v>
      </c>
    </row>
    <row r="247" ht="13.8" spans="1:9">
      <c r="A247" s="22" t="s">
        <v>154</v>
      </c>
      <c r="C247" s="1">
        <v>0.0792801881660655</v>
      </c>
      <c r="F247" s="4"/>
      <c r="G247" s="5"/>
      <c r="H247" s="5"/>
      <c r="I247" s="5"/>
    </row>
    <row r="248" ht="13.8" spans="1:9">
      <c r="A248" s="22" t="s">
        <v>261</v>
      </c>
      <c r="C248" s="1">
        <v>0.0801286484722593</v>
      </c>
      <c r="F248" s="4"/>
      <c r="G248" s="5"/>
      <c r="H248" s="5"/>
      <c r="I248" s="5"/>
    </row>
    <row r="249" ht="13.8" spans="1:9">
      <c r="A249" s="22" t="s">
        <v>262</v>
      </c>
      <c r="C249" s="1">
        <v>0.0809754826531009</v>
      </c>
      <c r="F249" s="4"/>
      <c r="G249" s="5"/>
      <c r="H249" s="5"/>
      <c r="I249" s="5"/>
    </row>
    <row r="250" ht="13.8" spans="1:9">
      <c r="A250" s="22" t="s">
        <v>263</v>
      </c>
      <c r="C250" s="1">
        <v>0.0818206697951643</v>
      </c>
      <c r="F250" s="4"/>
      <c r="G250" s="5"/>
      <c r="H250" s="5"/>
      <c r="I250" s="5"/>
    </row>
    <row r="251" ht="13.8" spans="1:9">
      <c r="A251" s="22" t="s">
        <v>327</v>
      </c>
      <c r="C251" s="1">
        <v>0.0826641896854513</v>
      </c>
      <c r="F251" s="4"/>
      <c r="G251" s="5"/>
      <c r="H251" s="5"/>
      <c r="I251" s="5"/>
    </row>
    <row r="253" ht="13.8" spans="1:9">
      <c r="A253" s="3" t="s">
        <v>207</v>
      </c>
      <c r="E253" s="1" t="s">
        <v>139</v>
      </c>
      <c r="F253" s="1"/>
      <c r="I253" s="1" t="s">
        <v>173</v>
      </c>
    </row>
    <row r="254" spans="1:6">
      <c r="A254" s="21" t="s">
        <v>3</v>
      </c>
      <c r="B254" s="10">
        <f>BC!$G$3</f>
        <v>0.282515432098765</v>
      </c>
      <c r="C254" s="22" t="s">
        <v>7</v>
      </c>
      <c r="D254" s="22" t="s">
        <v>8</v>
      </c>
      <c r="E254" s="13" t="s">
        <v>359</v>
      </c>
      <c r="F254" t="s">
        <v>360</v>
      </c>
    </row>
    <row r="255" spans="1:3">
      <c r="A255" t="s">
        <v>259</v>
      </c>
      <c r="C255" t="s">
        <v>260</v>
      </c>
    </row>
    <row r="256" ht="13.8" spans="1:3">
      <c r="A256" s="22" t="s">
        <v>262</v>
      </c>
      <c r="C256" s="1">
        <v>0.0263445305666462</v>
      </c>
    </row>
    <row r="257" ht="13.8" spans="1:11">
      <c r="A257" s="22" t="s">
        <v>263</v>
      </c>
      <c r="C257" s="1">
        <v>0.0283672441102476</v>
      </c>
      <c r="D257" s="1">
        <v>0.000301308559485825</v>
      </c>
      <c r="K257" s="1"/>
    </row>
    <row r="258" ht="13.8" spans="1:12">
      <c r="A258" s="22" t="s">
        <v>381</v>
      </c>
      <c r="C258" s="1">
        <v>0.0980128609002496</v>
      </c>
      <c r="D258" s="1">
        <v>0.00398442777118551</v>
      </c>
      <c r="F258" s="21" t="s">
        <v>3</v>
      </c>
      <c r="G258" s="10">
        <f>BC!$G$3</f>
        <v>0.282515432098765</v>
      </c>
      <c r="H258" s="22" t="s">
        <v>381</v>
      </c>
      <c r="I258" s="22" t="s">
        <v>8</v>
      </c>
      <c r="K258" s="1">
        <v>0.244701858708424</v>
      </c>
      <c r="L258" s="1">
        <v>0.0307111901146557</v>
      </c>
    </row>
    <row r="259" ht="13.8" hidden="1" outlineLevel="1" spans="1:9">
      <c r="A259" s="22" t="s">
        <v>382</v>
      </c>
      <c r="C259" s="1">
        <v>0.0998602740901472</v>
      </c>
      <c r="D259" s="1">
        <v>0.00414893928632988</v>
      </c>
      <c r="F259" s="21" t="s">
        <v>3</v>
      </c>
      <c r="G259" s="10">
        <f>BC!$G$3</f>
        <v>0.282515432098765</v>
      </c>
      <c r="H259" s="22" t="s">
        <v>381</v>
      </c>
      <c r="I259" s="22" t="s">
        <v>8</v>
      </c>
    </row>
    <row r="260" ht="13.8" hidden="1" outlineLevel="1" spans="1:9">
      <c r="A260" s="22" t="s">
        <v>383</v>
      </c>
      <c r="C260" s="1">
        <v>0.101703053537324</v>
      </c>
      <c r="D260" s="1">
        <v>0.00431685125027817</v>
      </c>
      <c r="F260" s="21" t="s">
        <v>3</v>
      </c>
      <c r="G260" s="10">
        <f>BC!$G$3</f>
        <v>0.282515432098765</v>
      </c>
      <c r="H260" s="22" t="s">
        <v>381</v>
      </c>
      <c r="I260" s="22" t="s">
        <v>8</v>
      </c>
    </row>
    <row r="261" ht="13.8" hidden="1" outlineLevel="1" spans="1:9">
      <c r="A261" s="22" t="s">
        <v>384</v>
      </c>
      <c r="C261" s="1">
        <v>0.103541207286962</v>
      </c>
      <c r="D261" s="1">
        <v>0.00448816383444768</v>
      </c>
      <c r="F261" s="21" t="s">
        <v>3</v>
      </c>
      <c r="G261" s="10">
        <f>BC!$G$3</f>
        <v>0.282515432098765</v>
      </c>
      <c r="H261" s="22" t="s">
        <v>381</v>
      </c>
      <c r="I261" s="22" t="s">
        <v>8</v>
      </c>
    </row>
    <row r="262" ht="13.8" hidden="1" outlineLevel="1" spans="1:9">
      <c r="A262" s="22" t="s">
        <v>385</v>
      </c>
      <c r="C262" s="1">
        <v>0.105374743526917</v>
      </c>
      <c r="D262" s="1">
        <v>0.00466287696433397</v>
      </c>
      <c r="F262" s="21" t="s">
        <v>3</v>
      </c>
      <c r="G262" s="10">
        <f>BC!$G$3</f>
        <v>0.282515432098765</v>
      </c>
      <c r="H262" s="22" t="s">
        <v>381</v>
      </c>
      <c r="I262" s="22" t="s">
        <v>8</v>
      </c>
    </row>
    <row r="263" ht="13.8" hidden="1" outlineLevel="1" spans="1:9">
      <c r="A263" s="22" t="s">
        <v>386</v>
      </c>
      <c r="C263" s="1">
        <v>0.107203670583322</v>
      </c>
      <c r="D263" s="1">
        <v>0.00484099032436452</v>
      </c>
      <c r="F263" s="21" t="s">
        <v>3</v>
      </c>
      <c r="G263" s="10">
        <f>BC!$G$3</f>
        <v>0.282515432098765</v>
      </c>
      <c r="H263" s="22" t="s">
        <v>381</v>
      </c>
      <c r="I263" s="22" t="s">
        <v>8</v>
      </c>
    </row>
    <row r="264" ht="13.8" hidden="1" outlineLevel="1" spans="1:9">
      <c r="A264" s="22" t="s">
        <v>387</v>
      </c>
      <c r="C264" s="1">
        <v>0.109027996916296</v>
      </c>
      <c r="D264" s="1">
        <v>0.00502250336265068</v>
      </c>
      <c r="F264" s="21" t="s">
        <v>3</v>
      </c>
      <c r="G264" s="10">
        <f>BC!$G$3</f>
        <v>0.282515432098765</v>
      </c>
      <c r="H264" s="22" t="s">
        <v>381</v>
      </c>
      <c r="I264" s="22" t="s">
        <v>8</v>
      </c>
    </row>
    <row r="265" ht="13.8" hidden="1" outlineLevel="1" spans="1:9">
      <c r="A265" s="22" t="s">
        <v>388</v>
      </c>
      <c r="C265" s="1">
        <v>0.110847731115767</v>
      </c>
      <c r="D265" s="1">
        <v>0.00520741529564041</v>
      </c>
      <c r="F265" s="21" t="s">
        <v>3</v>
      </c>
      <c r="G265" s="10">
        <f>BC!$G$3</f>
        <v>0.282515432098765</v>
      </c>
      <c r="H265" s="22" t="s">
        <v>381</v>
      </c>
      <c r="I265" s="22" t="s">
        <v>8</v>
      </c>
    </row>
    <row r="266" ht="13.8" hidden="1" outlineLevel="1" spans="1:9">
      <c r="A266" s="22" t="s">
        <v>389</v>
      </c>
      <c r="C266" s="1">
        <v>0.112662881897386</v>
      </c>
      <c r="D266" s="1">
        <v>0.00539572511267467</v>
      </c>
      <c r="F266" s="21" t="s">
        <v>3</v>
      </c>
      <c r="G266" s="10">
        <f>BC!$G$3</f>
        <v>0.282515432098765</v>
      </c>
      <c r="H266" s="22" t="s">
        <v>381</v>
      </c>
      <c r="I266" s="22" t="s">
        <v>8</v>
      </c>
    </row>
    <row r="267" ht="13.8" hidden="1" outlineLevel="1" spans="1:9">
      <c r="A267" s="22" t="s">
        <v>390</v>
      </c>
      <c r="C267" s="1">
        <v>0.114473458098547</v>
      </c>
      <c r="D267" s="1">
        <v>0.00558743158044919</v>
      </c>
      <c r="F267" s="21" t="s">
        <v>3</v>
      </c>
      <c r="G267" s="10">
        <f>BC!$G$3</f>
        <v>0.282515432098765</v>
      </c>
      <c r="H267" s="22" t="s">
        <v>381</v>
      </c>
      <c r="I267" s="22" t="s">
        <v>8</v>
      </c>
    </row>
    <row r="268" ht="13.8" collapsed="1" spans="1:12">
      <c r="A268" s="22" t="s">
        <v>391</v>
      </c>
      <c r="C268" s="1">
        <v>0.116279468674506</v>
      </c>
      <c r="D268" s="1">
        <v>0.00578253324738456</v>
      </c>
      <c r="F268" s="21" t="s">
        <v>3</v>
      </c>
      <c r="G268" s="10">
        <f>BC!$G$3</f>
        <v>0.282515432098765</v>
      </c>
      <c r="H268" s="22" t="s">
        <v>362</v>
      </c>
      <c r="I268" s="22" t="s">
        <v>8</v>
      </c>
      <c r="K268" s="2">
        <v>0.25792092742722</v>
      </c>
      <c r="L268" s="2">
        <v>0.0347511727978778</v>
      </c>
    </row>
    <row r="273" spans="1:1">
      <c r="A273" t="s">
        <v>392</v>
      </c>
    </row>
    <row r="274" ht="13.8" spans="1:5">
      <c r="A274" s="3" t="s">
        <v>393</v>
      </c>
      <c r="E274" s="1" t="s">
        <v>149</v>
      </c>
    </row>
    <row r="275" ht="13.8" spans="1:8">
      <c r="A275" t="s">
        <v>394</v>
      </c>
      <c r="B275" s="21" t="s">
        <v>144</v>
      </c>
      <c r="C275" s="1">
        <v>0.0643409243106004</v>
      </c>
      <c r="D275" s="22" t="s">
        <v>327</v>
      </c>
      <c r="E275">
        <f>1*BC!$I$5+10*BC!$J$5</f>
        <v>5.43815221015112</v>
      </c>
      <c r="G275" s="2">
        <v>0.00984541850568544</v>
      </c>
      <c r="H275" s="14">
        <v>5.10981697302455e-5</v>
      </c>
    </row>
    <row r="276" ht="13.8" spans="1:8">
      <c r="A276" t="s">
        <v>395</v>
      </c>
      <c r="B276" s="21" t="s">
        <v>144</v>
      </c>
      <c r="C276" s="1">
        <v>0.0643409243106004</v>
      </c>
      <c r="D276" s="22" t="s">
        <v>327</v>
      </c>
      <c r="E276">
        <f>1/(1*BC!$I$5)+1/(0.1*BC!$J$5)</f>
        <v>22.2515944021859</v>
      </c>
      <c r="G276" s="2">
        <v>0.00400852524860528</v>
      </c>
      <c r="H276" s="14">
        <v>8.38506153654948e-6</v>
      </c>
    </row>
    <row r="277" ht="13.8" spans="1:8">
      <c r="A277" t="s">
        <v>396</v>
      </c>
      <c r="B277" s="21" t="s">
        <v>144</v>
      </c>
      <c r="C277" s="1">
        <v>0.0643409243106004</v>
      </c>
      <c r="D277" s="22" t="s">
        <v>327</v>
      </c>
      <c r="E277">
        <f>(1*BC!$I$5+10*BC!$J$5)/2</f>
        <v>2.71907610507556</v>
      </c>
      <c r="G277" s="2">
        <v>0.0175015979436665</v>
      </c>
      <c r="H277" s="2">
        <v>0.00016401166729096</v>
      </c>
    </row>
    <row r="279" ht="13.8" spans="1:9">
      <c r="A279" s="3" t="s">
        <v>207</v>
      </c>
      <c r="E279" s="1" t="s">
        <v>139</v>
      </c>
      <c r="F279" s="1"/>
      <c r="I279" s="1" t="s">
        <v>173</v>
      </c>
    </row>
    <row r="280" ht="13.8" spans="1:9">
      <c r="A280" s="3" t="s">
        <v>397</v>
      </c>
      <c r="E280" s="1"/>
      <c r="F280" s="1"/>
      <c r="I280" s="1"/>
    </row>
    <row r="281" ht="13.8" spans="1:9">
      <c r="A281" s="3"/>
      <c r="B281" s="21" t="s">
        <v>3</v>
      </c>
      <c r="C281" s="10">
        <f>BC!$H$3</f>
        <v>0.263321960714897</v>
      </c>
      <c r="D281" s="22" t="s">
        <v>327</v>
      </c>
      <c r="E281">
        <f>1/1*BC!$I$3+1/0.1*BC!$J$3</f>
        <v>3.68697872776272</v>
      </c>
      <c r="F281" s="1"/>
      <c r="G281" s="2">
        <v>0.0590925427942975</v>
      </c>
      <c r="H281" s="2">
        <v>0.00146560255057005</v>
      </c>
      <c r="I281" s="1"/>
    </row>
    <row r="282" ht="13.8" spans="2:8">
      <c r="B282" s="21" t="s">
        <v>3</v>
      </c>
      <c r="C282" s="10">
        <f>BC!$H$3</f>
        <v>0.263321960714897</v>
      </c>
      <c r="D282" s="22" t="s">
        <v>7</v>
      </c>
      <c r="E282">
        <f>1/1*BC!$I$3+1/0.1*BC!$J$3</f>
        <v>3.68697872776272</v>
      </c>
      <c r="G282" s="2">
        <v>0.0677216034547565</v>
      </c>
      <c r="H282" s="2">
        <v>0.0019418242523067</v>
      </c>
    </row>
    <row r="283" ht="13.8" spans="1:9">
      <c r="A283" s="3"/>
      <c r="B283" s="21" t="s">
        <v>3</v>
      </c>
      <c r="C283" s="10">
        <f>BC!$H$3</f>
        <v>0.263321960714897</v>
      </c>
      <c r="D283" s="22" t="s">
        <v>398</v>
      </c>
      <c r="E283">
        <f>1/1*BC!$I$3+1/0.1*BC!$J$3</f>
        <v>3.68697872776272</v>
      </c>
      <c r="F283" s="1"/>
      <c r="G283" s="2">
        <v>0.100063413128613</v>
      </c>
      <c r="H283" s="2">
        <v>0.0044866686232969</v>
      </c>
      <c r="I283" s="1"/>
    </row>
    <row r="284" ht="13.8" spans="2:8">
      <c r="B284" s="21" t="s">
        <v>3</v>
      </c>
      <c r="C284" s="10">
        <f>BC!$H$3</f>
        <v>0.263321960714897</v>
      </c>
      <c r="D284" s="22" t="s">
        <v>381</v>
      </c>
      <c r="E284">
        <f>1/1*BC!$I$3+1/0.1*BC!$J$3</f>
        <v>3.68697872776272</v>
      </c>
      <c r="G284" s="2">
        <v>0.115078958541255</v>
      </c>
      <c r="H284" s="2">
        <v>0.00612532954197424</v>
      </c>
    </row>
    <row r="285" ht="13.8" spans="2:8">
      <c r="B285" s="21" t="s">
        <v>3</v>
      </c>
      <c r="C285" s="10">
        <f>BC!$H$3</f>
        <v>0.263321960714897</v>
      </c>
      <c r="D285" s="22" t="s">
        <v>362</v>
      </c>
      <c r="E285">
        <f>1/1*BC!$I$3+1/0.1*BC!$J$3</f>
        <v>3.68697872776272</v>
      </c>
      <c r="G285" s="2">
        <v>0.129419293522735</v>
      </c>
      <c r="H285" s="2">
        <v>0.00799224723476078</v>
      </c>
    </row>
    <row r="287" ht="13.8" spans="1:1">
      <c r="A287" s="3" t="s">
        <v>399</v>
      </c>
    </row>
    <row r="288" ht="13.8" spans="1:8">
      <c r="A288" s="3"/>
      <c r="B288" s="21" t="s">
        <v>3</v>
      </c>
      <c r="C288" s="10">
        <f>BC!$H$3</f>
        <v>0.263321960714897</v>
      </c>
      <c r="D288" s="22" t="s">
        <v>327</v>
      </c>
      <c r="E288">
        <v>1</v>
      </c>
      <c r="G288" s="2">
        <v>0.177947615234672</v>
      </c>
      <c r="H288" s="2">
        <v>0.016194101106518</v>
      </c>
    </row>
    <row r="289" ht="13.8" spans="1:8">
      <c r="A289" s="3"/>
      <c r="B289" s="21" t="s">
        <v>3</v>
      </c>
      <c r="C289" s="10">
        <f>BC!$H$3</f>
        <v>0.263321960714897</v>
      </c>
      <c r="D289" s="22" t="s">
        <v>327</v>
      </c>
      <c r="E289">
        <v>1.5</v>
      </c>
      <c r="G289" s="2">
        <v>0.126144070390407</v>
      </c>
      <c r="H289" s="2">
        <v>0.00749686130012588</v>
      </c>
    </row>
    <row r="290" ht="13.8" spans="1:8">
      <c r="A290" t="s">
        <v>396</v>
      </c>
      <c r="B290" s="21" t="s">
        <v>3</v>
      </c>
      <c r="C290" s="10">
        <f>BC!$H$3</f>
        <v>0.263321960714897</v>
      </c>
      <c r="D290" s="22" t="s">
        <v>327</v>
      </c>
      <c r="E290">
        <f>(1/1*BC!$I$3+1/0.1*BC!$J$3)/2</f>
        <v>1.84348936388136</v>
      </c>
      <c r="G290" s="2">
        <v>0.105755871035216</v>
      </c>
      <c r="H290" s="2">
        <v>0.00509323779796649</v>
      </c>
    </row>
    <row r="291" ht="13.8" spans="1:8">
      <c r="A291" s="3"/>
      <c r="B291" s="21" t="s">
        <v>3</v>
      </c>
      <c r="C291" s="10">
        <f>BC!$H$3</f>
        <v>0.263321960714897</v>
      </c>
      <c r="D291" s="22" t="s">
        <v>327</v>
      </c>
      <c r="E291">
        <v>2</v>
      </c>
      <c r="G291" s="2">
        <v>0.0986487139522709</v>
      </c>
      <c r="H291" s="2">
        <v>0.00437841353180648</v>
      </c>
    </row>
    <row r="292" ht="13.8" spans="1:8">
      <c r="A292" s="3"/>
      <c r="B292" s="21" t="s">
        <v>3</v>
      </c>
      <c r="C292" s="10">
        <f>BC!$H$3</f>
        <v>0.263321960714897</v>
      </c>
      <c r="D292" s="22" t="s">
        <v>327</v>
      </c>
      <c r="E292">
        <v>3</v>
      </c>
      <c r="G292" s="2">
        <v>0.0700425004032987</v>
      </c>
      <c r="H292" s="2">
        <v>0.00209978664611967</v>
      </c>
    </row>
    <row r="293" ht="13.8" spans="1:8">
      <c r="A293" t="s">
        <v>394</v>
      </c>
      <c r="B293" s="21" t="s">
        <v>3</v>
      </c>
      <c r="C293" s="10">
        <f>BC!$H$3</f>
        <v>0.263321960714897</v>
      </c>
      <c r="D293" s="22" t="s">
        <v>327</v>
      </c>
      <c r="E293">
        <f>1/1*BC!$I$3+1/0.1*BC!$J$3</f>
        <v>3.68697872776272</v>
      </c>
      <c r="G293" s="2">
        <v>0.0590925427942975</v>
      </c>
      <c r="H293" s="2">
        <v>0.00146560255057005</v>
      </c>
    </row>
    <row r="294" ht="13.8" spans="2:8">
      <c r="B294" s="21" t="s">
        <v>3</v>
      </c>
      <c r="C294" s="10">
        <f>BC!$H$3</f>
        <v>0.263321960714897</v>
      </c>
      <c r="D294" s="22" t="s">
        <v>327</v>
      </c>
      <c r="E294">
        <v>5</v>
      </c>
      <c r="G294" s="2">
        <v>0.0463396084184129</v>
      </c>
      <c r="H294" s="2">
        <v>0.000880838789498583</v>
      </c>
    </row>
    <row r="295" spans="2:3">
      <c r="B295" s="7"/>
      <c r="C295" s="10"/>
    </row>
    <row r="296" ht="13.8" spans="1:5">
      <c r="A296" s="3" t="s">
        <v>400</v>
      </c>
      <c r="E296" s="2" t="s">
        <v>152</v>
      </c>
    </row>
    <row r="297" ht="13.8" spans="1:8">
      <c r="A297" t="s">
        <v>396</v>
      </c>
      <c r="B297" s="21" t="s">
        <v>144</v>
      </c>
      <c r="C297" s="1">
        <v>0.0643409243106004</v>
      </c>
      <c r="D297" s="22" t="s">
        <v>362</v>
      </c>
      <c r="E297">
        <f>(1*BC!$I$5+10*BC!$J$5)/2</f>
        <v>2.71907610507556</v>
      </c>
      <c r="G297" s="2">
        <v>0.0354696125591889</v>
      </c>
      <c r="H297" s="2">
        <v>0.000695666560953541</v>
      </c>
    </row>
    <row r="298" ht="13.8" spans="1:8">
      <c r="A298" s="7"/>
      <c r="B298" s="21" t="s">
        <v>144</v>
      </c>
      <c r="C298" s="1">
        <v>0.0643409243106004</v>
      </c>
      <c r="D298" s="22" t="s">
        <v>362</v>
      </c>
      <c r="E298">
        <f>1*BC!$I$5+10*BC!$J$5</f>
        <v>5.43815221015112</v>
      </c>
      <c r="G298" s="2">
        <v>0.0279882465575482</v>
      </c>
      <c r="H298" s="2">
        <v>0.000431389145396468</v>
      </c>
    </row>
    <row r="299" ht="13.8" spans="1:8">
      <c r="A299" t="s">
        <v>401</v>
      </c>
      <c r="B299" s="21" t="s">
        <v>144</v>
      </c>
      <c r="C299" s="1">
        <v>0.0643409243106004</v>
      </c>
      <c r="D299" s="22" t="s">
        <v>8</v>
      </c>
      <c r="E299">
        <f>1*BC!$I$5+10*BC!$J$5</f>
        <v>5.43815221015112</v>
      </c>
      <c r="G299" s="2">
        <v>0.0468670119912535</v>
      </c>
      <c r="H299" s="2">
        <v>0.00127719420242718</v>
      </c>
    </row>
    <row r="301" ht="13.8" spans="1:5">
      <c r="A301" s="3" t="s">
        <v>402</v>
      </c>
      <c r="E301" s="2" t="s">
        <v>157</v>
      </c>
    </row>
    <row r="302" ht="13.8" spans="1:7">
      <c r="A302" t="s">
        <v>396</v>
      </c>
      <c r="B302" s="21" t="s">
        <v>144</v>
      </c>
      <c r="C302" s="1">
        <f>BC!$H$6</f>
        <v>0.0664234836210433</v>
      </c>
      <c r="D302" s="22" t="s">
        <v>403</v>
      </c>
      <c r="E302">
        <f>(1/0.01*BC!$I$6+1/0.1*BC!$J$6)/2</f>
        <v>27.4665564407462</v>
      </c>
      <c r="G302" s="2">
        <v>0.00182924807085006</v>
      </c>
    </row>
    <row r="303" ht="13.8" spans="2:8">
      <c r="B303" s="21" t="s">
        <v>144</v>
      </c>
      <c r="C303" s="1">
        <f>BC!$H$6</f>
        <v>0.0664234836210433</v>
      </c>
      <c r="D303" s="22" t="s">
        <v>403</v>
      </c>
      <c r="E303">
        <f>1/0.01*BC!$I$6+1/0.1*BC!$J$6</f>
        <v>54.9331128814924</v>
      </c>
      <c r="G303" s="2">
        <v>0.00102555835202897</v>
      </c>
      <c r="H303" s="14">
        <v>5.28766072599101e-7</v>
      </c>
    </row>
    <row r="304" ht="13.8" spans="1:8">
      <c r="A304" t="s">
        <v>401</v>
      </c>
      <c r="B304" s="21" t="s">
        <v>144</v>
      </c>
      <c r="C304" s="1">
        <f>BC!$H$6</f>
        <v>0.0664234836210433</v>
      </c>
      <c r="D304" s="22" t="s">
        <v>154</v>
      </c>
      <c r="E304">
        <f>1/0.01*BC!$I$6+1/0.1*BC!$J$6</f>
        <v>54.9331128814924</v>
      </c>
      <c r="G304" s="2">
        <v>0.00124622076632202</v>
      </c>
      <c r="H304" s="14">
        <v>7.81014653503399e-7</v>
      </c>
    </row>
    <row r="306" ht="13.8" spans="1:9">
      <c r="A306" s="3"/>
      <c r="E306" s="1"/>
      <c r="F306" s="1"/>
      <c r="I306" s="1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J6" sqref="J6"/>
    </sheetView>
  </sheetViews>
  <sheetFormatPr defaultColWidth="8.88888888888889" defaultRowHeight="13.2" outlineLevelRow="5"/>
  <cols>
    <col min="5" max="5" width="12.8888888888889"/>
    <col min="7" max="8" width="14.3333333333333"/>
    <col min="10" max="10" width="12.8888888888889"/>
  </cols>
  <sheetData>
    <row r="1" spans="1:10">
      <c r="A1" t="s">
        <v>404</v>
      </c>
      <c r="B1" t="s">
        <v>405</v>
      </c>
      <c r="C1" t="s">
        <v>406</v>
      </c>
      <c r="D1" t="s">
        <v>407</v>
      </c>
      <c r="E1" t="s">
        <v>408</v>
      </c>
      <c r="F1" t="s">
        <v>409</v>
      </c>
      <c r="G1" t="s">
        <v>410</v>
      </c>
      <c r="I1" t="s">
        <v>411</v>
      </c>
      <c r="J1" t="s">
        <v>412</v>
      </c>
    </row>
    <row r="2" ht="13.8" spans="1:10">
      <c r="A2" s="22" t="s">
        <v>3</v>
      </c>
      <c r="B2" s="22" t="s">
        <v>3</v>
      </c>
      <c r="C2" s="22" t="s">
        <v>7</v>
      </c>
      <c r="D2" s="22" t="s">
        <v>7</v>
      </c>
      <c r="E2">
        <f>(8583+8593+8594+8487+8672)/5</f>
        <v>8585.8</v>
      </c>
      <c r="F2">
        <f>60*24*30</f>
        <v>43200</v>
      </c>
      <c r="G2" s="1">
        <f>E2/F2</f>
        <v>0.19874537037037</v>
      </c>
      <c r="H2" s="1">
        <v>0.196097034984798</v>
      </c>
      <c r="I2" s="1">
        <v>0.5</v>
      </c>
      <c r="J2">
        <f>1-I2</f>
        <v>0.5</v>
      </c>
    </row>
    <row r="3" ht="13.8" spans="1:10">
      <c r="A3" s="22" t="s">
        <v>4</v>
      </c>
      <c r="B3" s="22" t="s">
        <v>3</v>
      </c>
      <c r="C3" s="22" t="s">
        <v>8</v>
      </c>
      <c r="D3" s="22" t="s">
        <v>7</v>
      </c>
      <c r="E3">
        <f>(12274+12312+12202+11974+12232+12234)/6</f>
        <v>12204.6666666667</v>
      </c>
      <c r="F3">
        <f>60*24*30</f>
        <v>43200</v>
      </c>
      <c r="G3" s="1">
        <f>E3/F3</f>
        <v>0.282515432098765</v>
      </c>
      <c r="H3" s="1">
        <v>0.263321960714897</v>
      </c>
      <c r="I3" s="1">
        <v>0.701446808026364</v>
      </c>
      <c r="J3">
        <f>1-I3</f>
        <v>0.298553191973636</v>
      </c>
    </row>
    <row r="4" ht="13.8" spans="1:10">
      <c r="A4" s="22" t="s">
        <v>4</v>
      </c>
      <c r="B4" s="22" t="s">
        <v>3</v>
      </c>
      <c r="C4" s="22" t="s">
        <v>7</v>
      </c>
      <c r="D4" s="22" t="s">
        <v>7</v>
      </c>
      <c r="E4">
        <f>(12976+12934+12702+12998+12885)/5</f>
        <v>12899</v>
      </c>
      <c r="F4">
        <v>43200</v>
      </c>
      <c r="G4" s="1">
        <f>E4/F4</f>
        <v>0.298587962962963</v>
      </c>
      <c r="H4" s="1">
        <v>0.292287297950888</v>
      </c>
      <c r="I4" s="1">
        <v>0.668947213755164</v>
      </c>
      <c r="J4">
        <f>1-I4</f>
        <v>0.331052786244836</v>
      </c>
    </row>
    <row r="5" ht="13.8" spans="1:10">
      <c r="A5" s="22" t="s">
        <v>144</v>
      </c>
      <c r="B5" s="22" t="s">
        <v>144</v>
      </c>
      <c r="C5" s="22" t="s">
        <v>8</v>
      </c>
      <c r="D5" s="22" t="s">
        <v>7</v>
      </c>
      <c r="G5" s="1"/>
      <c r="H5" s="1">
        <v>0.0643409243106004</v>
      </c>
      <c r="I5" s="1">
        <v>0.506871976649876</v>
      </c>
      <c r="J5">
        <f>1-I5</f>
        <v>0.493128023350124</v>
      </c>
    </row>
    <row r="6" ht="13.8" spans="1:10">
      <c r="A6" s="22" t="s">
        <v>144</v>
      </c>
      <c r="B6" s="22" t="s">
        <v>144</v>
      </c>
      <c r="C6" s="22" t="s">
        <v>154</v>
      </c>
      <c r="D6" s="22" t="s">
        <v>7</v>
      </c>
      <c r="H6" s="2">
        <v>0.0664234836210433</v>
      </c>
      <c r="I6" s="2">
        <v>0.49925680979436</v>
      </c>
      <c r="J6">
        <f>1-I6</f>
        <v>0.50074319020564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</vt:lpstr>
      <vt:lpstr>後続0</vt:lpstr>
      <vt:lpstr>後続１</vt:lpstr>
      <vt:lpstr>3miner後続0</vt:lpstr>
      <vt:lpstr>3miner後続1</vt:lpstr>
      <vt:lpstr>hikaku</vt:lpstr>
      <vt:lpstr>BC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kapan</dc:creator>
  <cp:lastModifiedBy>kapan</cp:lastModifiedBy>
  <dcterms:created xsi:type="dcterms:W3CDTF">2020-08-02T11:44:00Z</dcterms:created>
  <dcterms:modified xsi:type="dcterms:W3CDTF">2020-11-26T03:15:55Z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