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0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1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2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14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5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imulation\Preliminary\Lens Models\"/>
    </mc:Choice>
  </mc:AlternateContent>
  <bookViews>
    <workbookView minimized="1" xWindow="0" yWindow="0" windowWidth="23040" windowHeight="9576" tabRatio="920"/>
  </bookViews>
  <sheets>
    <sheet name="channel_detector_lensless" sheetId="8" r:id="rId1"/>
    <sheet name="channel_ball_detector_nlens" sheetId="1" r:id="rId2"/>
    <sheet name="channel_ball_array-uniform" sheetId="2" r:id="rId3"/>
    <sheet name="channel_ball_array-xlinear" sheetId="7" r:id="rId4"/>
    <sheet name="channel_ball_detector_lensdia" sheetId="4" r:id="rId5"/>
    <sheet name="channel_ball_detector_pdmslensd" sheetId="5" r:id="rId6"/>
    <sheet name="channel_ball_detector_awi" sheetId="12" r:id="rId7"/>
    <sheet name="channel_ball_detector_swissjewe" sheetId="16" r:id="rId8"/>
    <sheet name="channel_grin_detector" sheetId="10" r:id="rId9"/>
    <sheet name="channel_grin_array-uniform" sheetId="9" r:id="rId10"/>
    <sheet name="channel_fzp_detector" sheetId="11" r:id="rId11"/>
    <sheet name="channel_embedded_well_detector_" sheetId="6" r:id="rId12"/>
    <sheet name="channel_neg_detector" sheetId="13" r:id="rId13"/>
    <sheet name="channel_grin_detector_um" sheetId="14" r:id="rId14"/>
    <sheet name="channel_grin_array_um" sheetId="15" r:id="rId15"/>
  </sheets>
  <definedNames>
    <definedName name="_xlnm._FilterDatabase" localSheetId="7" hidden="1">channel_ball_detector_swissjewe!$A$169:$J$218</definedName>
  </definedNames>
  <calcPr calcId="152511"/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3" i="8"/>
  <c r="G2" i="8"/>
  <c r="K224" i="16" l="1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23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170" i="16"/>
  <c r="I224" i="16"/>
  <c r="J224" i="16"/>
  <c r="I225" i="16"/>
  <c r="J225" i="16"/>
  <c r="I226" i="16"/>
  <c r="J226" i="16"/>
  <c r="I227" i="16"/>
  <c r="J227" i="16"/>
  <c r="I228" i="16"/>
  <c r="J228" i="16"/>
  <c r="I229" i="16"/>
  <c r="J229" i="16"/>
  <c r="I230" i="16"/>
  <c r="J230" i="16"/>
  <c r="I231" i="16"/>
  <c r="J231" i="16"/>
  <c r="I232" i="16"/>
  <c r="J232" i="16"/>
  <c r="I233" i="16"/>
  <c r="J233" i="16"/>
  <c r="I234" i="16"/>
  <c r="J234" i="16"/>
  <c r="I235" i="16"/>
  <c r="J235" i="16"/>
  <c r="I236" i="16"/>
  <c r="J236" i="16"/>
  <c r="I237" i="16"/>
  <c r="J237" i="16"/>
  <c r="I238" i="16"/>
  <c r="J238" i="16"/>
  <c r="I239" i="16"/>
  <c r="J239" i="16"/>
  <c r="I240" i="16"/>
  <c r="J240" i="16"/>
  <c r="I241" i="16"/>
  <c r="J241" i="16"/>
  <c r="I242" i="16"/>
  <c r="J242" i="16"/>
  <c r="I243" i="16"/>
  <c r="J243" i="16"/>
  <c r="I244" i="16"/>
  <c r="J244" i="16"/>
  <c r="I245" i="16"/>
  <c r="J245" i="16"/>
  <c r="I246" i="16"/>
  <c r="J246" i="16"/>
  <c r="I247" i="16"/>
  <c r="J247" i="16"/>
  <c r="I248" i="16"/>
  <c r="J248" i="16"/>
  <c r="I223" i="16"/>
  <c r="J223" i="16"/>
  <c r="I171" i="16"/>
  <c r="J171" i="16"/>
  <c r="I172" i="16"/>
  <c r="J172" i="16"/>
  <c r="I173" i="16"/>
  <c r="J173" i="16"/>
  <c r="I174" i="16"/>
  <c r="J174" i="16"/>
  <c r="I175" i="16"/>
  <c r="J175" i="16"/>
  <c r="I176" i="16"/>
  <c r="J176" i="16"/>
  <c r="I177" i="16"/>
  <c r="J177" i="16"/>
  <c r="I178" i="16"/>
  <c r="J178" i="16"/>
  <c r="I179" i="16"/>
  <c r="J179" i="16"/>
  <c r="I180" i="16"/>
  <c r="J180" i="16"/>
  <c r="I181" i="16"/>
  <c r="J181" i="16"/>
  <c r="I185" i="16"/>
  <c r="J185" i="16"/>
  <c r="I188" i="16"/>
  <c r="J188" i="16"/>
  <c r="I192" i="16"/>
  <c r="J192" i="16"/>
  <c r="I195" i="16"/>
  <c r="J195" i="16"/>
  <c r="I199" i="16"/>
  <c r="J199" i="16"/>
  <c r="I202" i="16"/>
  <c r="J202" i="16"/>
  <c r="I206" i="16"/>
  <c r="J206" i="16"/>
  <c r="I210" i="16"/>
  <c r="J210" i="16"/>
  <c r="I214" i="16"/>
  <c r="J214" i="16"/>
  <c r="I207" i="16"/>
  <c r="J207" i="16"/>
  <c r="I182" i="16"/>
  <c r="J182" i="16"/>
  <c r="I183" i="16"/>
  <c r="J183" i="16"/>
  <c r="I184" i="16"/>
  <c r="J184" i="16"/>
  <c r="I186" i="16"/>
  <c r="J186" i="16"/>
  <c r="I187" i="16"/>
  <c r="J187" i="16"/>
  <c r="I189" i="16"/>
  <c r="J189" i="16"/>
  <c r="I190" i="16"/>
  <c r="J190" i="16"/>
  <c r="I191" i="16"/>
  <c r="J191" i="16"/>
  <c r="I193" i="16"/>
  <c r="J193" i="16"/>
  <c r="I194" i="16"/>
  <c r="J194" i="16"/>
  <c r="I196" i="16"/>
  <c r="J196" i="16"/>
  <c r="I197" i="16"/>
  <c r="J197" i="16"/>
  <c r="I198" i="16"/>
  <c r="J198" i="16"/>
  <c r="I200" i="16"/>
  <c r="J200" i="16"/>
  <c r="I201" i="16"/>
  <c r="J201" i="16"/>
  <c r="I203" i="16"/>
  <c r="J203" i="16"/>
  <c r="I204" i="16"/>
  <c r="J204" i="16"/>
  <c r="I205" i="16"/>
  <c r="J205" i="16"/>
  <c r="I208" i="16"/>
  <c r="J208" i="16"/>
  <c r="I209" i="16"/>
  <c r="J209" i="16"/>
  <c r="I211" i="16"/>
  <c r="J211" i="16"/>
  <c r="I212" i="16"/>
  <c r="J212" i="16"/>
  <c r="I213" i="16"/>
  <c r="J213" i="16"/>
  <c r="I215" i="16"/>
  <c r="J215" i="16"/>
  <c r="I216" i="16"/>
  <c r="J216" i="16"/>
  <c r="I217" i="16"/>
  <c r="J217" i="16"/>
  <c r="I218" i="16"/>
  <c r="J218" i="16"/>
  <c r="J170" i="16"/>
  <c r="I170" i="16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43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38" i="12"/>
  <c r="J3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08" i="12"/>
  <c r="J108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73" i="12"/>
  <c r="J73" i="12"/>
  <c r="J69" i="12" l="1"/>
  <c r="H39" i="12" s="1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38" i="12"/>
  <c r="I39" i="12"/>
  <c r="J39" i="12"/>
  <c r="I40" i="12"/>
  <c r="J40" i="12"/>
  <c r="I41" i="12"/>
  <c r="J41" i="12"/>
  <c r="I42" i="12"/>
  <c r="J42" i="12"/>
  <c r="I43" i="12"/>
  <c r="J43" i="12"/>
  <c r="I44" i="12"/>
  <c r="J44" i="12"/>
  <c r="I45" i="12"/>
  <c r="J45" i="12"/>
  <c r="I46" i="12"/>
  <c r="J46" i="12"/>
  <c r="I47" i="12"/>
  <c r="J47" i="12"/>
  <c r="I48" i="12"/>
  <c r="J48" i="12"/>
  <c r="I49" i="12"/>
  <c r="J49" i="12"/>
  <c r="I50" i="12"/>
  <c r="J50" i="12"/>
  <c r="I51" i="12"/>
  <c r="J51" i="12"/>
  <c r="I52" i="12"/>
  <c r="J52" i="12"/>
  <c r="I53" i="12"/>
  <c r="J53" i="12"/>
  <c r="I54" i="12"/>
  <c r="J54" i="12"/>
  <c r="I55" i="12"/>
  <c r="J55" i="12"/>
  <c r="I56" i="12"/>
  <c r="J56" i="12"/>
  <c r="I57" i="12"/>
  <c r="J57" i="12"/>
  <c r="I58" i="12"/>
  <c r="J58" i="12"/>
  <c r="I59" i="12"/>
  <c r="J59" i="12"/>
  <c r="I60" i="12"/>
  <c r="J60" i="12"/>
  <c r="I61" i="12"/>
  <c r="J61" i="12"/>
  <c r="I62" i="12"/>
  <c r="J62" i="12"/>
  <c r="I63" i="12"/>
  <c r="J63" i="12"/>
  <c r="I64" i="12"/>
  <c r="J64" i="12"/>
  <c r="I65" i="12"/>
  <c r="J65" i="12"/>
  <c r="I66" i="12"/>
  <c r="J66" i="12"/>
  <c r="I67" i="12"/>
  <c r="J67" i="12"/>
  <c r="I68" i="12"/>
  <c r="J68" i="12"/>
  <c r="I38" i="12"/>
  <c r="H41" i="12"/>
  <c r="H42" i="12"/>
  <c r="H45" i="12"/>
  <c r="H46" i="12"/>
  <c r="H49" i="12"/>
  <c r="H50" i="12"/>
  <c r="H53" i="12"/>
  <c r="H54" i="12"/>
  <c r="H57" i="12"/>
  <c r="H58" i="12"/>
  <c r="H61" i="12"/>
  <c r="H62" i="12"/>
  <c r="H65" i="12"/>
  <c r="H66" i="12"/>
  <c r="H3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08" i="12"/>
  <c r="K88" i="12"/>
  <c r="K89" i="12"/>
  <c r="L89" i="12" s="1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87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73" i="12"/>
  <c r="I109" i="12"/>
  <c r="J109" i="12"/>
  <c r="I110" i="12"/>
  <c r="J110" i="12"/>
  <c r="I111" i="12"/>
  <c r="J111" i="12"/>
  <c r="I112" i="12"/>
  <c r="J112" i="12"/>
  <c r="I113" i="12"/>
  <c r="J113" i="12"/>
  <c r="I114" i="12"/>
  <c r="J114" i="12"/>
  <c r="I115" i="12"/>
  <c r="J115" i="12"/>
  <c r="I116" i="12"/>
  <c r="J116" i="12"/>
  <c r="I117" i="12"/>
  <c r="J117" i="12"/>
  <c r="I118" i="12"/>
  <c r="J118" i="12"/>
  <c r="I119" i="12"/>
  <c r="J119" i="12"/>
  <c r="I120" i="12"/>
  <c r="J120" i="12"/>
  <c r="I121" i="12"/>
  <c r="J121" i="12"/>
  <c r="I122" i="12"/>
  <c r="J122" i="12"/>
  <c r="I123" i="12"/>
  <c r="J123" i="12"/>
  <c r="I124" i="12"/>
  <c r="J124" i="12"/>
  <c r="I125" i="12"/>
  <c r="J125" i="12"/>
  <c r="I126" i="12"/>
  <c r="J126" i="12"/>
  <c r="I127" i="12"/>
  <c r="J127" i="12"/>
  <c r="I128" i="12"/>
  <c r="J128" i="12"/>
  <c r="I129" i="12"/>
  <c r="J129" i="12"/>
  <c r="I130" i="12"/>
  <c r="J130" i="12"/>
  <c r="I131" i="12"/>
  <c r="J131" i="12"/>
  <c r="I132" i="12"/>
  <c r="J132" i="12"/>
  <c r="I133" i="12"/>
  <c r="J133" i="12"/>
  <c r="I134" i="12"/>
  <c r="J134" i="12"/>
  <c r="I135" i="12"/>
  <c r="J135" i="12"/>
  <c r="I136" i="12"/>
  <c r="J136" i="12"/>
  <c r="I137" i="12"/>
  <c r="J137" i="12"/>
  <c r="I108" i="12"/>
  <c r="I73" i="12"/>
  <c r="I74" i="12"/>
  <c r="J74" i="12"/>
  <c r="I75" i="12"/>
  <c r="J75" i="12"/>
  <c r="I76" i="12"/>
  <c r="J76" i="12"/>
  <c r="I77" i="12"/>
  <c r="J77" i="12"/>
  <c r="I78" i="12"/>
  <c r="J78" i="12"/>
  <c r="I79" i="12"/>
  <c r="J79" i="12"/>
  <c r="I80" i="12"/>
  <c r="J80" i="12"/>
  <c r="I81" i="12"/>
  <c r="J81" i="12"/>
  <c r="I82" i="12"/>
  <c r="J82" i="12"/>
  <c r="I83" i="12"/>
  <c r="J83" i="12"/>
  <c r="I84" i="12"/>
  <c r="J84" i="12"/>
  <c r="I85" i="12"/>
  <c r="J85" i="12"/>
  <c r="I86" i="12"/>
  <c r="J86" i="12"/>
  <c r="I87" i="12"/>
  <c r="J87" i="12"/>
  <c r="I88" i="12"/>
  <c r="J88" i="12"/>
  <c r="I89" i="12"/>
  <c r="J89" i="12"/>
  <c r="I90" i="12"/>
  <c r="J90" i="12"/>
  <c r="I91" i="12"/>
  <c r="J91" i="12"/>
  <c r="I92" i="12"/>
  <c r="J92" i="12"/>
  <c r="I93" i="12"/>
  <c r="J93" i="12"/>
  <c r="I94" i="12"/>
  <c r="J94" i="12"/>
  <c r="I95" i="12"/>
  <c r="J95" i="12"/>
  <c r="I96" i="12"/>
  <c r="J96" i="12"/>
  <c r="I97" i="12"/>
  <c r="J97" i="12"/>
  <c r="I98" i="12"/>
  <c r="J98" i="12"/>
  <c r="I99" i="12"/>
  <c r="J99" i="12"/>
  <c r="I100" i="12"/>
  <c r="J100" i="12"/>
  <c r="I101" i="12"/>
  <c r="J101" i="12"/>
  <c r="I102" i="12"/>
  <c r="J102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08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73" i="12"/>
  <c r="I139" i="12"/>
  <c r="I104" i="12"/>
  <c r="H68" i="12" l="1"/>
  <c r="H64" i="12"/>
  <c r="H60" i="12"/>
  <c r="H56" i="12"/>
  <c r="H52" i="12"/>
  <c r="H48" i="12"/>
  <c r="H44" i="12"/>
  <c r="H40" i="12"/>
  <c r="H67" i="12"/>
  <c r="H63" i="12"/>
  <c r="H59" i="12"/>
  <c r="H55" i="12"/>
  <c r="H51" i="12"/>
  <c r="H47" i="12"/>
  <c r="H43" i="12"/>
  <c r="Q87" i="15"/>
  <c r="P87" i="15"/>
  <c r="Q86" i="15"/>
  <c r="P86" i="15"/>
  <c r="Q85" i="15"/>
  <c r="P85" i="15"/>
  <c r="Q84" i="15"/>
  <c r="P84" i="15"/>
  <c r="Q83" i="15"/>
  <c r="P83" i="15"/>
  <c r="Q82" i="15"/>
  <c r="P82" i="15"/>
  <c r="Q40" i="15"/>
  <c r="P40" i="15"/>
  <c r="Q39" i="15"/>
  <c r="P39" i="15"/>
  <c r="Q38" i="15"/>
  <c r="P38" i="15"/>
  <c r="Q37" i="15"/>
  <c r="P37" i="15"/>
  <c r="Q36" i="15"/>
  <c r="P36" i="15"/>
  <c r="Q35" i="15"/>
  <c r="P35" i="15"/>
  <c r="Q34" i="15"/>
  <c r="P34" i="15"/>
  <c r="Q33" i="15"/>
  <c r="P33" i="15"/>
  <c r="Q32" i="15"/>
  <c r="P32" i="15"/>
  <c r="P45" i="15"/>
  <c r="Q45" i="15"/>
  <c r="P70" i="15"/>
  <c r="Q78" i="15"/>
  <c r="P78" i="15"/>
  <c r="Q77" i="15"/>
  <c r="P77" i="15"/>
  <c r="Q76" i="15"/>
  <c r="P76" i="15"/>
  <c r="Q75" i="15"/>
  <c r="P75" i="15"/>
  <c r="Q74" i="15"/>
  <c r="P74" i="15"/>
  <c r="Q73" i="15"/>
  <c r="P73" i="15"/>
  <c r="Q72" i="15"/>
  <c r="P72" i="15"/>
  <c r="Q71" i="15"/>
  <c r="P71" i="15"/>
  <c r="Q70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P53" i="15"/>
  <c r="Q53" i="15"/>
  <c r="P54" i="15"/>
  <c r="Q54" i="15"/>
  <c r="P55" i="15"/>
  <c r="Q55" i="15"/>
  <c r="P56" i="15"/>
  <c r="Q56" i="15"/>
  <c r="P57" i="15"/>
  <c r="Q57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O257" i="14"/>
  <c r="O258" i="14"/>
  <c r="O259" i="14"/>
  <c r="O260" i="14"/>
  <c r="O261" i="14"/>
  <c r="O262" i="14"/>
  <c r="O263" i="14"/>
  <c r="O264" i="14"/>
  <c r="O265" i="14"/>
  <c r="O266" i="14"/>
  <c r="O267" i="14"/>
  <c r="O256" i="14"/>
  <c r="O244" i="14"/>
  <c r="O245" i="14"/>
  <c r="O246" i="14"/>
  <c r="O247" i="14"/>
  <c r="O248" i="14"/>
  <c r="O249" i="14"/>
  <c r="O250" i="14"/>
  <c r="O251" i="14"/>
  <c r="O243" i="14"/>
  <c r="O228" i="14"/>
  <c r="P228" i="14"/>
  <c r="O229" i="14"/>
  <c r="P229" i="14"/>
  <c r="O230" i="14"/>
  <c r="P230" i="14"/>
  <c r="O231" i="14"/>
  <c r="P231" i="14"/>
  <c r="O232" i="14"/>
  <c r="P232" i="14"/>
  <c r="O233" i="14"/>
  <c r="P233" i="14"/>
  <c r="O234" i="14"/>
  <c r="P234" i="14"/>
  <c r="O235" i="14"/>
  <c r="P235" i="14"/>
  <c r="O236" i="14"/>
  <c r="P236" i="14"/>
  <c r="O237" i="14"/>
  <c r="P237" i="14"/>
  <c r="O238" i="14"/>
  <c r="P238" i="14"/>
  <c r="P227" i="14"/>
  <c r="O227" i="14"/>
  <c r="C417" i="10" l="1"/>
  <c r="C416" i="10"/>
  <c r="C415" i="10"/>
  <c r="C414" i="10"/>
  <c r="C413" i="10"/>
  <c r="C412" i="10"/>
  <c r="C411" i="10"/>
  <c r="C410" i="10"/>
  <c r="C409" i="10"/>
  <c r="C408" i="10"/>
  <c r="C407" i="10"/>
  <c r="C402" i="10"/>
  <c r="C401" i="10"/>
  <c r="C400" i="10"/>
  <c r="C399" i="10"/>
  <c r="C398" i="10"/>
  <c r="C397" i="10"/>
  <c r="C396" i="10"/>
  <c r="C395" i="10"/>
  <c r="C394" i="10"/>
  <c r="C393" i="10"/>
  <c r="C392" i="10"/>
  <c r="B314" i="10"/>
  <c r="B313" i="10"/>
  <c r="B312" i="10"/>
  <c r="B311" i="10"/>
  <c r="B310" i="10"/>
  <c r="B309" i="10"/>
  <c r="B308" i="10"/>
  <c r="B307" i="10"/>
  <c r="B306" i="10"/>
  <c r="B305" i="10"/>
  <c r="B304" i="10"/>
  <c r="B240" i="10"/>
  <c r="B239" i="10"/>
  <c r="B238" i="10"/>
  <c r="B237" i="10"/>
  <c r="B236" i="10"/>
  <c r="B235" i="10"/>
  <c r="B234" i="10"/>
  <c r="B233" i="10"/>
  <c r="B232" i="10"/>
  <c r="B231" i="10"/>
  <c r="B230" i="10"/>
  <c r="B255" i="10"/>
  <c r="B254" i="10"/>
  <c r="B253" i="10"/>
  <c r="B252" i="10"/>
  <c r="B251" i="10"/>
  <c r="B250" i="10"/>
  <c r="B249" i="10"/>
  <c r="B248" i="10"/>
  <c r="B247" i="10"/>
  <c r="B246" i="10"/>
  <c r="B245" i="10"/>
  <c r="B270" i="10"/>
  <c r="B269" i="10"/>
  <c r="B268" i="10"/>
  <c r="B267" i="10"/>
  <c r="B266" i="10"/>
  <c r="B265" i="10"/>
  <c r="B264" i="10"/>
  <c r="B263" i="10"/>
  <c r="B262" i="10"/>
  <c r="B261" i="10"/>
  <c r="B260" i="10"/>
  <c r="B300" i="10"/>
  <c r="B299" i="10"/>
  <c r="B298" i="10"/>
  <c r="B297" i="10"/>
  <c r="B296" i="10"/>
  <c r="B295" i="10"/>
  <c r="B294" i="10"/>
  <c r="B293" i="10"/>
  <c r="B292" i="10"/>
  <c r="B291" i="10"/>
  <c r="B290" i="10"/>
  <c r="M79" i="7" l="1"/>
  <c r="M80" i="7"/>
  <c r="M81" i="7"/>
  <c r="M82" i="7"/>
  <c r="M83" i="7"/>
  <c r="M84" i="7"/>
  <c r="M85" i="7"/>
  <c r="M86" i="7"/>
  <c r="M87" i="7"/>
  <c r="M78" i="7"/>
  <c r="M65" i="7"/>
  <c r="M66" i="7"/>
  <c r="M67" i="7"/>
  <c r="M68" i="7"/>
  <c r="M69" i="7"/>
  <c r="M70" i="7"/>
  <c r="M71" i="7"/>
  <c r="M72" i="7"/>
  <c r="M73" i="7"/>
  <c r="M64" i="7"/>
  <c r="P88" i="9"/>
  <c r="Q88" i="9"/>
  <c r="P89" i="9"/>
  <c r="Q89" i="9"/>
  <c r="P90" i="9"/>
  <c r="Q90" i="9"/>
  <c r="P91" i="9"/>
  <c r="Q91" i="9"/>
  <c r="P92" i="9"/>
  <c r="Q92" i="9"/>
  <c r="P93" i="9"/>
  <c r="Q93" i="9"/>
  <c r="P97" i="9"/>
  <c r="Q97" i="9"/>
  <c r="P98" i="9"/>
  <c r="Q98" i="9"/>
  <c r="P99" i="9"/>
  <c r="Q99" i="9"/>
  <c r="P100" i="9"/>
  <c r="Q100" i="9"/>
  <c r="P101" i="9"/>
  <c r="Q101" i="9"/>
  <c r="P102" i="9"/>
  <c r="Q102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28" i="9"/>
  <c r="P52" i="9"/>
  <c r="Q53" i="9"/>
  <c r="Q54" i="9"/>
  <c r="Q55" i="9"/>
  <c r="Q56" i="9"/>
  <c r="Q57" i="9"/>
  <c r="Q61" i="9"/>
  <c r="Q62" i="9"/>
  <c r="Q63" i="9"/>
  <c r="Q64" i="9"/>
  <c r="Q65" i="9"/>
  <c r="Q66" i="9"/>
  <c r="Q70" i="9"/>
  <c r="Q71" i="9"/>
  <c r="Q72" i="9"/>
  <c r="Q73" i="9"/>
  <c r="Q74" i="9"/>
  <c r="Q75" i="9"/>
  <c r="Q79" i="9"/>
  <c r="Q80" i="9"/>
  <c r="Q81" i="9"/>
  <c r="Q82" i="9"/>
  <c r="Q83" i="9"/>
  <c r="Q84" i="9"/>
  <c r="Q52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53" i="9"/>
  <c r="P54" i="9"/>
  <c r="P55" i="9"/>
  <c r="P56" i="9"/>
  <c r="P57" i="9"/>
  <c r="P61" i="9"/>
  <c r="P62" i="9"/>
  <c r="P63" i="9"/>
  <c r="P64" i="9"/>
  <c r="P65" i="9"/>
  <c r="P66" i="9"/>
  <c r="P70" i="9"/>
  <c r="P71" i="9"/>
  <c r="P72" i="9"/>
  <c r="P73" i="9"/>
  <c r="P74" i="9"/>
  <c r="P75" i="9"/>
  <c r="P79" i="9"/>
  <c r="P80" i="9"/>
  <c r="P81" i="9"/>
  <c r="P82" i="9"/>
  <c r="P83" i="9"/>
  <c r="P84" i="9"/>
  <c r="P28" i="9"/>
  <c r="M3" i="10" l="1"/>
  <c r="M4" i="10"/>
  <c r="M5" i="10"/>
  <c r="M6" i="10"/>
  <c r="M10" i="10"/>
  <c r="M11" i="10"/>
  <c r="M12" i="10"/>
  <c r="M13" i="10"/>
  <c r="M14" i="10"/>
  <c r="M15" i="10"/>
  <c r="M16" i="10"/>
  <c r="M17" i="10"/>
  <c r="M18" i="10"/>
  <c r="M19" i="10"/>
  <c r="M23" i="10"/>
  <c r="M24" i="10"/>
  <c r="M25" i="10"/>
  <c r="M26" i="10"/>
  <c r="M27" i="10"/>
  <c r="M28" i="10"/>
  <c r="M29" i="10"/>
  <c r="M30" i="10"/>
  <c r="M31" i="10"/>
  <c r="M32" i="10"/>
  <c r="M33" i="10"/>
  <c r="M37" i="10"/>
  <c r="M38" i="10"/>
  <c r="M39" i="10"/>
  <c r="M40" i="10"/>
  <c r="M41" i="10"/>
  <c r="M42" i="10"/>
  <c r="M43" i="10"/>
  <c r="M44" i="10"/>
  <c r="M45" i="10"/>
  <c r="M46" i="10"/>
  <c r="M47" i="10"/>
  <c r="M51" i="10"/>
  <c r="M52" i="10"/>
  <c r="M53" i="10"/>
  <c r="M57" i="10"/>
  <c r="M58" i="10"/>
  <c r="M59" i="10"/>
  <c r="M2" i="10"/>
  <c r="L3" i="10"/>
  <c r="L4" i="10"/>
  <c r="L5" i="10"/>
  <c r="L6" i="10"/>
  <c r="L10" i="10"/>
  <c r="L11" i="10"/>
  <c r="L12" i="10"/>
  <c r="L13" i="10"/>
  <c r="L14" i="10"/>
  <c r="L15" i="10"/>
  <c r="L16" i="10"/>
  <c r="L17" i="10"/>
  <c r="L18" i="10"/>
  <c r="L23" i="10"/>
  <c r="L24" i="10"/>
  <c r="L25" i="10"/>
  <c r="L26" i="10"/>
  <c r="L27" i="10"/>
  <c r="L28" i="10"/>
  <c r="L29" i="10"/>
  <c r="L30" i="10"/>
  <c r="L31" i="10"/>
  <c r="L32" i="10"/>
  <c r="L33" i="10"/>
  <c r="L37" i="10"/>
  <c r="L38" i="10"/>
  <c r="L39" i="10"/>
  <c r="L40" i="10"/>
  <c r="L41" i="10"/>
  <c r="L42" i="10"/>
  <c r="L43" i="10"/>
  <c r="L44" i="10"/>
  <c r="L45" i="10"/>
  <c r="L46" i="10"/>
  <c r="L47" i="10"/>
  <c r="L51" i="10"/>
  <c r="L52" i="10"/>
  <c r="L53" i="10"/>
  <c r="L57" i="10"/>
  <c r="L58" i="10"/>
  <c r="L59" i="10"/>
  <c r="L2" i="10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5" i="11"/>
  <c r="L26" i="11"/>
  <c r="L27" i="11"/>
  <c r="L30" i="11"/>
  <c r="L31" i="11"/>
  <c r="L32" i="11"/>
  <c r="L35" i="11"/>
  <c r="L36" i="11"/>
  <c r="L37" i="11"/>
  <c r="L38" i="11"/>
  <c r="L39" i="11"/>
  <c r="L40" i="11"/>
  <c r="L41" i="11"/>
  <c r="L42" i="11"/>
  <c r="L43" i="11"/>
  <c r="L44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3" i="11"/>
  <c r="L84" i="11"/>
  <c r="L85" i="11"/>
  <c r="L86" i="11"/>
  <c r="L87" i="11"/>
  <c r="L88" i="11"/>
  <c r="L89" i="11"/>
  <c r="L90" i="11"/>
  <c r="L91" i="11"/>
  <c r="L92" i="11"/>
  <c r="L95" i="11"/>
  <c r="L96" i="11"/>
  <c r="L97" i="11"/>
  <c r="L98" i="11"/>
  <c r="L99" i="11"/>
  <c r="L100" i="11"/>
  <c r="L101" i="11"/>
  <c r="L102" i="11"/>
  <c r="L103" i="11"/>
  <c r="L104" i="11"/>
  <c r="L107" i="11"/>
  <c r="L108" i="11"/>
  <c r="L109" i="11"/>
  <c r="L110" i="11"/>
  <c r="L111" i="11"/>
  <c r="L112" i="11"/>
  <c r="L113" i="11"/>
  <c r="L114" i="11"/>
  <c r="L115" i="11"/>
  <c r="L116" i="11"/>
  <c r="L2" i="11"/>
  <c r="O182" i="2" l="1"/>
  <c r="S182" i="2" s="1"/>
  <c r="H84" i="1"/>
  <c r="H85" i="1"/>
  <c r="H86" i="1"/>
  <c r="H87" i="1"/>
  <c r="H88" i="1"/>
  <c r="H89" i="1"/>
  <c r="H90" i="1"/>
  <c r="H83" i="1"/>
  <c r="H73" i="1"/>
  <c r="H74" i="1"/>
  <c r="H75" i="1"/>
  <c r="H76" i="1"/>
  <c r="H77" i="1"/>
  <c r="H78" i="1"/>
  <c r="H79" i="1"/>
  <c r="H72" i="1"/>
  <c r="H62" i="1"/>
  <c r="H63" i="1"/>
  <c r="H64" i="1"/>
  <c r="H65" i="1"/>
  <c r="H66" i="1"/>
  <c r="H67" i="1"/>
  <c r="H68" i="1"/>
  <c r="H61" i="1"/>
  <c r="H51" i="1"/>
  <c r="H52" i="1"/>
  <c r="H53" i="1"/>
  <c r="H54" i="1"/>
  <c r="H55" i="1"/>
  <c r="H56" i="1"/>
  <c r="H57" i="1"/>
  <c r="H50" i="1"/>
  <c r="G39" i="1"/>
  <c r="G40" i="1"/>
  <c r="G41" i="1"/>
  <c r="G42" i="1"/>
  <c r="G43" i="1"/>
  <c r="G44" i="1"/>
  <c r="G45" i="1"/>
  <c r="G46" i="1"/>
  <c r="G38" i="1"/>
  <c r="G27" i="1"/>
  <c r="G28" i="1"/>
  <c r="G29" i="1"/>
  <c r="G30" i="1"/>
  <c r="G31" i="1"/>
  <c r="G32" i="1"/>
  <c r="G33" i="1"/>
  <c r="G34" i="1"/>
  <c r="G26" i="1"/>
  <c r="G15" i="1"/>
  <c r="G16" i="1"/>
  <c r="G17" i="1"/>
  <c r="G18" i="1"/>
  <c r="G19" i="1"/>
  <c r="G20" i="1"/>
  <c r="G21" i="1"/>
  <c r="G22" i="1"/>
  <c r="G14" i="1"/>
  <c r="G3" i="1"/>
  <c r="G4" i="1"/>
  <c r="G5" i="1"/>
  <c r="G6" i="1"/>
  <c r="G7" i="1"/>
  <c r="G8" i="1"/>
  <c r="G9" i="1"/>
  <c r="G10" i="1"/>
  <c r="G2" i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3" i="8"/>
  <c r="F74" i="8"/>
  <c r="F75" i="8"/>
  <c r="F76" i="8"/>
  <c r="F77" i="8"/>
  <c r="F78" i="8"/>
  <c r="F79" i="8"/>
  <c r="F80" i="8"/>
  <c r="F81" i="8"/>
  <c r="F82" i="8"/>
  <c r="F83" i="8"/>
  <c r="F2" i="8"/>
  <c r="O168" i="2"/>
  <c r="S3" i="2"/>
  <c r="S4" i="2"/>
  <c r="S8" i="2"/>
  <c r="S9" i="2"/>
  <c r="S10" i="2"/>
  <c r="S11" i="2"/>
  <c r="S12" i="2"/>
  <c r="S13" i="2"/>
  <c r="S14" i="2"/>
  <c r="S15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8" i="2"/>
  <c r="S89" i="2"/>
  <c r="S90" i="2"/>
  <c r="S91" i="2"/>
  <c r="S92" i="2"/>
  <c r="S93" i="2"/>
  <c r="S94" i="2"/>
  <c r="S95" i="2"/>
  <c r="S96" i="2"/>
  <c r="S97" i="2"/>
  <c r="S101" i="2"/>
  <c r="S102" i="2"/>
  <c r="S103" i="2"/>
  <c r="S104" i="2"/>
  <c r="S105" i="2"/>
  <c r="S106" i="2"/>
  <c r="S107" i="2"/>
  <c r="S108" i="2"/>
  <c r="S109" i="2"/>
  <c r="S110" i="2"/>
  <c r="S114" i="2"/>
  <c r="S115" i="2"/>
  <c r="S116" i="2"/>
  <c r="S117" i="2"/>
  <c r="S118" i="2"/>
  <c r="S119" i="2"/>
  <c r="S120" i="2"/>
  <c r="S121" i="2"/>
  <c r="S122" i="2"/>
  <c r="S123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50" i="2"/>
  <c r="S151" i="2"/>
  <c r="S152" i="2"/>
  <c r="S153" i="2"/>
  <c r="S154" i="2"/>
  <c r="S158" i="2"/>
  <c r="S159" i="2"/>
  <c r="S160" i="2"/>
  <c r="S161" i="2"/>
  <c r="S162" i="2"/>
  <c r="S166" i="2"/>
  <c r="S167" i="2"/>
  <c r="S168" i="2"/>
  <c r="S169" i="2"/>
  <c r="S170" i="2"/>
  <c r="S174" i="2"/>
  <c r="S175" i="2"/>
  <c r="S176" i="2"/>
  <c r="S177" i="2"/>
  <c r="S178" i="2"/>
  <c r="S183" i="2"/>
  <c r="S184" i="2"/>
  <c r="S185" i="2"/>
  <c r="S186" i="2"/>
  <c r="S2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50" i="2"/>
  <c r="O150" i="2"/>
  <c r="N151" i="2"/>
  <c r="O151" i="2"/>
  <c r="N152" i="2"/>
  <c r="O152" i="2"/>
  <c r="N153" i="2"/>
  <c r="O153" i="2"/>
  <c r="N154" i="2"/>
  <c r="O154" i="2"/>
  <c r="N158" i="2"/>
  <c r="O158" i="2"/>
  <c r="N159" i="2"/>
  <c r="O159" i="2"/>
  <c r="N160" i="2"/>
  <c r="O160" i="2"/>
  <c r="N161" i="2"/>
  <c r="O161" i="2"/>
  <c r="N162" i="2"/>
  <c r="O162" i="2"/>
  <c r="N166" i="2"/>
  <c r="O166" i="2"/>
  <c r="N167" i="2"/>
  <c r="O167" i="2"/>
  <c r="N168" i="2"/>
  <c r="N169" i="2"/>
  <c r="O169" i="2"/>
  <c r="N170" i="2"/>
  <c r="O170" i="2"/>
  <c r="N174" i="2"/>
  <c r="O174" i="2"/>
  <c r="N175" i="2"/>
  <c r="O175" i="2"/>
  <c r="N176" i="2"/>
  <c r="O176" i="2"/>
  <c r="N177" i="2"/>
  <c r="O177" i="2"/>
  <c r="N178" i="2"/>
  <c r="O178" i="2"/>
  <c r="N182" i="2"/>
  <c r="N183" i="2"/>
  <c r="O183" i="2"/>
  <c r="N184" i="2"/>
  <c r="O184" i="2"/>
  <c r="N185" i="2"/>
  <c r="O185" i="2"/>
  <c r="N186" i="2"/>
  <c r="O186" i="2"/>
  <c r="N3" i="2"/>
  <c r="O3" i="2"/>
  <c r="N4" i="2"/>
  <c r="O4" i="2"/>
  <c r="O2" i="2"/>
  <c r="N2" i="2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J90" i="1" l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R186" i="2"/>
  <c r="Q186" i="2"/>
  <c r="R185" i="2"/>
  <c r="Q185" i="2"/>
  <c r="R184" i="2"/>
  <c r="Q184" i="2"/>
  <c r="R183" i="2"/>
  <c r="Q183" i="2"/>
  <c r="R182" i="2"/>
  <c r="Q182" i="2"/>
  <c r="R178" i="2"/>
  <c r="Q178" i="2"/>
  <c r="R177" i="2"/>
  <c r="Q177" i="2"/>
  <c r="R176" i="2"/>
  <c r="Q176" i="2"/>
  <c r="R175" i="2"/>
  <c r="Q175" i="2"/>
  <c r="R174" i="2"/>
  <c r="Q174" i="2"/>
  <c r="R170" i="2"/>
  <c r="Q170" i="2"/>
  <c r="R169" i="2"/>
  <c r="Q169" i="2"/>
  <c r="R168" i="2"/>
  <c r="Q168" i="2"/>
  <c r="R167" i="2"/>
  <c r="Q167" i="2"/>
  <c r="R166" i="2"/>
  <c r="Q166" i="2"/>
  <c r="R162" i="2"/>
  <c r="Q162" i="2"/>
  <c r="R161" i="2"/>
  <c r="Q161" i="2"/>
  <c r="R160" i="2"/>
  <c r="Q160" i="2"/>
  <c r="R159" i="2"/>
  <c r="Q159" i="2"/>
  <c r="R158" i="2"/>
  <c r="Q158" i="2"/>
  <c r="R154" i="2"/>
  <c r="Q154" i="2"/>
  <c r="R153" i="2"/>
  <c r="Q153" i="2"/>
  <c r="R152" i="2"/>
  <c r="Q152" i="2"/>
  <c r="R151" i="2"/>
  <c r="Q151" i="2"/>
  <c r="R150" i="2"/>
  <c r="Q150" i="2"/>
  <c r="R146" i="2"/>
  <c r="Q146" i="2"/>
  <c r="R145" i="2"/>
  <c r="Q145" i="2"/>
  <c r="R144" i="2"/>
  <c r="Q144" i="2"/>
  <c r="R143" i="2"/>
  <c r="Q143" i="2"/>
  <c r="R142" i="2"/>
  <c r="Q142" i="2"/>
  <c r="R141" i="2"/>
  <c r="Q141" i="2"/>
  <c r="R140" i="2"/>
  <c r="Q140" i="2"/>
  <c r="R139" i="2"/>
  <c r="Q139" i="2"/>
  <c r="R138" i="2"/>
  <c r="Q138" i="2"/>
  <c r="R137" i="2"/>
  <c r="Q137" i="2"/>
  <c r="R136" i="2"/>
  <c r="Q136" i="2"/>
  <c r="R135" i="2"/>
  <c r="Q135" i="2"/>
  <c r="R134" i="2"/>
  <c r="Q134" i="2"/>
  <c r="R133" i="2"/>
  <c r="Q133" i="2"/>
  <c r="R132" i="2"/>
  <c r="Q132" i="2"/>
  <c r="R131" i="2"/>
  <c r="Q131" i="2"/>
  <c r="R130" i="2"/>
  <c r="Q130" i="2"/>
  <c r="R129" i="2"/>
  <c r="Q129" i="2"/>
  <c r="R128" i="2"/>
  <c r="Q128" i="2"/>
  <c r="R127" i="2"/>
  <c r="Q127" i="2"/>
  <c r="R123" i="2"/>
  <c r="Q123" i="2"/>
  <c r="R122" i="2"/>
  <c r="Q122" i="2"/>
  <c r="R121" i="2"/>
  <c r="Q121" i="2"/>
  <c r="R120" i="2"/>
  <c r="Q120" i="2"/>
  <c r="R119" i="2"/>
  <c r="Q119" i="2"/>
  <c r="R118" i="2"/>
  <c r="Q118" i="2"/>
  <c r="R117" i="2"/>
  <c r="Q117" i="2"/>
  <c r="R116" i="2"/>
  <c r="Q116" i="2"/>
  <c r="R115" i="2"/>
  <c r="Q115" i="2"/>
  <c r="R114" i="2"/>
  <c r="Q114" i="2"/>
  <c r="R110" i="2"/>
  <c r="Q110" i="2"/>
  <c r="R109" i="2"/>
  <c r="Q109" i="2"/>
  <c r="R108" i="2"/>
  <c r="Q108" i="2"/>
  <c r="R107" i="2"/>
  <c r="Q107" i="2"/>
  <c r="R106" i="2"/>
  <c r="Q106" i="2"/>
  <c r="R105" i="2"/>
  <c r="Q105" i="2"/>
  <c r="R104" i="2"/>
  <c r="Q104" i="2"/>
  <c r="R103" i="2"/>
  <c r="Q103" i="2"/>
  <c r="R102" i="2"/>
  <c r="Q102" i="2"/>
  <c r="R101" i="2"/>
  <c r="Q101" i="2"/>
  <c r="R97" i="2"/>
  <c r="Q97" i="2"/>
  <c r="R96" i="2"/>
  <c r="Q96" i="2"/>
  <c r="R95" i="2"/>
  <c r="Q95" i="2"/>
  <c r="R94" i="2"/>
  <c r="Q94" i="2"/>
  <c r="R93" i="2"/>
  <c r="Q93" i="2"/>
  <c r="R92" i="2"/>
  <c r="Q92" i="2"/>
  <c r="R91" i="2"/>
  <c r="Q91" i="2"/>
  <c r="R90" i="2"/>
  <c r="Q90" i="2"/>
  <c r="R89" i="2"/>
  <c r="Q89" i="2"/>
  <c r="R88" i="2"/>
  <c r="Q88" i="2"/>
  <c r="R84" i="2"/>
  <c r="Q84" i="2"/>
  <c r="R83" i="2"/>
  <c r="Q83" i="2"/>
  <c r="R82" i="2"/>
  <c r="Q82" i="2"/>
  <c r="R81" i="2"/>
  <c r="Q81" i="2"/>
  <c r="R80" i="2"/>
  <c r="Q80" i="2"/>
  <c r="R79" i="2"/>
  <c r="Q79" i="2"/>
  <c r="R78" i="2"/>
  <c r="Q78" i="2"/>
  <c r="R77" i="2"/>
  <c r="Q77" i="2"/>
  <c r="R76" i="2"/>
  <c r="Q76" i="2"/>
  <c r="R75" i="2"/>
  <c r="Q75" i="2"/>
  <c r="R74" i="2"/>
  <c r="Q74" i="2"/>
  <c r="R73" i="2"/>
  <c r="Q73" i="2"/>
  <c r="R72" i="2"/>
  <c r="Q72" i="2"/>
  <c r="R71" i="2"/>
  <c r="Q71" i="2"/>
  <c r="R70" i="2"/>
  <c r="Q70" i="2"/>
  <c r="R69" i="2"/>
  <c r="Q69" i="2"/>
  <c r="R68" i="2"/>
  <c r="Q68" i="2"/>
  <c r="R67" i="2"/>
  <c r="Q67" i="2"/>
  <c r="R66" i="2"/>
  <c r="Q66" i="2"/>
  <c r="R65" i="2"/>
  <c r="Q65" i="2"/>
  <c r="R61" i="2"/>
  <c r="Q61" i="2"/>
  <c r="G61" i="2"/>
  <c r="R60" i="2"/>
  <c r="Q60" i="2"/>
  <c r="G60" i="2"/>
  <c r="R59" i="2"/>
  <c r="Q59" i="2"/>
  <c r="G59" i="2"/>
  <c r="R58" i="2"/>
  <c r="Q58" i="2"/>
  <c r="G58" i="2"/>
  <c r="R57" i="2"/>
  <c r="Q57" i="2"/>
  <c r="G57" i="2"/>
  <c r="R56" i="2"/>
  <c r="Q56" i="2"/>
  <c r="G56" i="2"/>
  <c r="R55" i="2"/>
  <c r="Q55" i="2"/>
  <c r="G55" i="2"/>
  <c r="R54" i="2"/>
  <c r="Q54" i="2"/>
  <c r="G54" i="2"/>
  <c r="R53" i="2"/>
  <c r="Q53" i="2"/>
  <c r="G53" i="2"/>
  <c r="R52" i="2"/>
  <c r="Q52" i="2"/>
  <c r="G52" i="2"/>
  <c r="R51" i="2"/>
  <c r="Q51" i="2"/>
  <c r="G51" i="2"/>
  <c r="R50" i="2"/>
  <c r="Q50" i="2"/>
  <c r="G50" i="2"/>
  <c r="R49" i="2"/>
  <c r="Q49" i="2"/>
  <c r="G49" i="2"/>
  <c r="R48" i="2"/>
  <c r="Q48" i="2"/>
  <c r="G48" i="2"/>
  <c r="R47" i="2"/>
  <c r="Q47" i="2"/>
  <c r="G47" i="2"/>
  <c r="R46" i="2"/>
  <c r="Q46" i="2"/>
  <c r="G46" i="2"/>
  <c r="R45" i="2"/>
  <c r="Q45" i="2"/>
  <c r="G45" i="2"/>
  <c r="R44" i="2"/>
  <c r="Q44" i="2"/>
  <c r="G44" i="2"/>
  <c r="R43" i="2"/>
  <c r="Q43" i="2"/>
  <c r="G43" i="2"/>
  <c r="R42" i="2"/>
  <c r="Q42" i="2"/>
  <c r="G42" i="2"/>
  <c r="R38" i="2"/>
  <c r="Q38" i="2"/>
  <c r="G38" i="2"/>
  <c r="R37" i="2"/>
  <c r="Q37" i="2"/>
  <c r="G37" i="2"/>
  <c r="R36" i="2"/>
  <c r="Q36" i="2"/>
  <c r="G36" i="2"/>
  <c r="R35" i="2"/>
  <c r="Q35" i="2"/>
  <c r="G35" i="2"/>
  <c r="R34" i="2"/>
  <c r="Q34" i="2"/>
  <c r="G34" i="2"/>
  <c r="R33" i="2"/>
  <c r="Q33" i="2"/>
  <c r="G33" i="2"/>
  <c r="R32" i="2"/>
  <c r="Q32" i="2"/>
  <c r="G32" i="2"/>
  <c r="R31" i="2"/>
  <c r="Q31" i="2"/>
  <c r="G31" i="2"/>
  <c r="R30" i="2"/>
  <c r="Q30" i="2"/>
  <c r="G30" i="2"/>
  <c r="R29" i="2"/>
  <c r="Q29" i="2"/>
  <c r="G29" i="2"/>
  <c r="R28" i="2"/>
  <c r="Q28" i="2"/>
  <c r="G28" i="2"/>
  <c r="R27" i="2"/>
  <c r="Q27" i="2"/>
  <c r="G27" i="2"/>
  <c r="R26" i="2"/>
  <c r="Q26" i="2"/>
  <c r="G26" i="2"/>
  <c r="R25" i="2"/>
  <c r="Q25" i="2"/>
  <c r="G25" i="2"/>
  <c r="R24" i="2"/>
  <c r="Q24" i="2"/>
  <c r="G24" i="2"/>
  <c r="R23" i="2"/>
  <c r="Q23" i="2"/>
  <c r="G23" i="2"/>
  <c r="R22" i="2"/>
  <c r="Q22" i="2"/>
  <c r="G22" i="2"/>
  <c r="R21" i="2"/>
  <c r="Q21" i="2"/>
  <c r="G21" i="2"/>
  <c r="R20" i="2"/>
  <c r="Q20" i="2"/>
  <c r="G20" i="2"/>
  <c r="R19" i="2"/>
  <c r="Q19" i="2"/>
  <c r="G19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4" i="2"/>
  <c r="Q4" i="2"/>
  <c r="R3" i="2"/>
  <c r="Q3" i="2"/>
  <c r="R2" i="2"/>
  <c r="Q2" i="2"/>
  <c r="F39" i="1" l="1"/>
  <c r="F40" i="1"/>
  <c r="F41" i="1"/>
  <c r="F42" i="1"/>
  <c r="F43" i="1"/>
  <c r="F44" i="1"/>
  <c r="F45" i="1"/>
  <c r="F46" i="1"/>
  <c r="F27" i="1"/>
  <c r="F28" i="1"/>
  <c r="F29" i="1"/>
  <c r="F30" i="1"/>
  <c r="F31" i="1"/>
  <c r="F32" i="1"/>
  <c r="F33" i="1"/>
  <c r="F34" i="1"/>
  <c r="F26" i="1"/>
  <c r="F15" i="1"/>
  <c r="F16" i="1"/>
  <c r="F17" i="1"/>
  <c r="F18" i="1"/>
  <c r="F19" i="1"/>
  <c r="F20" i="1"/>
  <c r="F21" i="1"/>
  <c r="F22" i="1"/>
  <c r="F14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<sst xmlns="http://schemas.openxmlformats.org/spreadsheetml/2006/main" count="2176" uniqueCount="124">
  <si>
    <t xml:space="preserve"> N_LENS</t>
  </si>
  <si>
    <t xml:space="preserve"> LENS_F (um)</t>
  </si>
  <si>
    <t xml:space="preserve"> PDMS_LENS_DET (um)</t>
  </si>
  <si>
    <t xml:space="preserve"> BASENUMBEROFRAYS</t>
  </si>
  <si>
    <t xml:space="preserve"> NUMBEROFRAYS    </t>
  </si>
  <si>
    <t xml:space="preserve"> EM_WAVE</t>
  </si>
  <si>
    <t>AIR_GAP</t>
  </si>
  <si>
    <t>LENS_DIA</t>
  </si>
  <si>
    <t xml:space="preserve">          </t>
  </si>
  <si>
    <t>DET_RAD</t>
  </si>
  <si>
    <t>Improvement</t>
  </si>
  <si>
    <t>larger n is better even if lens to det distance is larger</t>
  </si>
  <si>
    <t>larger n is must better if lens to det distance is smaller too</t>
  </si>
  <si>
    <t>improvement is less because closer detector and channel is always better</t>
  </si>
  <si>
    <t>largest improvement when detector radius smaller because of focusing… larger detectors will obviously capture more, but with lower SNR</t>
  </si>
  <si>
    <t xml:space="preserve"> LENS_X</t>
  </si>
  <si>
    <t xml:space="preserve"> LENS_Y</t>
  </si>
  <si>
    <t xml:space="preserve"> LENS_XPCH (um)</t>
  </si>
  <si>
    <t xml:space="preserve"> LENS_YPCH (um)</t>
  </si>
  <si>
    <t xml:space="preserve"> LENS_DIA (um)</t>
  </si>
  <si>
    <t xml:space="preserve"> DET_RAD (um)</t>
  </si>
  <si>
    <t xml:space="preserve"> BASENRAYS</t>
  </si>
  <si>
    <t xml:space="preserve"> NRAYS</t>
  </si>
  <si>
    <t xml:space="preserve">  BASEFLUX</t>
  </si>
  <si>
    <t xml:space="preserve"> FLUX    </t>
  </si>
  <si>
    <t>RAY IMPROVEMENT</t>
  </si>
  <si>
    <t>FLUX IMPROVEMENT</t>
  </si>
  <si>
    <t xml:space="preserve"> NUMBEROFRAYS</t>
  </si>
  <si>
    <t xml:space="preserve">  BASEFLUXDETECTED</t>
  </si>
  <si>
    <t xml:space="preserve"> FLUXDETECTED    </t>
  </si>
  <si>
    <t xml:space="preserve"> AIR_GAP</t>
  </si>
  <si>
    <t>increasing working distance compasated by increase detector and lens size</t>
  </si>
  <si>
    <t xml:space="preserve">NUMBEROFRAYS    </t>
  </si>
  <si>
    <t>BASENUMBEROFRAYS</t>
  </si>
  <si>
    <t>DET_RAD (um)</t>
  </si>
  <si>
    <t>PDMS_LENS_DET (um)</t>
  </si>
  <si>
    <t>LENS_F (um)</t>
  </si>
  <si>
    <t>there is an optimal lens size for a given device layout</t>
  </si>
  <si>
    <t>obviously larger detector catches more regardless of lens or not</t>
  </si>
  <si>
    <t xml:space="preserve">greatest improvement </t>
  </si>
  <si>
    <t>Improvemet</t>
  </si>
  <si>
    <t>increasing working distance compsated by increasing size</t>
  </si>
  <si>
    <t>LENS_F</t>
  </si>
  <si>
    <t xml:space="preserve"> DET_RAD</t>
  </si>
  <si>
    <t>lower lens to detector distance is better, but because of light collimation it doesn't matter too much! Improvement is arbitrary</t>
  </si>
  <si>
    <t>improvement</t>
  </si>
  <si>
    <t xml:space="preserve"> LENS_DIA</t>
  </si>
  <si>
    <t>WELL_WIDTH</t>
  </si>
  <si>
    <t>WELL_HEIGHT</t>
  </si>
  <si>
    <t>N_WELL</t>
  </si>
  <si>
    <t>baserays/area</t>
  </si>
  <si>
    <t>rays/area</t>
  </si>
  <si>
    <t>RAY/AREA IMPROVEMENT</t>
  </si>
  <si>
    <t xml:space="preserve"> LENS_PCH (um)</t>
  </si>
  <si>
    <t xml:space="preserve"> SIDE_LENS_FACTOR</t>
  </si>
  <si>
    <t xml:space="preserve"> Varying detector diameter for non uniform size and height</t>
  </si>
  <si>
    <t xml:space="preserve"> Varying detector diameter for uniform size but non uniform height</t>
  </si>
  <si>
    <t xml:space="preserve"> Varying lens diameter for uniform size but non uniform height</t>
  </si>
  <si>
    <t xml:space="preserve"> Varying Proportional increase of side lens</t>
  </si>
  <si>
    <t xml:space="preserve">     </t>
  </si>
  <si>
    <t xml:space="preserve">	1.5          </t>
  </si>
  <si>
    <t>SIDE_DIA</t>
  </si>
  <si>
    <t xml:space="preserve"> 2	</t>
  </si>
  <si>
    <t xml:space="preserve">	1.5           </t>
  </si>
  <si>
    <t>TIO_ABS</t>
  </si>
  <si>
    <t>TIO_REFL</t>
  </si>
  <si>
    <t>NUMBEROFRAYS</t>
  </si>
  <si>
    <t xml:space="preserve"> DET_RAD (um) </t>
  </si>
  <si>
    <t xml:space="preserve"> AIR_GAP (um)</t>
  </si>
  <si>
    <t xml:space="preserve"> PDMS_CHAN_DET (um) </t>
  </si>
  <si>
    <t xml:space="preserve">            </t>
  </si>
  <si>
    <t>RAYS/AREA</t>
  </si>
  <si>
    <t xml:space="preserve"> LENS_HEIGHT (um)</t>
  </si>
  <si>
    <t xml:space="preserve"> A0</t>
  </si>
  <si>
    <t xml:space="preserve"> N_LENS_CORE</t>
  </si>
  <si>
    <t xml:space="preserve"> PDMS_CHAN_LENS (um)</t>
  </si>
  <si>
    <t xml:space="preserve"> NZONES</t>
  </si>
  <si>
    <t xml:space="preserve"> EMWAVE (um)</t>
  </si>
  <si>
    <t xml:space="preserve">  PDMS_CHAN_LENS (um)</t>
  </si>
  <si>
    <t>height/dia</t>
  </si>
  <si>
    <t xml:space="preserve"> height = 0.25 x pitch /</t>
  </si>
  <si>
    <t xml:space="preserve"> height = 0.75 x pitch /</t>
  </si>
  <si>
    <t xml:space="preserve"> a0 = -0.5 x a /</t>
  </si>
  <si>
    <t xml:space="preserve"> a0 = -0.5 x a</t>
  </si>
  <si>
    <t xml:space="preserve"> height = 0.75 x pitch</t>
  </si>
  <si>
    <t xml:space="preserve"> height = 0.25 x pitch</t>
  </si>
  <si>
    <t xml:space="preserve"> a0 = -0.5 x a^2</t>
  </si>
  <si>
    <t xml:space="preserve"> cubic zirconia ball   </t>
  </si>
  <si>
    <t xml:space="preserve"> sapphire ball   </t>
  </si>
  <si>
    <t xml:space="preserve"> bk-7 ball   </t>
  </si>
  <si>
    <t xml:space="preserve"> height = 780</t>
  </si>
  <si>
    <t xml:space="preserve">pdms_chan_lens=bfl          </t>
  </si>
  <si>
    <t xml:space="preserve">           a0 = -0.5 x a^2</t>
  </si>
  <si>
    <t xml:space="preserve"> WAVELEN</t>
  </si>
  <si>
    <t xml:space="preserve"> BASEFLUXDETECTED</t>
  </si>
  <si>
    <t xml:space="preserve"> BASENUMBEROFRAYS </t>
  </si>
  <si>
    <t xml:space="preserve"> NEG_LENS_DIA (um)</t>
  </si>
  <si>
    <t xml:space="preserve"> NEG_LENS_THICK (um)</t>
  </si>
  <si>
    <t xml:space="preserve"> N_NEG</t>
  </si>
  <si>
    <t xml:space="preserve"> BASEFLUXDETECTED    </t>
  </si>
  <si>
    <t xml:space="preserve">  </t>
  </si>
  <si>
    <t xml:space="preserve">FLUXDETECTED    </t>
  </si>
  <si>
    <t xml:space="preserve"> PITCH (um)</t>
  </si>
  <si>
    <t xml:space="preserve"> SQRTA</t>
  </si>
  <si>
    <t xml:space="preserve"> ANGLE (rad)</t>
  </si>
  <si>
    <t xml:space="preserve"> http://fp.optics.arizona.edu/Nofziger/OPTI%20202L/MG%20Gradient-Index_lenses.pdf</t>
  </si>
  <si>
    <t xml:space="preserve"> description: 2/6/15</t>
  </si>
  <si>
    <t>lens height =PITCH/100</t>
  </si>
  <si>
    <t>lens height = 0.25*PITCH/100</t>
  </si>
  <si>
    <t>pitch*0.75</t>
  </si>
  <si>
    <t>pitch*0.5</t>
  </si>
  <si>
    <t>base rays/area</t>
  </si>
  <si>
    <t>lens height fraction</t>
  </si>
  <si>
    <t xml:space="preserve"> 162UM SAPPHIRE </t>
  </si>
  <si>
    <t xml:space="preserve"> 200UM SAPPHIRE </t>
  </si>
  <si>
    <t xml:space="preserve"> 250UM SAPPHIRE </t>
  </si>
  <si>
    <t>distance from channel to bottom of ball</t>
  </si>
  <si>
    <t>total working distance</t>
  </si>
  <si>
    <t>improvement/area</t>
  </si>
  <si>
    <t>changed baseline from 2-&gt; 4… more reasonable</t>
  </si>
  <si>
    <t>BFL</t>
  </si>
  <si>
    <t>IMPROVEMENT/AREA</t>
  </si>
  <si>
    <t>PDMS_CHAN_LENS-BFL</t>
  </si>
  <si>
    <t>rays/additional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</si>
</sst>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0" fontId="14" fillId="0" borderId="0" xfId="0" applyFont="1"/>
    <xf numFmtId="0" fontId="0" fillId="34" borderId="0" xfId="0" applyFill="1"/>
    <xf numFmtId="0" fontId="20" fillId="0" borderId="0" xfId="0" applyFont="1"/>
    <xf numFmtId="0" fontId="19" fillId="0" borderId="0" xfId="0" applyFont="1"/>
    <xf numFmtId="0" fontId="16" fillId="0" borderId="0" xfId="0" applyFont="1"/>
    <xf numFmtId="0" fontId="18" fillId="0" borderId="0" xfId="0" applyFont="1"/>
    <xf numFmtId="0" fontId="14" fillId="33" borderId="0" xfId="0" applyFont="1" applyFill="1"/>
    <xf numFmtId="0" fontId="21" fillId="33" borderId="0" xfId="0" applyFont="1" applyFill="1"/>
    <xf numFmtId="0" fontId="0" fillId="0" borderId="0" xfId="0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detector</a:t>
            </a:r>
            <a:r>
              <a:rPr lang="en-US" baseline="0"/>
              <a:t> radius vs </a:t>
            </a:r>
            <a:r>
              <a:rPr lang="en-US"/>
              <a:t>FLUXDETECTED</a:t>
            </a:r>
          </a:p>
          <a:p>
            <a:pPr>
              <a:defRPr/>
            </a:pPr>
            <a:r>
              <a:rPr lang="en-US" sz="1200"/>
              <a:t>detection saturates</a:t>
            </a:r>
            <a:r>
              <a:rPr lang="en-US" sz="1200" baseline="0"/>
              <a:t> at larger pixel sizes</a:t>
            </a:r>
            <a:r>
              <a:rPr lang="en-US" sz="1200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channel_detector_lensless!$E$1</c:f>
              <c:strCache>
                <c:ptCount val="1"/>
                <c:pt idx="0">
                  <c:v> FLUXDETECTED  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channel_detector_lensless!$C$2:$C$21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channel_detector_lensless!$E$2:$E$21</c:f>
              <c:numCache>
                <c:formatCode>General</c:formatCode>
                <c:ptCount val="20"/>
                <c:pt idx="0">
                  <c:v>0.59999999999999898</c:v>
                </c:pt>
                <c:pt idx="1">
                  <c:v>1.6</c:v>
                </c:pt>
                <c:pt idx="2">
                  <c:v>3.3999999999999901</c:v>
                </c:pt>
                <c:pt idx="3">
                  <c:v>6.2</c:v>
                </c:pt>
                <c:pt idx="4">
                  <c:v>8.4999990000000007</c:v>
                </c:pt>
                <c:pt idx="5">
                  <c:v>10.5999999999999</c:v>
                </c:pt>
                <c:pt idx="6">
                  <c:v>11.5999999999999</c:v>
                </c:pt>
                <c:pt idx="7">
                  <c:v>12.8</c:v>
                </c:pt>
                <c:pt idx="8">
                  <c:v>13.5</c:v>
                </c:pt>
                <c:pt idx="9">
                  <c:v>13.6999999999999</c:v>
                </c:pt>
                <c:pt idx="10">
                  <c:v>13.8</c:v>
                </c:pt>
                <c:pt idx="11">
                  <c:v>13.8</c:v>
                </c:pt>
                <c:pt idx="12">
                  <c:v>13.8</c:v>
                </c:pt>
                <c:pt idx="13">
                  <c:v>13.8</c:v>
                </c:pt>
                <c:pt idx="14">
                  <c:v>13.8</c:v>
                </c:pt>
                <c:pt idx="15">
                  <c:v>13.8</c:v>
                </c:pt>
                <c:pt idx="16">
                  <c:v>13.8</c:v>
                </c:pt>
                <c:pt idx="17">
                  <c:v>13.8</c:v>
                </c:pt>
                <c:pt idx="18">
                  <c:v>13.8</c:v>
                </c:pt>
                <c:pt idx="19">
                  <c:v>13.8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65040"/>
        <c:axId val="349070080"/>
      </c:scatterChart>
      <c:valAx>
        <c:axId val="34906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70080"/>
        <c:crosses val="autoZero"/>
        <c:crossBetween val="midCat"/>
      </c:valAx>
      <c:valAx>
        <c:axId val="3490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</a:t>
                </a:r>
                <a:r>
                  <a:rPr lang="en-US" baseline="0"/>
                  <a:t> detected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6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rays vs n_lens</a:t>
            </a:r>
            <a:endParaRPr lang="en-US"/>
          </a:p>
        </c:rich>
      </c:tx>
      <c:layout>
        <c:manualLayout>
          <c:xMode val="edge"/>
          <c:yMode val="edge"/>
          <c:x val="0.3044317187624273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486085193108088E-2"/>
          <c:y val="0.17171296296296296"/>
          <c:w val="0.9130925395689175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Constant PDMS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channel_ball_detector_nlens!$A$2:$A$10</c:f>
              <c:numCache>
                <c:formatCode>General</c:formatCode>
                <c:ptCount val="9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1.55</c:v>
                </c:pt>
              </c:numCache>
            </c:numRef>
          </c:xVal>
          <c:yVal>
            <c:numRef>
              <c:f>channel_ball_detector_nlens!$E$2:$E$10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20</c:v>
                </c:pt>
                <c:pt idx="3">
                  <c:v>34</c:v>
                </c:pt>
                <c:pt idx="4">
                  <c:v>38</c:v>
                </c:pt>
                <c:pt idx="5">
                  <c:v>45</c:v>
                </c:pt>
                <c:pt idx="6">
                  <c:v>43</c:v>
                </c:pt>
                <c:pt idx="7">
                  <c:v>47</c:v>
                </c:pt>
                <c:pt idx="8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v>Constant PDMS_LENS_DET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channel_ball_detector_nlens!$A$14:$A$22</c:f>
              <c:numCache>
                <c:formatCode>General</c:formatCode>
                <c:ptCount val="9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1.55</c:v>
                </c:pt>
              </c:numCache>
            </c:numRef>
          </c:xVal>
          <c:yVal>
            <c:numRef>
              <c:f>channel_ball_detector_nlens!$E$14:$E$22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19</c:v>
                </c:pt>
                <c:pt idx="3">
                  <c:v>34</c:v>
                </c:pt>
                <c:pt idx="4">
                  <c:v>45</c:v>
                </c:pt>
                <c:pt idx="5">
                  <c:v>61</c:v>
                </c:pt>
                <c:pt idx="6">
                  <c:v>73</c:v>
                </c:pt>
                <c:pt idx="7">
                  <c:v>76</c:v>
                </c:pt>
                <c:pt idx="8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v>Constant PDMS_LENS_DET, DET_RAD=50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channel_ball_detector_nlens!$A$26:$A$34</c:f>
              <c:numCache>
                <c:formatCode>General</c:formatCode>
                <c:ptCount val="9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1.55</c:v>
                </c:pt>
              </c:numCache>
            </c:numRef>
          </c:xVal>
          <c:yVal>
            <c:numRef>
              <c:f>channel_ball_detector_nlens!$E$26:$E$34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19</c:v>
                </c:pt>
                <c:pt idx="3">
                  <c:v>34</c:v>
                </c:pt>
                <c:pt idx="4">
                  <c:v>49</c:v>
                </c:pt>
                <c:pt idx="5">
                  <c:v>62</c:v>
                </c:pt>
                <c:pt idx="6">
                  <c:v>78</c:v>
                </c:pt>
                <c:pt idx="7">
                  <c:v>79</c:v>
                </c:pt>
                <c:pt idx="8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v>Constant PDMS_LENS_DET, DET_RAD=25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channel_ball_detector_nlens!$A$38:$A$46</c:f>
              <c:numCache>
                <c:formatCode>General</c:formatCode>
                <c:ptCount val="9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1.55</c:v>
                </c:pt>
              </c:numCache>
            </c:numRef>
          </c:xVal>
          <c:yVal>
            <c:numRef>
              <c:f>channel_ball_detector_nlens!$E$38:$E$46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34</c:v>
                </c:pt>
                <c:pt idx="4">
                  <c:v>44</c:v>
                </c:pt>
                <c:pt idx="5">
                  <c:v>59</c:v>
                </c:pt>
                <c:pt idx="6">
                  <c:v>66</c:v>
                </c:pt>
                <c:pt idx="7">
                  <c:v>73</c:v>
                </c:pt>
                <c:pt idx="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64144"/>
        <c:axId val="2922704"/>
      </c:scatterChart>
      <c:valAx>
        <c:axId val="2949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704"/>
        <c:crosses val="autoZero"/>
        <c:crossBetween val="midCat"/>
      </c:valAx>
      <c:valAx>
        <c:axId val="29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6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039847291815792E-2"/>
          <c:y val="0.20506816856226304"/>
          <c:w val="0.5375548795036984"/>
          <c:h val="0.45602070574511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Pitch vs NRAYS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977524059492563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lens dia = 75, det rad = 37.5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'channel_ball_array-uniform'!$E$8:$E$15</c:f>
              <c:numCache>
                <c:formatCode>General</c:formatCode>
                <c:ptCount val="8"/>
                <c:pt idx="0">
                  <c:v>75</c:v>
                </c:pt>
                <c:pt idx="1">
                  <c:v>91.071428570999998</c:v>
                </c:pt>
                <c:pt idx="2">
                  <c:v>107.14285714</c:v>
                </c:pt>
                <c:pt idx="3">
                  <c:v>123.21428571</c:v>
                </c:pt>
                <c:pt idx="4">
                  <c:v>139.28571428000001</c:v>
                </c:pt>
                <c:pt idx="5">
                  <c:v>155.35714285</c:v>
                </c:pt>
                <c:pt idx="6">
                  <c:v>171.42857142</c:v>
                </c:pt>
                <c:pt idx="7">
                  <c:v>187.5</c:v>
                </c:pt>
              </c:numCache>
            </c:numRef>
          </c:xVal>
          <c:yVal>
            <c:numRef>
              <c:f>'channel_ball_array-uniform'!$K$8:$K$15</c:f>
              <c:numCache>
                <c:formatCode>General</c:formatCode>
                <c:ptCount val="8"/>
                <c:pt idx="0">
                  <c:v>73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75</c:v>
                </c:pt>
                <c:pt idx="7">
                  <c:v>72</c:v>
                </c:pt>
              </c:numCache>
            </c:numRef>
          </c:yVal>
          <c:smooth val="0"/>
        </c:ser>
        <c:ser>
          <c:idx val="1"/>
          <c:order val="1"/>
          <c:tx>
            <c:v>lens dia = 50, det rad = 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'channel_ball_array-uniform'!$E$88:$E$97</c:f>
              <c:numCache>
                <c:formatCode>General</c:formatCode>
                <c:ptCount val="10"/>
                <c:pt idx="0">
                  <c:v>50</c:v>
                </c:pt>
                <c:pt idx="1">
                  <c:v>61.111111111</c:v>
                </c:pt>
                <c:pt idx="2">
                  <c:v>72.222222221999999</c:v>
                </c:pt>
                <c:pt idx="3">
                  <c:v>83.333333332999999</c:v>
                </c:pt>
                <c:pt idx="4">
                  <c:v>94.444444443999998</c:v>
                </c:pt>
                <c:pt idx="5">
                  <c:v>105.55555554999999</c:v>
                </c:pt>
                <c:pt idx="6">
                  <c:v>116.66666666</c:v>
                </c:pt>
                <c:pt idx="7">
                  <c:v>127.77777777</c:v>
                </c:pt>
                <c:pt idx="8">
                  <c:v>138.88888888</c:v>
                </c:pt>
                <c:pt idx="9">
                  <c:v>150</c:v>
                </c:pt>
              </c:numCache>
            </c:numRef>
          </c:xVal>
          <c:yVal>
            <c:numRef>
              <c:f>'channel_ball_array-uniform'!$K$88:$K$97</c:f>
              <c:numCache>
                <c:formatCode>General</c:formatCode>
                <c:ptCount val="10"/>
                <c:pt idx="0">
                  <c:v>61</c:v>
                </c:pt>
                <c:pt idx="1">
                  <c:v>64</c:v>
                </c:pt>
                <c:pt idx="2">
                  <c:v>71</c:v>
                </c:pt>
                <c:pt idx="3">
                  <c:v>68</c:v>
                </c:pt>
                <c:pt idx="4">
                  <c:v>69</c:v>
                </c:pt>
                <c:pt idx="5">
                  <c:v>66</c:v>
                </c:pt>
                <c:pt idx="6">
                  <c:v>67</c:v>
                </c:pt>
                <c:pt idx="7">
                  <c:v>69</c:v>
                </c:pt>
                <c:pt idx="8">
                  <c:v>72</c:v>
                </c:pt>
                <c:pt idx="9">
                  <c:v>68</c:v>
                </c:pt>
              </c:numCache>
            </c:numRef>
          </c:yVal>
          <c:smooth val="0"/>
        </c:ser>
        <c:ser>
          <c:idx val="2"/>
          <c:order val="2"/>
          <c:tx>
            <c:v>lens dia = 50, det rad = 2 x pitch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'channel_ball_array-uniform'!$F$101:$F$110</c:f>
              <c:numCache>
                <c:formatCode>General</c:formatCode>
                <c:ptCount val="10"/>
                <c:pt idx="0">
                  <c:v>50</c:v>
                </c:pt>
                <c:pt idx="1">
                  <c:v>61.111111111</c:v>
                </c:pt>
                <c:pt idx="2">
                  <c:v>72.222222221999999</c:v>
                </c:pt>
                <c:pt idx="3">
                  <c:v>83.333333332999999</c:v>
                </c:pt>
                <c:pt idx="4">
                  <c:v>94.444444443999998</c:v>
                </c:pt>
                <c:pt idx="5">
                  <c:v>105.55555554999999</c:v>
                </c:pt>
                <c:pt idx="6">
                  <c:v>116.66666666</c:v>
                </c:pt>
                <c:pt idx="7">
                  <c:v>127.77777777</c:v>
                </c:pt>
                <c:pt idx="8">
                  <c:v>138.88888888</c:v>
                </c:pt>
                <c:pt idx="9">
                  <c:v>150</c:v>
                </c:pt>
              </c:numCache>
            </c:numRef>
          </c:xVal>
          <c:yVal>
            <c:numRef>
              <c:f>'channel_ball_array-uniform'!$K$101:$K$110</c:f>
              <c:numCache>
                <c:formatCode>General</c:formatCode>
                <c:ptCount val="10"/>
                <c:pt idx="0">
                  <c:v>139</c:v>
                </c:pt>
                <c:pt idx="1">
                  <c:v>132</c:v>
                </c:pt>
                <c:pt idx="2">
                  <c:v>143</c:v>
                </c:pt>
                <c:pt idx="3">
                  <c:v>145</c:v>
                </c:pt>
                <c:pt idx="4">
                  <c:v>148</c:v>
                </c:pt>
                <c:pt idx="5">
                  <c:v>146</c:v>
                </c:pt>
                <c:pt idx="6">
                  <c:v>135</c:v>
                </c:pt>
                <c:pt idx="7">
                  <c:v>145</c:v>
                </c:pt>
                <c:pt idx="8">
                  <c:v>141</c:v>
                </c:pt>
                <c:pt idx="9">
                  <c:v>140</c:v>
                </c:pt>
              </c:numCache>
            </c:numRef>
          </c:yVal>
          <c:smooth val="0"/>
        </c:ser>
        <c:ser>
          <c:idx val="3"/>
          <c:order val="3"/>
          <c:tx>
            <c:v>lens dia = 50, det rad = 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'channel_ball_array-uniform'!$E$114:$E$123</c:f>
              <c:numCache>
                <c:formatCode>General</c:formatCode>
                <c:ptCount val="10"/>
                <c:pt idx="0">
                  <c:v>50</c:v>
                </c:pt>
                <c:pt idx="1">
                  <c:v>61.111111111</c:v>
                </c:pt>
                <c:pt idx="2">
                  <c:v>72.222222221999999</c:v>
                </c:pt>
                <c:pt idx="3">
                  <c:v>83.333333332999999</c:v>
                </c:pt>
                <c:pt idx="4">
                  <c:v>94.444444443999998</c:v>
                </c:pt>
                <c:pt idx="5">
                  <c:v>105.55555554999999</c:v>
                </c:pt>
                <c:pt idx="6">
                  <c:v>116.66666666</c:v>
                </c:pt>
                <c:pt idx="7">
                  <c:v>127.77777777</c:v>
                </c:pt>
                <c:pt idx="8">
                  <c:v>138.88888888</c:v>
                </c:pt>
                <c:pt idx="9">
                  <c:v>150</c:v>
                </c:pt>
              </c:numCache>
            </c:numRef>
          </c:xVal>
          <c:yVal>
            <c:numRef>
              <c:f>'channel_ball_array-uniform'!$K$114:$K$123</c:f>
              <c:numCache>
                <c:formatCode>General</c:formatCode>
                <c:ptCount val="10"/>
                <c:pt idx="0">
                  <c:v>139</c:v>
                </c:pt>
                <c:pt idx="1">
                  <c:v>129</c:v>
                </c:pt>
                <c:pt idx="2">
                  <c:v>134</c:v>
                </c:pt>
                <c:pt idx="3">
                  <c:v>139</c:v>
                </c:pt>
                <c:pt idx="4">
                  <c:v>137</c:v>
                </c:pt>
                <c:pt idx="5">
                  <c:v>135</c:v>
                </c:pt>
                <c:pt idx="6">
                  <c:v>127</c:v>
                </c:pt>
                <c:pt idx="7">
                  <c:v>137</c:v>
                </c:pt>
                <c:pt idx="8">
                  <c:v>137</c:v>
                </c:pt>
                <c:pt idx="9">
                  <c:v>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00688"/>
        <c:axId val="260701248"/>
      </c:scatterChart>
      <c:valAx>
        <c:axId val="2607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01248"/>
        <c:crosses val="autoZero"/>
        <c:crossBetween val="midCat"/>
      </c:valAx>
      <c:valAx>
        <c:axId val="2607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0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6998782014993"/>
          <c:y val="0.6734059788617438"/>
          <c:w val="0.52481472904122273"/>
          <c:h val="0.20712060934040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lens diameter vs nrays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1263617131471E-2"/>
          <c:y val="0.14165662566200579"/>
          <c:w val="0.88470141065142782"/>
          <c:h val="0.77067684155138971"/>
        </c:manualLayout>
      </c:layout>
      <c:scatterChart>
        <c:scatterStyle val="lineMarker"/>
        <c:varyColors val="0"/>
        <c:ser>
          <c:idx val="0"/>
          <c:order val="0"/>
          <c:tx>
            <c:v>pitch =2.5 x lens dia, det size = lens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'channel_ball_array-uniform'!$G$19:$G$38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'channel_ball_array-uniform'!$K$19:$K$38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17</c:v>
                </c:pt>
                <c:pt idx="3">
                  <c:v>27</c:v>
                </c:pt>
                <c:pt idx="4">
                  <c:v>26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46</c:v>
                </c:pt>
                <c:pt idx="9">
                  <c:v>51</c:v>
                </c:pt>
                <c:pt idx="10">
                  <c:v>52</c:v>
                </c:pt>
                <c:pt idx="11">
                  <c:v>73</c:v>
                </c:pt>
                <c:pt idx="12">
                  <c:v>66</c:v>
                </c:pt>
                <c:pt idx="13">
                  <c:v>60</c:v>
                </c:pt>
                <c:pt idx="14">
                  <c:v>72</c:v>
                </c:pt>
                <c:pt idx="15">
                  <c:v>76</c:v>
                </c:pt>
                <c:pt idx="16">
                  <c:v>80</c:v>
                </c:pt>
                <c:pt idx="17">
                  <c:v>77</c:v>
                </c:pt>
                <c:pt idx="18">
                  <c:v>83</c:v>
                </c:pt>
                <c:pt idx="19">
                  <c:v>78</c:v>
                </c:pt>
              </c:numCache>
            </c:numRef>
          </c:yVal>
          <c:smooth val="0"/>
        </c:ser>
        <c:ser>
          <c:idx val="1"/>
          <c:order val="1"/>
          <c:tx>
            <c:v>pitch = lens dia, det size = lens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'channel_ball_array-uniform'!$G$41:$G$61</c:f>
              <c:strCache>
                <c:ptCount val="21"/>
                <c:pt idx="0">
                  <c:v> LENS_DIA (um)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strCache>
            </c:strRef>
          </c:xVal>
          <c:yVal>
            <c:numRef>
              <c:f>'channel_ball_array-uniform'!$K$41:$K$61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16</c:v>
                </c:pt>
                <c:pt idx="4">
                  <c:v>25</c:v>
                </c:pt>
                <c:pt idx="5">
                  <c:v>25</c:v>
                </c:pt>
                <c:pt idx="6">
                  <c:v>32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51</c:v>
                </c:pt>
                <c:pt idx="11">
                  <c:v>50</c:v>
                </c:pt>
                <c:pt idx="12">
                  <c:v>72</c:v>
                </c:pt>
                <c:pt idx="13">
                  <c:v>68</c:v>
                </c:pt>
                <c:pt idx="14">
                  <c:v>61</c:v>
                </c:pt>
                <c:pt idx="15">
                  <c:v>73</c:v>
                </c:pt>
                <c:pt idx="16">
                  <c:v>75</c:v>
                </c:pt>
                <c:pt idx="17">
                  <c:v>79</c:v>
                </c:pt>
                <c:pt idx="18">
                  <c:v>81</c:v>
                </c:pt>
                <c:pt idx="19">
                  <c:v>83</c:v>
                </c:pt>
                <c:pt idx="20">
                  <c:v>78</c:v>
                </c:pt>
              </c:numCache>
            </c:numRef>
          </c:yVal>
          <c:smooth val="0"/>
        </c:ser>
        <c:ser>
          <c:idx val="2"/>
          <c:order val="2"/>
          <c:tx>
            <c:v>pitch = lens dia, det size = 3 x lens rad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'channel_ball_array-uniform'!$G$65:$G$84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'channel_ball_array-uniform'!$K$65:$K$84</c:f>
              <c:numCache>
                <c:formatCode>General</c:formatCode>
                <c:ptCount val="20"/>
                <c:pt idx="0">
                  <c:v>15</c:v>
                </c:pt>
                <c:pt idx="1">
                  <c:v>27</c:v>
                </c:pt>
                <c:pt idx="2">
                  <c:v>42</c:v>
                </c:pt>
                <c:pt idx="3">
                  <c:v>46</c:v>
                </c:pt>
                <c:pt idx="4">
                  <c:v>45</c:v>
                </c:pt>
                <c:pt idx="5">
                  <c:v>56</c:v>
                </c:pt>
                <c:pt idx="6">
                  <c:v>60</c:v>
                </c:pt>
                <c:pt idx="7">
                  <c:v>62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81</c:v>
                </c:pt>
                <c:pt idx="12">
                  <c:v>76</c:v>
                </c:pt>
                <c:pt idx="13">
                  <c:v>75</c:v>
                </c:pt>
                <c:pt idx="14">
                  <c:v>81</c:v>
                </c:pt>
                <c:pt idx="15">
                  <c:v>81</c:v>
                </c:pt>
                <c:pt idx="16">
                  <c:v>82</c:v>
                </c:pt>
                <c:pt idx="17">
                  <c:v>83</c:v>
                </c:pt>
                <c:pt idx="18">
                  <c:v>85</c:v>
                </c:pt>
                <c:pt idx="19">
                  <c:v>93</c:v>
                </c:pt>
              </c:numCache>
            </c:numRef>
          </c:yVal>
          <c:smooth val="0"/>
        </c:ser>
        <c:ser>
          <c:idx val="3"/>
          <c:order val="3"/>
          <c:tx>
            <c:v>pitch = lens rad x 1.5, det size = 3 x lens 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'channel_ball_array-uniform'!$G$127:$G$146</c:f>
              <c:numCache>
                <c:formatCode>General</c:formatCode>
                <c:ptCount val="20"/>
                <c:pt idx="0">
                  <c:v>5</c:v>
                </c:pt>
                <c:pt idx="1">
                  <c:v>7.3684210520000004</c:v>
                </c:pt>
                <c:pt idx="2">
                  <c:v>9.7368421049999991</c:v>
                </c:pt>
                <c:pt idx="3">
                  <c:v>12.105263150000001</c:v>
                </c:pt>
                <c:pt idx="4">
                  <c:v>14.47368421</c:v>
                </c:pt>
                <c:pt idx="5">
                  <c:v>16.84210526</c:v>
                </c:pt>
                <c:pt idx="6">
                  <c:v>19.210526309999999</c:v>
                </c:pt>
                <c:pt idx="7">
                  <c:v>21.578947360000001</c:v>
                </c:pt>
                <c:pt idx="8">
                  <c:v>23.94736842</c:v>
                </c:pt>
                <c:pt idx="9">
                  <c:v>26.315789469999999</c:v>
                </c:pt>
                <c:pt idx="10">
                  <c:v>28.684210520000001</c:v>
                </c:pt>
                <c:pt idx="11">
                  <c:v>31.052631569999999</c:v>
                </c:pt>
                <c:pt idx="12">
                  <c:v>33.421052629999998</c:v>
                </c:pt>
                <c:pt idx="13">
                  <c:v>35.78947368</c:v>
                </c:pt>
                <c:pt idx="14">
                  <c:v>38.157894730000002</c:v>
                </c:pt>
                <c:pt idx="15">
                  <c:v>40.526315779999997</c:v>
                </c:pt>
                <c:pt idx="16">
                  <c:v>42.89473684</c:v>
                </c:pt>
                <c:pt idx="17">
                  <c:v>45.263157890000002</c:v>
                </c:pt>
                <c:pt idx="18">
                  <c:v>47.631578939999997</c:v>
                </c:pt>
                <c:pt idx="19">
                  <c:v>50</c:v>
                </c:pt>
              </c:numCache>
            </c:numRef>
          </c:xVal>
          <c:yVal>
            <c:numRef>
              <c:f>'channel_ball_array-uniform'!$K$127:$K$146</c:f>
              <c:numCache>
                <c:formatCode>General</c:formatCode>
                <c:ptCount val="20"/>
                <c:pt idx="0">
                  <c:v>58</c:v>
                </c:pt>
                <c:pt idx="1">
                  <c:v>70</c:v>
                </c:pt>
                <c:pt idx="2">
                  <c:v>91</c:v>
                </c:pt>
                <c:pt idx="3">
                  <c:v>103</c:v>
                </c:pt>
                <c:pt idx="4">
                  <c:v>103</c:v>
                </c:pt>
                <c:pt idx="5">
                  <c:v>135</c:v>
                </c:pt>
                <c:pt idx="6">
                  <c:v>130</c:v>
                </c:pt>
                <c:pt idx="7">
                  <c:v>117</c:v>
                </c:pt>
                <c:pt idx="8">
                  <c:v>128</c:v>
                </c:pt>
                <c:pt idx="9">
                  <c:v>133</c:v>
                </c:pt>
                <c:pt idx="10">
                  <c:v>131</c:v>
                </c:pt>
                <c:pt idx="11">
                  <c:v>123</c:v>
                </c:pt>
                <c:pt idx="12">
                  <c:v>129</c:v>
                </c:pt>
                <c:pt idx="13">
                  <c:v>126</c:v>
                </c:pt>
                <c:pt idx="14">
                  <c:v>138</c:v>
                </c:pt>
                <c:pt idx="15">
                  <c:v>130</c:v>
                </c:pt>
                <c:pt idx="16">
                  <c:v>134</c:v>
                </c:pt>
                <c:pt idx="17">
                  <c:v>135</c:v>
                </c:pt>
                <c:pt idx="18">
                  <c:v>150</c:v>
                </c:pt>
                <c:pt idx="19">
                  <c:v>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81616"/>
        <c:axId val="216082176"/>
      </c:scatterChart>
      <c:valAx>
        <c:axId val="2160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82176"/>
        <c:crosses val="autoZero"/>
        <c:crossBetween val="midCat"/>
      </c:valAx>
      <c:valAx>
        <c:axId val="2160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8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609442887435683"/>
          <c:y val="0.6214889953702406"/>
          <c:w val="0.51211686462920947"/>
          <c:h val="0.32918429680275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lens diameter vs improvement from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42005860378564E-2"/>
          <c:y val="0.12180623973727422"/>
          <c:w val="0.91885111583274315"/>
          <c:h val="0.80200897301630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'channel_ball_array-uniform'!$Q$18</c:f>
              <c:strCache>
                <c:ptCount val="1"/>
                <c:pt idx="0">
                  <c:v>RAY IMPROVEMENT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'channel_ball_array-uniform'!$G$19:$G$38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'channel_ball_array-uniform'!$Q$19:$Q$38</c:f>
              <c:numCache>
                <c:formatCode>General</c:formatCode>
                <c:ptCount val="20"/>
                <c:pt idx="0">
                  <c:v>0.5</c:v>
                </c:pt>
                <c:pt idx="1">
                  <c:v>0.33333333333333331</c:v>
                </c:pt>
                <c:pt idx="2">
                  <c:v>2.8333333333333335</c:v>
                </c:pt>
                <c:pt idx="3">
                  <c:v>3.8571428571428572</c:v>
                </c:pt>
                <c:pt idx="4">
                  <c:v>3.25</c:v>
                </c:pt>
                <c:pt idx="5">
                  <c:v>4</c:v>
                </c:pt>
                <c:pt idx="6">
                  <c:v>3.7</c:v>
                </c:pt>
                <c:pt idx="7">
                  <c:v>7.166666666666667</c:v>
                </c:pt>
                <c:pt idx="8">
                  <c:v>5.1111111111111107</c:v>
                </c:pt>
                <c:pt idx="9">
                  <c:v>5.666666666666667</c:v>
                </c:pt>
                <c:pt idx="10">
                  <c:v>5.7777777777777777</c:v>
                </c:pt>
                <c:pt idx="11">
                  <c:v>8.1111111111111107</c:v>
                </c:pt>
                <c:pt idx="12">
                  <c:v>7.333333333333333</c:v>
                </c:pt>
                <c:pt idx="13">
                  <c:v>6.666666666666667</c:v>
                </c:pt>
                <c:pt idx="14">
                  <c:v>8</c:v>
                </c:pt>
                <c:pt idx="15">
                  <c:v>8.4444444444444446</c:v>
                </c:pt>
                <c:pt idx="16">
                  <c:v>8.8888888888888893</c:v>
                </c:pt>
                <c:pt idx="17">
                  <c:v>8.5555555555555554</c:v>
                </c:pt>
                <c:pt idx="18">
                  <c:v>9.2222222222222214</c:v>
                </c:pt>
                <c:pt idx="19">
                  <c:v>11.142857142857142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'channel_ball_array-uniform'!$G$42:$G$84</c:f>
              <c:strCache>
                <c:ptCount val="4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2">
                  <c:v> LENS_DIA (um)</c:v>
                </c:pt>
                <c:pt idx="23">
                  <c:v>5</c:v>
                </c:pt>
                <c:pt idx="24">
                  <c:v>10</c:v>
                </c:pt>
                <c:pt idx="25">
                  <c:v>15</c:v>
                </c:pt>
                <c:pt idx="26">
                  <c:v>20</c:v>
                </c:pt>
                <c:pt idx="27">
                  <c:v>25</c:v>
                </c:pt>
                <c:pt idx="28">
                  <c:v>30</c:v>
                </c:pt>
                <c:pt idx="29">
                  <c:v>35</c:v>
                </c:pt>
                <c:pt idx="30">
                  <c:v>40</c:v>
                </c:pt>
                <c:pt idx="31">
                  <c:v>45</c:v>
                </c:pt>
                <c:pt idx="32">
                  <c:v>50</c:v>
                </c:pt>
                <c:pt idx="33">
                  <c:v>55</c:v>
                </c:pt>
                <c:pt idx="34">
                  <c:v>60</c:v>
                </c:pt>
                <c:pt idx="35">
                  <c:v>65</c:v>
                </c:pt>
                <c:pt idx="36">
                  <c:v>70</c:v>
                </c:pt>
                <c:pt idx="37">
                  <c:v>75</c:v>
                </c:pt>
                <c:pt idx="38">
                  <c:v>80</c:v>
                </c:pt>
                <c:pt idx="39">
                  <c:v>85</c:v>
                </c:pt>
                <c:pt idx="40">
                  <c:v>90</c:v>
                </c:pt>
                <c:pt idx="41">
                  <c:v>95</c:v>
                </c:pt>
                <c:pt idx="42">
                  <c:v>100</c:v>
                </c:pt>
              </c:strCache>
            </c:strRef>
          </c:xVal>
          <c:yVal>
            <c:numRef>
              <c:f>'channel_ball_array-uniform'!$Q$42:$Q$61</c:f>
              <c:numCache>
                <c:formatCode>General</c:formatCode>
                <c:ptCount val="20"/>
                <c:pt idx="0">
                  <c:v>0.75</c:v>
                </c:pt>
                <c:pt idx="1">
                  <c:v>0</c:v>
                </c:pt>
                <c:pt idx="2">
                  <c:v>2.6666666666666665</c:v>
                </c:pt>
                <c:pt idx="3">
                  <c:v>3.5714285714285716</c:v>
                </c:pt>
                <c:pt idx="4">
                  <c:v>3.125</c:v>
                </c:pt>
                <c:pt idx="5">
                  <c:v>4</c:v>
                </c:pt>
                <c:pt idx="6">
                  <c:v>3.9</c:v>
                </c:pt>
                <c:pt idx="7">
                  <c:v>7.333333333333333</c:v>
                </c:pt>
                <c:pt idx="8">
                  <c:v>5.4444444444444446</c:v>
                </c:pt>
                <c:pt idx="9">
                  <c:v>5.666666666666667</c:v>
                </c:pt>
                <c:pt idx="10">
                  <c:v>5.5555555555555554</c:v>
                </c:pt>
                <c:pt idx="11">
                  <c:v>8</c:v>
                </c:pt>
                <c:pt idx="12">
                  <c:v>7.5555555555555554</c:v>
                </c:pt>
                <c:pt idx="13">
                  <c:v>6.7777777777777777</c:v>
                </c:pt>
                <c:pt idx="14">
                  <c:v>8.1111111111111107</c:v>
                </c:pt>
                <c:pt idx="15">
                  <c:v>8.3333333333333339</c:v>
                </c:pt>
                <c:pt idx="16">
                  <c:v>8.7777777777777786</c:v>
                </c:pt>
                <c:pt idx="17">
                  <c:v>9</c:v>
                </c:pt>
                <c:pt idx="18">
                  <c:v>9.2222222222222214</c:v>
                </c:pt>
                <c:pt idx="19">
                  <c:v>11.142857142857142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'channel_ball_array-uniform'!$G$65:$G$84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'channel_ball_array-uniform'!$Q$65:$Q$84</c:f>
              <c:numCache>
                <c:formatCode>General</c:formatCode>
                <c:ptCount val="20"/>
                <c:pt idx="0">
                  <c:v>0.83333333333333337</c:v>
                </c:pt>
                <c:pt idx="1">
                  <c:v>0.9</c:v>
                </c:pt>
                <c:pt idx="2">
                  <c:v>1.1666666666666667</c:v>
                </c:pt>
                <c:pt idx="3">
                  <c:v>0.95833333333333337</c:v>
                </c:pt>
                <c:pt idx="4">
                  <c:v>0.9</c:v>
                </c:pt>
                <c:pt idx="5">
                  <c:v>1.0181818181818181</c:v>
                </c:pt>
                <c:pt idx="6">
                  <c:v>1.0714285714285714</c:v>
                </c:pt>
                <c:pt idx="7">
                  <c:v>1.1698113207547169</c:v>
                </c:pt>
                <c:pt idx="8">
                  <c:v>1.0344827586206897</c:v>
                </c:pt>
                <c:pt idx="9">
                  <c:v>0.953125</c:v>
                </c:pt>
                <c:pt idx="10">
                  <c:v>0.96875</c:v>
                </c:pt>
                <c:pt idx="11">
                  <c:v>1.3728813559322033</c:v>
                </c:pt>
                <c:pt idx="12">
                  <c:v>1.2063492063492063</c:v>
                </c:pt>
                <c:pt idx="13">
                  <c:v>1.2096774193548387</c:v>
                </c:pt>
                <c:pt idx="14">
                  <c:v>1.2461538461538462</c:v>
                </c:pt>
                <c:pt idx="15">
                  <c:v>1.265625</c:v>
                </c:pt>
                <c:pt idx="16">
                  <c:v>1.2424242424242424</c:v>
                </c:pt>
                <c:pt idx="17">
                  <c:v>1.296875</c:v>
                </c:pt>
                <c:pt idx="18">
                  <c:v>1.2686567164179106</c:v>
                </c:pt>
                <c:pt idx="19">
                  <c:v>1.4090909090909092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'channel_ball_array-uniform'!$G$127:$G$146</c:f>
              <c:numCache>
                <c:formatCode>General</c:formatCode>
                <c:ptCount val="20"/>
                <c:pt idx="0">
                  <c:v>5</c:v>
                </c:pt>
                <c:pt idx="1">
                  <c:v>7.3684210520000004</c:v>
                </c:pt>
                <c:pt idx="2">
                  <c:v>9.7368421049999991</c:v>
                </c:pt>
                <c:pt idx="3">
                  <c:v>12.105263150000001</c:v>
                </c:pt>
                <c:pt idx="4">
                  <c:v>14.47368421</c:v>
                </c:pt>
                <c:pt idx="5">
                  <c:v>16.84210526</c:v>
                </c:pt>
                <c:pt idx="6">
                  <c:v>19.210526309999999</c:v>
                </c:pt>
                <c:pt idx="7">
                  <c:v>21.578947360000001</c:v>
                </c:pt>
                <c:pt idx="8">
                  <c:v>23.94736842</c:v>
                </c:pt>
                <c:pt idx="9">
                  <c:v>26.315789469999999</c:v>
                </c:pt>
                <c:pt idx="10">
                  <c:v>28.684210520000001</c:v>
                </c:pt>
                <c:pt idx="11">
                  <c:v>31.052631569999999</c:v>
                </c:pt>
                <c:pt idx="12">
                  <c:v>33.421052629999998</c:v>
                </c:pt>
                <c:pt idx="13">
                  <c:v>35.78947368</c:v>
                </c:pt>
                <c:pt idx="14">
                  <c:v>38.157894730000002</c:v>
                </c:pt>
                <c:pt idx="15">
                  <c:v>40.526315779999997</c:v>
                </c:pt>
                <c:pt idx="16">
                  <c:v>42.89473684</c:v>
                </c:pt>
                <c:pt idx="17">
                  <c:v>45.263157890000002</c:v>
                </c:pt>
                <c:pt idx="18">
                  <c:v>47.631578939999997</c:v>
                </c:pt>
                <c:pt idx="19">
                  <c:v>50</c:v>
                </c:pt>
              </c:numCache>
            </c:numRef>
          </c:xVal>
          <c:yVal>
            <c:numRef>
              <c:f>'channel_ball_array-uniform'!$Q$127:$Q$146</c:f>
              <c:numCache>
                <c:formatCode>General</c:formatCode>
                <c:ptCount val="20"/>
                <c:pt idx="0">
                  <c:v>1.0740740740740742</c:v>
                </c:pt>
                <c:pt idx="1">
                  <c:v>0.93333333333333335</c:v>
                </c:pt>
                <c:pt idx="2">
                  <c:v>0.93814432989690721</c:v>
                </c:pt>
                <c:pt idx="3">
                  <c:v>0.96261682242990654</c:v>
                </c:pt>
                <c:pt idx="4">
                  <c:v>0.9363636363636364</c:v>
                </c:pt>
                <c:pt idx="5">
                  <c:v>1.1440677966101696</c:v>
                </c:pt>
                <c:pt idx="6">
                  <c:v>1.0483870967741935</c:v>
                </c:pt>
                <c:pt idx="7">
                  <c:v>0.95121951219512191</c:v>
                </c:pt>
                <c:pt idx="8">
                  <c:v>0.98461538461538467</c:v>
                </c:pt>
                <c:pt idx="9">
                  <c:v>0.98518518518518516</c:v>
                </c:pt>
                <c:pt idx="10">
                  <c:v>0.97761194029850751</c:v>
                </c:pt>
                <c:pt idx="11">
                  <c:v>0.95348837209302328</c:v>
                </c:pt>
                <c:pt idx="12">
                  <c:v>0.94852941176470584</c:v>
                </c:pt>
                <c:pt idx="13">
                  <c:v>0.96923076923076923</c:v>
                </c:pt>
                <c:pt idx="14">
                  <c:v>1.0147058823529411</c:v>
                </c:pt>
                <c:pt idx="15">
                  <c:v>0.94890510948905105</c:v>
                </c:pt>
                <c:pt idx="16">
                  <c:v>0.97101449275362317</c:v>
                </c:pt>
                <c:pt idx="17">
                  <c:v>1.0305343511450382</c:v>
                </c:pt>
                <c:pt idx="18">
                  <c:v>1.1450381679389312</c:v>
                </c:pt>
                <c:pt idx="19">
                  <c:v>0.98540145985401462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86656"/>
        <c:axId val="216087216"/>
      </c:scatterChart>
      <c:valAx>
        <c:axId val="2160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87216"/>
        <c:crosses val="autoZero"/>
        <c:crossBetween val="midCat"/>
      </c:valAx>
      <c:valAx>
        <c:axId val="2160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8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86303101001264"/>
          <c:y val="0.52210930530235455"/>
          <c:w val="0.19763432348734186"/>
          <c:h val="0.22607880172348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lens diameter vs</a:t>
            </a:r>
            <a:r>
              <a:rPr lang="en-US" baseline="0"/>
              <a:t> rays/area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83064930953979E-2"/>
          <c:y val="0.14284548983479442"/>
          <c:w val="0.86067630365299819"/>
          <c:h val="0.7087331519574678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'channel_ball_array-uniform'!$G$19:$G$38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'channel_ball_array-uniform'!$O$19:$O$38</c:f>
              <c:numCache>
                <c:formatCode>General</c:formatCode>
                <c:ptCount val="20"/>
                <c:pt idx="0">
                  <c:v>0.10185916357881301</c:v>
                </c:pt>
                <c:pt idx="1">
                  <c:v>1.2732395447351627E-2</c:v>
                </c:pt>
                <c:pt idx="2">
                  <c:v>9.6200321157767846E-2</c:v>
                </c:pt>
                <c:pt idx="3">
                  <c:v>8.5943669269623477E-2</c:v>
                </c:pt>
                <c:pt idx="4">
                  <c:v>5.2966765060982766E-2</c:v>
                </c:pt>
                <c:pt idx="5">
                  <c:v>4.5270739368361346E-2</c:v>
                </c:pt>
                <c:pt idx="6">
                  <c:v>3.8457031147102874E-2</c:v>
                </c:pt>
                <c:pt idx="7">
                  <c:v>3.4218312764757494E-2</c:v>
                </c:pt>
                <c:pt idx="8">
                  <c:v>2.892297237423086E-2</c:v>
                </c:pt>
                <c:pt idx="9">
                  <c:v>2.5974086712597318E-2</c:v>
                </c:pt>
                <c:pt idx="10">
                  <c:v>2.1887093000406102E-2</c:v>
                </c:pt>
                <c:pt idx="11">
                  <c:v>2.5818468546018578E-2</c:v>
                </c:pt>
                <c:pt idx="12">
                  <c:v>1.9889659160359938E-2</c:v>
                </c:pt>
                <c:pt idx="13">
                  <c:v>1.5590688302879544E-2</c:v>
                </c:pt>
                <c:pt idx="14">
                  <c:v>1.6297466172610083E-2</c:v>
                </c:pt>
                <c:pt idx="15">
                  <c:v>1.5119719593730057E-2</c:v>
                </c:pt>
                <c:pt idx="16">
                  <c:v>1.4098154128555435E-2</c:v>
                </c:pt>
                <c:pt idx="17">
                  <c:v>1.210363517834661E-2</c:v>
                </c:pt>
                <c:pt idx="18">
                  <c:v>1.1709571436345542E-2</c:v>
                </c:pt>
                <c:pt idx="19">
                  <c:v>9.9312684489342683E-3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'channel_ball_array-uniform'!$G$42:$G$61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'channel_ball_array-uniform'!$O$42:$O$61</c:f>
              <c:numCache>
                <c:formatCode>General</c:formatCode>
                <c:ptCount val="20"/>
                <c:pt idx="0">
                  <c:v>0.15278874536821951</c:v>
                </c:pt>
                <c:pt idx="1">
                  <c:v>0</c:v>
                </c:pt>
                <c:pt idx="2">
                  <c:v>9.0541478736722691E-2</c:v>
                </c:pt>
                <c:pt idx="3">
                  <c:v>7.9577471545947673E-2</c:v>
                </c:pt>
                <c:pt idx="4">
                  <c:v>5.0929581789406507E-2</c:v>
                </c:pt>
                <c:pt idx="5">
                  <c:v>4.5270739368361346E-2</c:v>
                </c:pt>
                <c:pt idx="6">
                  <c:v>4.0535789587486812E-2</c:v>
                </c:pt>
                <c:pt idx="7">
                  <c:v>3.5014087480216977E-2</c:v>
                </c:pt>
                <c:pt idx="8">
                  <c:v>3.0809253181245916E-2</c:v>
                </c:pt>
                <c:pt idx="9">
                  <c:v>2.5974086712597318E-2</c:v>
                </c:pt>
                <c:pt idx="10">
                  <c:v>2.1045281731159712E-2</c:v>
                </c:pt>
                <c:pt idx="11">
                  <c:v>2.5464790894703253E-2</c:v>
                </c:pt>
                <c:pt idx="12">
                  <c:v>2.0492376104613269E-2</c:v>
                </c:pt>
                <c:pt idx="13">
                  <c:v>1.5850533107927535E-2</c:v>
                </c:pt>
                <c:pt idx="14">
                  <c:v>1.6523819869451888E-2</c:v>
                </c:pt>
                <c:pt idx="15">
                  <c:v>1.4920775914865188E-2</c:v>
                </c:pt>
                <c:pt idx="16">
                  <c:v>1.3921927201948493E-2</c:v>
                </c:pt>
                <c:pt idx="17">
                  <c:v>1.2732395447351628E-2</c:v>
                </c:pt>
                <c:pt idx="18">
                  <c:v>1.1709571436345542E-2</c:v>
                </c:pt>
                <c:pt idx="19">
                  <c:v>9.9312684489342683E-3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'channel_ball_array-uniform'!$G$65:$G$84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'channel_ball_array-uniform'!$O$65:$O$84</c:f>
              <c:numCache>
                <c:formatCode>General</c:formatCode>
                <c:ptCount val="20"/>
                <c:pt idx="0">
                  <c:v>8.4882636315677523E-2</c:v>
                </c:pt>
                <c:pt idx="1">
                  <c:v>3.8197186342054885E-2</c:v>
                </c:pt>
                <c:pt idx="2">
                  <c:v>2.6407931298210785E-2</c:v>
                </c:pt>
                <c:pt idx="3">
                  <c:v>1.6269171960504859E-2</c:v>
                </c:pt>
                <c:pt idx="4">
                  <c:v>1.0185916357881301E-2</c:v>
                </c:pt>
                <c:pt idx="5">
                  <c:v>8.8026437660702617E-3</c:v>
                </c:pt>
                <c:pt idx="6">
                  <c:v>6.9291948012797974E-3</c:v>
                </c:pt>
                <c:pt idx="7">
                  <c:v>5.4820035953875067E-3</c:v>
                </c:pt>
                <c:pt idx="8">
                  <c:v>4.1917351267001246E-3</c:v>
                </c:pt>
                <c:pt idx="9">
                  <c:v>3.4518938768375519E-3</c:v>
                </c:pt>
                <c:pt idx="10">
                  <c:v>2.8995721496264497E-3</c:v>
                </c:pt>
                <c:pt idx="11">
                  <c:v>3.1830988618379071E-3</c:v>
                </c:pt>
                <c:pt idx="12">
                  <c:v>2.5448048757362885E-3</c:v>
                </c:pt>
                <c:pt idx="13">
                  <c:v>2.1653733753999368E-3</c:v>
                </c:pt>
                <c:pt idx="14">
                  <c:v>2.0371832715762607E-3</c:v>
                </c:pt>
                <c:pt idx="15">
                  <c:v>1.7904931097838226E-3</c:v>
                </c:pt>
                <c:pt idx="16">
                  <c:v>1.60562310908548E-3</c:v>
                </c:pt>
                <c:pt idx="17">
                  <c:v>1.4496417313171264E-3</c:v>
                </c:pt>
                <c:pt idx="18">
                  <c:v>1.3324144204676987E-3</c:v>
                </c:pt>
                <c:pt idx="19">
                  <c:v>1.3156808628930015E-3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'channel_ball_array-uniform'!$G$127:$G$146</c:f>
              <c:numCache>
                <c:formatCode>General</c:formatCode>
                <c:ptCount val="20"/>
                <c:pt idx="0">
                  <c:v>5</c:v>
                </c:pt>
                <c:pt idx="1">
                  <c:v>7.3684210520000004</c:v>
                </c:pt>
                <c:pt idx="2">
                  <c:v>9.7368421049999991</c:v>
                </c:pt>
                <c:pt idx="3">
                  <c:v>12.105263150000001</c:v>
                </c:pt>
                <c:pt idx="4">
                  <c:v>14.47368421</c:v>
                </c:pt>
                <c:pt idx="5">
                  <c:v>16.84210526</c:v>
                </c:pt>
                <c:pt idx="6">
                  <c:v>19.210526309999999</c:v>
                </c:pt>
                <c:pt idx="7">
                  <c:v>21.578947360000001</c:v>
                </c:pt>
                <c:pt idx="8">
                  <c:v>23.94736842</c:v>
                </c:pt>
                <c:pt idx="9">
                  <c:v>26.315789469999999</c:v>
                </c:pt>
                <c:pt idx="10">
                  <c:v>28.684210520000001</c:v>
                </c:pt>
                <c:pt idx="11">
                  <c:v>31.052631569999999</c:v>
                </c:pt>
                <c:pt idx="12">
                  <c:v>33.421052629999998</c:v>
                </c:pt>
                <c:pt idx="13">
                  <c:v>35.78947368</c:v>
                </c:pt>
                <c:pt idx="14">
                  <c:v>38.157894730000002</c:v>
                </c:pt>
                <c:pt idx="15">
                  <c:v>40.526315779999997</c:v>
                </c:pt>
                <c:pt idx="16">
                  <c:v>42.89473684</c:v>
                </c:pt>
                <c:pt idx="17">
                  <c:v>45.263157890000002</c:v>
                </c:pt>
                <c:pt idx="18">
                  <c:v>47.631578939999997</c:v>
                </c:pt>
                <c:pt idx="19">
                  <c:v>50</c:v>
                </c:pt>
              </c:numCache>
            </c:numRef>
          </c:xVal>
          <c:yVal>
            <c:numRef>
              <c:f>'channel_ball_array-uniform'!$O$127:$O$146</c:f>
              <c:numCache>
                <c:formatCode>General</c:formatCode>
                <c:ptCount val="20"/>
                <c:pt idx="0">
                  <c:v>8.2053215105154939E-2</c:v>
                </c:pt>
                <c:pt idx="1">
                  <c:v>4.5599154569149716E-2</c:v>
                </c:pt>
                <c:pt idx="2">
                  <c:v>3.3947887614084418E-2</c:v>
                </c:pt>
                <c:pt idx="3">
                  <c:v>2.4859728094939897E-2</c:v>
                </c:pt>
                <c:pt idx="4">
                  <c:v>1.7389482483287384E-2</c:v>
                </c:pt>
                <c:pt idx="5">
                  <c:v>1.6832500388572397E-2</c:v>
                </c:pt>
                <c:pt idx="6">
                  <c:v>1.2458691839754283E-2</c:v>
                </c:pt>
                <c:pt idx="7">
                  <c:v>8.8865454854457366E-3</c:v>
                </c:pt>
                <c:pt idx="8">
                  <c:v>7.8940886080004474E-3</c:v>
                </c:pt>
                <c:pt idx="9">
                  <c:v>6.792450032663681E-3</c:v>
                </c:pt>
                <c:pt idx="10">
                  <c:v>5.6310983382013039E-3</c:v>
                </c:pt>
                <c:pt idx="11">
                  <c:v>4.5114475046756121E-3</c:v>
                </c:pt>
                <c:pt idx="12">
                  <c:v>4.0846710491818294E-3</c:v>
                </c:pt>
                <c:pt idx="13">
                  <c:v>3.4791050310338935E-3</c:v>
                </c:pt>
                <c:pt idx="14">
                  <c:v>3.3521071672835507E-3</c:v>
                </c:pt>
                <c:pt idx="15">
                  <c:v>2.799475843619937E-3</c:v>
                </c:pt>
                <c:pt idx="16">
                  <c:v>2.5757541261886771E-3</c:v>
                </c:pt>
                <c:pt idx="17">
                  <c:v>2.3305138602695021E-3</c:v>
                </c:pt>
                <c:pt idx="18">
                  <c:v>2.3383468202378627E-3</c:v>
                </c:pt>
                <c:pt idx="19">
                  <c:v>1.9098593171027439E-3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98224"/>
        <c:axId val="216098784"/>
      </c:scatterChart>
      <c:valAx>
        <c:axId val="2160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98784"/>
        <c:crosses val="autoZero"/>
        <c:crossBetween val="midCat"/>
      </c:valAx>
      <c:valAx>
        <c:axId val="216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9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62251766267911"/>
          <c:y val="0.31914448793708844"/>
          <c:w val="9.113112154641731E-2"/>
          <c:h val="0.2098204331485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Pitch vs RAYS/AREA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20520938232294653"/>
          <c:w val="0.86611351706036743"/>
          <c:h val="0.6873913446568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'channel_ball_array-uniform'!$O$7</c:f>
              <c:strCache>
                <c:ptCount val="1"/>
                <c:pt idx="0">
                  <c:v>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'channel_ball_array-uniform'!$E$8:$E$15</c:f>
              <c:numCache>
                <c:formatCode>General</c:formatCode>
                <c:ptCount val="8"/>
                <c:pt idx="0">
                  <c:v>75</c:v>
                </c:pt>
                <c:pt idx="1">
                  <c:v>91.071428570999998</c:v>
                </c:pt>
                <c:pt idx="2">
                  <c:v>107.14285714</c:v>
                </c:pt>
                <c:pt idx="3">
                  <c:v>123.21428571</c:v>
                </c:pt>
                <c:pt idx="4">
                  <c:v>139.28571428000001</c:v>
                </c:pt>
                <c:pt idx="5">
                  <c:v>155.35714285</c:v>
                </c:pt>
                <c:pt idx="6">
                  <c:v>171.42857142</c:v>
                </c:pt>
                <c:pt idx="7">
                  <c:v>187.5</c:v>
                </c:pt>
              </c:numCache>
            </c:numRef>
          </c:xVal>
          <c:yVal>
            <c:numRef>
              <c:f>'channel_ball_array-uniform'!$O$8:$O$15</c:f>
              <c:numCache>
                <c:formatCode>General</c:formatCode>
                <c:ptCount val="8"/>
                <c:pt idx="0">
                  <c:v>1.6523819869451888E-2</c:v>
                </c:pt>
                <c:pt idx="1">
                  <c:v>1.6976527263135501E-2</c:v>
                </c:pt>
                <c:pt idx="2">
                  <c:v>1.6750173566293696E-2</c:v>
                </c:pt>
                <c:pt idx="3">
                  <c:v>1.6750173566293696E-2</c:v>
                </c:pt>
                <c:pt idx="4">
                  <c:v>1.6523819869451888E-2</c:v>
                </c:pt>
                <c:pt idx="5">
                  <c:v>1.6523819869451888E-2</c:v>
                </c:pt>
                <c:pt idx="6">
                  <c:v>1.6976527263135501E-2</c:v>
                </c:pt>
                <c:pt idx="7">
                  <c:v>1.6297466172610083E-2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'channel_ball_array-uniform'!$E$88:$E$97</c:f>
              <c:numCache>
                <c:formatCode>General</c:formatCode>
                <c:ptCount val="10"/>
                <c:pt idx="0">
                  <c:v>50</c:v>
                </c:pt>
                <c:pt idx="1">
                  <c:v>61.111111111</c:v>
                </c:pt>
                <c:pt idx="2">
                  <c:v>72.222222221999999</c:v>
                </c:pt>
                <c:pt idx="3">
                  <c:v>83.333333332999999</c:v>
                </c:pt>
                <c:pt idx="4">
                  <c:v>94.444444443999998</c:v>
                </c:pt>
                <c:pt idx="5">
                  <c:v>105.55555554999999</c:v>
                </c:pt>
                <c:pt idx="6">
                  <c:v>116.66666666</c:v>
                </c:pt>
                <c:pt idx="7">
                  <c:v>127.77777777</c:v>
                </c:pt>
                <c:pt idx="8">
                  <c:v>138.88888888</c:v>
                </c:pt>
                <c:pt idx="9">
                  <c:v>150</c:v>
                </c:pt>
              </c:numCache>
            </c:numRef>
          </c:xVal>
          <c:yVal>
            <c:numRef>
              <c:f>'channel_ball_array-uniform'!$O$88:$O$97</c:f>
              <c:numCache>
                <c:formatCode>General</c:formatCode>
                <c:ptCount val="10"/>
                <c:pt idx="0">
                  <c:v>3.4518938768375519E-3</c:v>
                </c:pt>
                <c:pt idx="1">
                  <c:v>3.621659149468907E-3</c:v>
                </c:pt>
                <c:pt idx="2">
                  <c:v>4.0177781189420685E-3</c:v>
                </c:pt>
                <c:pt idx="3">
                  <c:v>3.8480128463107138E-3</c:v>
                </c:pt>
                <c:pt idx="4">
                  <c:v>3.9046012705211655E-3</c:v>
                </c:pt>
                <c:pt idx="5">
                  <c:v>3.7348359978898104E-3</c:v>
                </c:pt>
                <c:pt idx="6">
                  <c:v>3.7914244221002621E-3</c:v>
                </c:pt>
                <c:pt idx="7">
                  <c:v>3.9046012705211655E-3</c:v>
                </c:pt>
                <c:pt idx="8">
                  <c:v>4.0743665431525206E-3</c:v>
                </c:pt>
                <c:pt idx="9">
                  <c:v>3.8480128463107138E-3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'channel_ball_array-uniform'!$E$101:$E$110</c:f>
              <c:numCache>
                <c:formatCode>General</c:formatCode>
                <c:ptCount val="10"/>
                <c:pt idx="0">
                  <c:v>50</c:v>
                </c:pt>
                <c:pt idx="1">
                  <c:v>61.111111111</c:v>
                </c:pt>
                <c:pt idx="2">
                  <c:v>72.222222221999999</c:v>
                </c:pt>
                <c:pt idx="3">
                  <c:v>83.333333332999999</c:v>
                </c:pt>
                <c:pt idx="4">
                  <c:v>94.444444443999998</c:v>
                </c:pt>
                <c:pt idx="5">
                  <c:v>105.55555554999999</c:v>
                </c:pt>
                <c:pt idx="6">
                  <c:v>116.66666666</c:v>
                </c:pt>
                <c:pt idx="7">
                  <c:v>127.77777777</c:v>
                </c:pt>
                <c:pt idx="8">
                  <c:v>138.88888888</c:v>
                </c:pt>
                <c:pt idx="9">
                  <c:v>150</c:v>
                </c:pt>
              </c:numCache>
            </c:numRef>
          </c:xVal>
          <c:yVal>
            <c:numRef>
              <c:f>'channel_ball_array-uniform'!$O$101:$O$110</c:f>
              <c:numCache>
                <c:formatCode>General</c:formatCode>
                <c:ptCount val="10"/>
                <c:pt idx="0">
                  <c:v>1.9664477413131958E-3</c:v>
                </c:pt>
                <c:pt idx="1">
                  <c:v>1.5126085912462422E-3</c:v>
                </c:pt>
                <c:pt idx="2">
                  <c:v>1.3542638843247236E-3</c:v>
                </c:pt>
                <c:pt idx="3">
                  <c:v>1.1538733374162411E-3</c:v>
                </c:pt>
                <c:pt idx="4">
                  <c:v>1.0035237183573275E-3</c:v>
                </c:pt>
                <c:pt idx="5">
                  <c:v>8.5359018702148401E-4</c:v>
                </c:pt>
                <c:pt idx="6">
                  <c:v>6.8754935415698789E-4</c:v>
                </c:pt>
                <c:pt idx="7">
                  <c:v>6.4905375554190434E-4</c:v>
                </c:pt>
                <c:pt idx="8">
                  <c:v>5.5907992597600874E-4</c:v>
                </c:pt>
                <c:pt idx="9">
                  <c:v>4.9514871184145215E-4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'channel_ball_array-uniform'!$F$114:$F$123</c:f>
              <c:numCache>
                <c:formatCode>General</c:formatCode>
                <c:ptCount val="10"/>
                <c:pt idx="0">
                  <c:v>50</c:v>
                </c:pt>
                <c:pt idx="1">
                  <c:v>61.111111111</c:v>
                </c:pt>
                <c:pt idx="2">
                  <c:v>72.222222221999999</c:v>
                </c:pt>
                <c:pt idx="3">
                  <c:v>83.333333332999999</c:v>
                </c:pt>
                <c:pt idx="4">
                  <c:v>94.444444443999998</c:v>
                </c:pt>
                <c:pt idx="5">
                  <c:v>105.55555554999999</c:v>
                </c:pt>
                <c:pt idx="6">
                  <c:v>116.66666666</c:v>
                </c:pt>
                <c:pt idx="7">
                  <c:v>127.77777777</c:v>
                </c:pt>
                <c:pt idx="8">
                  <c:v>138.88888888</c:v>
                </c:pt>
                <c:pt idx="9">
                  <c:v>150</c:v>
                </c:pt>
              </c:numCache>
            </c:numRef>
          </c:xVal>
          <c:yVal>
            <c:numRef>
              <c:f>'channel_ball_array-uniform'!$O$114:$O$123</c:f>
              <c:numCache>
                <c:formatCode>General</c:formatCode>
                <c:ptCount val="10"/>
                <c:pt idx="0">
                  <c:v>1.9664477413131958E-3</c:v>
                </c:pt>
                <c:pt idx="1">
                  <c:v>1.8249766807870665E-3</c:v>
                </c:pt>
                <c:pt idx="2">
                  <c:v>1.8957122110501311E-3</c:v>
                </c:pt>
                <c:pt idx="3">
                  <c:v>1.9664477413131958E-3</c:v>
                </c:pt>
                <c:pt idx="4">
                  <c:v>1.9381535292079697E-3</c:v>
                </c:pt>
                <c:pt idx="5">
                  <c:v>1.9098593171027439E-3</c:v>
                </c:pt>
                <c:pt idx="6">
                  <c:v>1.7966824686818407E-3</c:v>
                </c:pt>
                <c:pt idx="7">
                  <c:v>1.9381535292079697E-3</c:v>
                </c:pt>
                <c:pt idx="8">
                  <c:v>1.9381535292079697E-3</c:v>
                </c:pt>
                <c:pt idx="9">
                  <c:v>1.9098593171027439E-3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74080"/>
        <c:axId val="300874640"/>
      </c:scatterChart>
      <c:valAx>
        <c:axId val="3008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74640"/>
        <c:crosses val="autoZero"/>
        <c:crossBetween val="midCat"/>
      </c:valAx>
      <c:valAx>
        <c:axId val="300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7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09273840769898"/>
          <c:y val="0.35614911717034148"/>
          <c:w val="0.14068503937007873"/>
          <c:h val="0.2795050618672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lens vs nrays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0628232539634835"/>
          <c:w val="0.89775240594925632"/>
          <c:h val="0.78631850408011972"/>
        </c:manualLayout>
      </c:layout>
      <c:scatterChart>
        <c:scatterStyle val="lineMarker"/>
        <c:varyColors val="0"/>
        <c:ser>
          <c:idx val="0"/>
          <c:order val="0"/>
          <c:tx>
            <c:v>lens y = 3, det size &gt; lens array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'channel_ball_array-uniform'!$C$158:$C$162</c:f>
              <c:numCache>
                <c:formatCode>General</c:formatCode>
                <c:ptCount val="5"/>
                <c:pt idx="0">
                  <c:v>1</c:v>
                </c:pt>
                <c:pt idx="1">
                  <c:v>2.25</c:v>
                </c:pt>
                <c:pt idx="2">
                  <c:v>3.5</c:v>
                </c:pt>
                <c:pt idx="3">
                  <c:v>4.75</c:v>
                </c:pt>
                <c:pt idx="4">
                  <c:v>6</c:v>
                </c:pt>
              </c:numCache>
            </c:numRef>
          </c:xVal>
          <c:yVal>
            <c:numRef>
              <c:f>'channel_ball_array-uniform'!$K$158:$K$162</c:f>
              <c:numCache>
                <c:formatCode>General</c:formatCode>
                <c:ptCount val="5"/>
                <c:pt idx="0">
                  <c:v>30</c:v>
                </c:pt>
                <c:pt idx="1">
                  <c:v>114</c:v>
                </c:pt>
                <c:pt idx="2">
                  <c:v>138</c:v>
                </c:pt>
                <c:pt idx="3">
                  <c:v>150</c:v>
                </c:pt>
                <c:pt idx="4">
                  <c:v>149</c:v>
                </c:pt>
              </c:numCache>
            </c:numRef>
          </c:yVal>
          <c:smooth val="0"/>
        </c:ser>
        <c:ser>
          <c:idx val="1"/>
          <c:order val="1"/>
          <c:tx>
            <c:v>lens y = 3, det size = lens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'channel_ball_array-uniform'!$C$165:$C$170</c:f>
              <c:strCache>
                <c:ptCount val="6"/>
                <c:pt idx="0">
                  <c:v> LENS_X</c:v>
                </c:pt>
                <c:pt idx="1">
                  <c:v>1</c:v>
                </c:pt>
                <c:pt idx="2">
                  <c:v>2.25</c:v>
                </c:pt>
                <c:pt idx="3">
                  <c:v>3.5</c:v>
                </c:pt>
                <c:pt idx="4">
                  <c:v>4.75</c:v>
                </c:pt>
                <c:pt idx="5">
                  <c:v>6</c:v>
                </c:pt>
              </c:strCache>
            </c:strRef>
          </c:xVal>
          <c:yVal>
            <c:numRef>
              <c:f>'channel_ball_array-uniform'!$K$165:$K$170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</c:v>
                </c:pt>
                <c:pt idx="3">
                  <c:v>14</c:v>
                </c:pt>
                <c:pt idx="4">
                  <c:v>26</c:v>
                </c:pt>
                <c:pt idx="5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lens y = 3, det size = array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'channel_ball_array-uniform'!$C$173:$C$178</c:f>
              <c:strCache>
                <c:ptCount val="6"/>
                <c:pt idx="0">
                  <c:v> LENS_X</c:v>
                </c:pt>
                <c:pt idx="1">
                  <c:v>1</c:v>
                </c:pt>
                <c:pt idx="2">
                  <c:v>2.25</c:v>
                </c:pt>
                <c:pt idx="3">
                  <c:v>3.5</c:v>
                </c:pt>
                <c:pt idx="4">
                  <c:v>4.75</c:v>
                </c:pt>
                <c:pt idx="5">
                  <c:v>6</c:v>
                </c:pt>
              </c:strCache>
            </c:strRef>
          </c:xVal>
          <c:yVal>
            <c:numRef>
              <c:f>'channel_ball_array-uniform'!$K$173:$K$178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47</c:v>
                </c:pt>
                <c:pt idx="3">
                  <c:v>95</c:v>
                </c:pt>
                <c:pt idx="4">
                  <c:v>140</c:v>
                </c:pt>
                <c:pt idx="5">
                  <c:v>143</c:v>
                </c:pt>
              </c:numCache>
            </c:numRef>
          </c:yVal>
          <c:smooth val="0"/>
        </c:ser>
        <c:ser>
          <c:idx val="3"/>
          <c:order val="3"/>
          <c:tx>
            <c:v>lens x = 3, det size = array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'channel_ball_array-uniform'!$D$181:$D$186</c:f>
              <c:strCache>
                <c:ptCount val="6"/>
                <c:pt idx="0">
                  <c:v> LENS_Y</c:v>
                </c:pt>
                <c:pt idx="1">
                  <c:v>1</c:v>
                </c:pt>
                <c:pt idx="2">
                  <c:v>2.25</c:v>
                </c:pt>
                <c:pt idx="3">
                  <c:v>3.5</c:v>
                </c:pt>
                <c:pt idx="4">
                  <c:v>4.75</c:v>
                </c:pt>
                <c:pt idx="5">
                  <c:v>6</c:v>
                </c:pt>
              </c:strCache>
            </c:strRef>
          </c:xVal>
          <c:yVal>
            <c:numRef>
              <c:f>'channel_ball_array-uniform'!$K$181:$K$186</c:f>
              <c:numCache>
                <c:formatCode>General</c:formatCode>
                <c:ptCount val="6"/>
                <c:pt idx="0">
                  <c:v>0</c:v>
                </c:pt>
                <c:pt idx="1">
                  <c:v>33</c:v>
                </c:pt>
                <c:pt idx="2">
                  <c:v>51</c:v>
                </c:pt>
                <c:pt idx="3">
                  <c:v>95</c:v>
                </c:pt>
                <c:pt idx="4">
                  <c:v>120</c:v>
                </c:pt>
                <c:pt idx="5">
                  <c:v>153</c:v>
                </c:pt>
              </c:numCache>
            </c:numRef>
          </c:yVal>
          <c:smooth val="0"/>
        </c:ser>
        <c:ser>
          <c:idx val="4"/>
          <c:order val="4"/>
          <c:tx>
            <c:v>lens y = 3, det rad = lens pitch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'channel_ball_array-uniform'!$C$150:$C$154</c:f>
              <c:numCache>
                <c:formatCode>General</c:formatCode>
                <c:ptCount val="5"/>
                <c:pt idx="0">
                  <c:v>1</c:v>
                </c:pt>
                <c:pt idx="1">
                  <c:v>2.25</c:v>
                </c:pt>
                <c:pt idx="2">
                  <c:v>3.5</c:v>
                </c:pt>
                <c:pt idx="3">
                  <c:v>4.75</c:v>
                </c:pt>
                <c:pt idx="4">
                  <c:v>6</c:v>
                </c:pt>
              </c:numCache>
            </c:numRef>
          </c:xVal>
          <c:yVal>
            <c:numRef>
              <c:f>'channel_ball_array-uniform'!$K$150:$K$154</c:f>
              <c:numCache>
                <c:formatCode>General</c:formatCode>
                <c:ptCount val="5"/>
                <c:pt idx="0">
                  <c:v>40</c:v>
                </c:pt>
                <c:pt idx="1">
                  <c:v>129</c:v>
                </c:pt>
                <c:pt idx="2">
                  <c:v>139</c:v>
                </c:pt>
                <c:pt idx="3">
                  <c:v>150</c:v>
                </c:pt>
                <c:pt idx="4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79680"/>
        <c:axId val="300880240"/>
      </c:scatterChart>
      <c:valAx>
        <c:axId val="3008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80240"/>
        <c:crosses val="autoZero"/>
        <c:crossBetween val="midCat"/>
      </c:valAx>
      <c:valAx>
        <c:axId val="3008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7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022221471243144E-2"/>
          <c:y val="0.13482627648643158"/>
          <c:w val="0.34492713625389104"/>
          <c:h val="0.18310449743400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lens vs rays/area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4393518518518519"/>
          <c:w val="0.86587292213473321"/>
          <c:h val="0.74866542723826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'channel_ball_array-uniform'!$O$157</c:f>
              <c:strCache>
                <c:ptCount val="1"/>
                <c:pt idx="0">
                  <c:v>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'channel_ball_array-uniform'!$C$158:$C$162</c:f>
              <c:numCache>
                <c:formatCode>General</c:formatCode>
                <c:ptCount val="5"/>
                <c:pt idx="0">
                  <c:v>1</c:v>
                </c:pt>
                <c:pt idx="1">
                  <c:v>2.25</c:v>
                </c:pt>
                <c:pt idx="2">
                  <c:v>3.5</c:v>
                </c:pt>
                <c:pt idx="3">
                  <c:v>4.75</c:v>
                </c:pt>
                <c:pt idx="4">
                  <c:v>6</c:v>
                </c:pt>
              </c:numCache>
            </c:numRef>
          </c:xVal>
          <c:yVal>
            <c:numRef>
              <c:f>'channel_ball_array-uniform'!$O$158:$O$162</c:f>
              <c:numCache>
                <c:formatCode>General</c:formatCode>
                <c:ptCount val="5"/>
                <c:pt idx="0">
                  <c:v>2.7162443621016802E-2</c:v>
                </c:pt>
                <c:pt idx="1">
                  <c:v>1.0857041014916287E-2</c:v>
                </c:pt>
                <c:pt idx="2">
                  <c:v>4.6806458518630417E-3</c:v>
                </c:pt>
                <c:pt idx="3">
                  <c:v>2.5838234122251419E-3</c:v>
                </c:pt>
                <c:pt idx="4">
                  <c:v>1.5486750380860348E-3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'channel_ball_array-uniform'!$C$165:$C$170</c:f>
              <c:strCache>
                <c:ptCount val="6"/>
                <c:pt idx="0">
                  <c:v> LENS_X</c:v>
                </c:pt>
                <c:pt idx="1">
                  <c:v>1</c:v>
                </c:pt>
                <c:pt idx="2">
                  <c:v>2.25</c:v>
                </c:pt>
                <c:pt idx="3">
                  <c:v>3.5</c:v>
                </c:pt>
                <c:pt idx="4">
                  <c:v>4.75</c:v>
                </c:pt>
                <c:pt idx="5">
                  <c:v>6</c:v>
                </c:pt>
              </c:strCache>
            </c:strRef>
          </c:xVal>
          <c:yVal>
            <c:numRef>
              <c:f>'channel_ball_array-uniform'!$O$165:$O$170</c:f>
              <c:numCache>
                <c:formatCode>General</c:formatCode>
                <c:ptCount val="6"/>
                <c:pt idx="0">
                  <c:v>0</c:v>
                </c:pt>
                <c:pt idx="1">
                  <c:v>3.9113918814264202E-2</c:v>
                </c:pt>
                <c:pt idx="2">
                  <c:v>5.2151891752352268E-3</c:v>
                </c:pt>
                <c:pt idx="3">
                  <c:v>1.8253162113323295E-2</c:v>
                </c:pt>
                <c:pt idx="4">
                  <c:v>3.3898729639028971E-2</c:v>
                </c:pt>
                <c:pt idx="5">
                  <c:v>9.1265810566616475E-3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'channel_ball_array-uniform'!$C$173:$C$178</c:f>
              <c:strCache>
                <c:ptCount val="6"/>
                <c:pt idx="0">
                  <c:v> LENS_X</c:v>
                </c:pt>
                <c:pt idx="1">
                  <c:v>1</c:v>
                </c:pt>
                <c:pt idx="2">
                  <c:v>2.25</c:v>
                </c:pt>
                <c:pt idx="3">
                  <c:v>3.5</c:v>
                </c:pt>
                <c:pt idx="4">
                  <c:v>4.75</c:v>
                </c:pt>
                <c:pt idx="5">
                  <c:v>6</c:v>
                </c:pt>
              </c:strCache>
            </c:strRef>
          </c:xVal>
          <c:yVal>
            <c:numRef>
              <c:f>'channel_ball_array-uniform'!$O$173:$O$178</c:f>
              <c:numCache>
                <c:formatCode>General</c:formatCode>
                <c:ptCount val="6"/>
                <c:pt idx="0">
                  <c:v>0</c:v>
                </c:pt>
                <c:pt idx="1">
                  <c:v>3.9113918814264202E-2</c:v>
                </c:pt>
                <c:pt idx="2">
                  <c:v>1.2104389690669414E-2</c:v>
                </c:pt>
                <c:pt idx="3">
                  <c:v>1.011108105402748E-2</c:v>
                </c:pt>
                <c:pt idx="4">
                  <c:v>8.0900441499493821E-3</c:v>
                </c:pt>
                <c:pt idx="5">
                  <c:v>5.1789725837405381E-3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'channel_ball_array-uniform'!$D$181:$D$186</c:f>
              <c:strCache>
                <c:ptCount val="6"/>
                <c:pt idx="0">
                  <c:v> LENS_Y</c:v>
                </c:pt>
                <c:pt idx="1">
                  <c:v>1</c:v>
                </c:pt>
                <c:pt idx="2">
                  <c:v>2.25</c:v>
                </c:pt>
                <c:pt idx="3">
                  <c:v>3.5</c:v>
                </c:pt>
                <c:pt idx="4">
                  <c:v>4.75</c:v>
                </c:pt>
                <c:pt idx="5">
                  <c:v>6</c:v>
                </c:pt>
              </c:strCache>
            </c:strRef>
          </c:xVal>
          <c:yVal>
            <c:numRef>
              <c:f>'channel_ball_array-uniform'!$O$181:$O$186</c:f>
              <c:numCache>
                <c:formatCode>General</c:formatCode>
                <c:ptCount val="6"/>
                <c:pt idx="0">
                  <c:v>0</c:v>
                </c:pt>
                <c:pt idx="1">
                  <c:v>4.302531069569062E-2</c:v>
                </c:pt>
                <c:pt idx="2">
                  <c:v>1.3134550515407238E-2</c:v>
                </c:pt>
                <c:pt idx="3">
                  <c:v>1.011108105402748E-2</c:v>
                </c:pt>
                <c:pt idx="4">
                  <c:v>6.9343235570994708E-3</c:v>
                </c:pt>
                <c:pt idx="5">
                  <c:v>5.5411384986874283E-3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'channel_ball_array-uniform'!$C$149:$C$154</c:f>
              <c:strCache>
                <c:ptCount val="6"/>
                <c:pt idx="0">
                  <c:v> LENS_X</c:v>
                </c:pt>
                <c:pt idx="1">
                  <c:v>1</c:v>
                </c:pt>
                <c:pt idx="2">
                  <c:v>2.25</c:v>
                </c:pt>
                <c:pt idx="3">
                  <c:v>3.5</c:v>
                </c:pt>
                <c:pt idx="4">
                  <c:v>4.75</c:v>
                </c:pt>
                <c:pt idx="5">
                  <c:v>6</c:v>
                </c:pt>
              </c:strCache>
            </c:strRef>
          </c:xVal>
          <c:yVal>
            <c:numRef>
              <c:f>'channel_ball_array-uniform'!$O$149:$O$154</c:f>
              <c:numCache>
                <c:formatCode>General</c:formatCode>
                <c:ptCount val="6"/>
                <c:pt idx="0">
                  <c:v>0</c:v>
                </c:pt>
                <c:pt idx="1">
                  <c:v>1.3037972938088067E-2</c:v>
                </c:pt>
                <c:pt idx="2">
                  <c:v>8.3056716494486933E-3</c:v>
                </c:pt>
                <c:pt idx="3">
                  <c:v>3.6985270171311048E-3</c:v>
                </c:pt>
                <c:pt idx="4">
                  <c:v>2.1669761115935848E-3</c:v>
                </c:pt>
                <c:pt idx="5">
                  <c:v>1.3581221810508404E-3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42848"/>
        <c:axId val="290843408"/>
      </c:scatterChart>
      <c:valAx>
        <c:axId val="2908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43408"/>
        <c:crosses val="autoZero"/>
        <c:crossBetween val="midCat"/>
      </c:valAx>
      <c:valAx>
        <c:axId val="290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4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93398820135203"/>
          <c:y val="0.17526465441819772"/>
          <c:w val="0.14901837270341206"/>
          <c:h val="0.22859069699620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saturation of effect at larger pixel size</a:t>
            </a:r>
          </a:p>
          <a:p>
            <a:pPr>
              <a:defRPr sz="1100"/>
            </a:pPr>
            <a:r>
              <a:rPr lang="en-US" sz="1100"/>
              <a:t>smaller</a:t>
            </a:r>
            <a:r>
              <a:rPr lang="en-US" sz="1100" baseline="0"/>
              <a:t> array pitch seems better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2618285214348208"/>
          <c:h val="0.5492202537182852"/>
        </c:manualLayout>
      </c:layout>
      <c:scatterChart>
        <c:scatterStyle val="lineMarker"/>
        <c:varyColors val="0"/>
        <c:ser>
          <c:idx val="0"/>
          <c:order val="0"/>
          <c:tx>
            <c:v>pitch = 17.5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'channel_ball_array-xlinear'!$G$64:$G$73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10</c:v>
                </c:pt>
              </c:numCache>
            </c:numRef>
          </c:xVal>
          <c:yVal>
            <c:numRef>
              <c:f>'channel_ball_array-xlinear'!$J$64:$J$73</c:f>
              <c:numCache>
                <c:formatCode>General</c:formatCode>
                <c:ptCount val="10"/>
                <c:pt idx="0">
                  <c:v>40</c:v>
                </c:pt>
                <c:pt idx="1">
                  <c:v>87</c:v>
                </c:pt>
                <c:pt idx="2">
                  <c:v>117</c:v>
                </c:pt>
                <c:pt idx="3">
                  <c:v>136</c:v>
                </c:pt>
                <c:pt idx="4">
                  <c:v>139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13</c:v>
                </c:pt>
              </c:numCache>
            </c:numRef>
          </c:yVal>
          <c:smooth val="0"/>
        </c:ser>
        <c:ser>
          <c:idx val="1"/>
          <c:order val="1"/>
          <c:tx>
            <c:v>pitch = 12.5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'channel_ball_array-xlinear'!$G$64:$G$73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10</c:v>
                </c:pt>
              </c:numCache>
            </c:numRef>
          </c:xVal>
          <c:yVal>
            <c:numRef>
              <c:f>'channel_ball_array-xlinear'!$J$78:$J$87</c:f>
              <c:numCache>
                <c:formatCode>General</c:formatCode>
                <c:ptCount val="10"/>
                <c:pt idx="0">
                  <c:v>51</c:v>
                </c:pt>
                <c:pt idx="1">
                  <c:v>108</c:v>
                </c:pt>
                <c:pt idx="2">
                  <c:v>134</c:v>
                </c:pt>
                <c:pt idx="3">
                  <c:v>148</c:v>
                </c:pt>
                <c:pt idx="4">
                  <c:v>148</c:v>
                </c:pt>
                <c:pt idx="5">
                  <c:v>149</c:v>
                </c:pt>
                <c:pt idx="6">
                  <c:v>149</c:v>
                </c:pt>
                <c:pt idx="7">
                  <c:v>149</c:v>
                </c:pt>
                <c:pt idx="8">
                  <c:v>149</c:v>
                </c:pt>
                <c:pt idx="9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02800"/>
        <c:axId val="118203360"/>
      </c:scatterChart>
      <c:valAx>
        <c:axId val="1182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3360"/>
        <c:crosses val="autoZero"/>
        <c:crossBetween val="midCat"/>
      </c:valAx>
      <c:valAx>
        <c:axId val="1182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saturation of effect at larger pixel size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0" i="0" baseline="0">
                <a:effectLst/>
              </a:rPr>
              <a:t>smaller array pitch seems better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pitch=17.5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'channel_ball_array-xlinear'!$G$64:$G$73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10</c:v>
                </c:pt>
              </c:numCache>
            </c:numRef>
          </c:xVal>
          <c:yVal>
            <c:numRef>
              <c:f>'channel_ball_array-xlinear'!$M$64:$M$73</c:f>
              <c:numCache>
                <c:formatCode>General</c:formatCode>
                <c:ptCount val="10"/>
                <c:pt idx="0">
                  <c:v>3.1830988618379068E-2</c:v>
                </c:pt>
                <c:pt idx="1">
                  <c:v>3.07699556644331E-2</c:v>
                </c:pt>
                <c:pt idx="2">
                  <c:v>2.3276410427189694E-2</c:v>
                </c:pt>
                <c:pt idx="3">
                  <c:v>1.7316057808398212E-2</c:v>
                </c:pt>
                <c:pt idx="4">
                  <c:v>1.2290298383207474E-2</c:v>
                </c:pt>
                <c:pt idx="5">
                  <c:v>9.0945681766797341E-3</c:v>
                </c:pt>
                <c:pt idx="6">
                  <c:v>6.9630287602704208E-3</c:v>
                </c:pt>
                <c:pt idx="7">
                  <c:v>5.5016523537939135E-3</c:v>
                </c:pt>
                <c:pt idx="8">
                  <c:v>4.4563384065730693E-3</c:v>
                </c:pt>
                <c:pt idx="9">
                  <c:v>4.1380285203892787E-2</c:v>
                </c:pt>
              </c:numCache>
            </c:numRef>
          </c:yVal>
          <c:smooth val="0"/>
        </c:ser>
        <c:ser>
          <c:idx val="1"/>
          <c:order val="1"/>
          <c:tx>
            <c:v>pitch=12.5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'channel_ball_array-xlinear'!$G$64:$G$73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10</c:v>
                </c:pt>
              </c:numCache>
            </c:numRef>
          </c:xVal>
          <c:yVal>
            <c:numRef>
              <c:f>'channel_ball_array-xlinear'!$M$78:$M$87</c:f>
              <c:numCache>
                <c:formatCode>General</c:formatCode>
                <c:ptCount val="10"/>
                <c:pt idx="0">
                  <c:v>4.0584510488433312E-2</c:v>
                </c:pt>
                <c:pt idx="1">
                  <c:v>3.8197186342054885E-2</c:v>
                </c:pt>
                <c:pt idx="2">
                  <c:v>2.665845296789247E-2</c:v>
                </c:pt>
                <c:pt idx="3">
                  <c:v>1.8843945262080407E-2</c:v>
                </c:pt>
                <c:pt idx="4">
                  <c:v>1.308607309866695E-2</c:v>
                </c:pt>
                <c:pt idx="5">
                  <c:v>9.6792189880377175E-3</c:v>
                </c:pt>
                <c:pt idx="6">
                  <c:v>7.4106520377163762E-3</c:v>
                </c:pt>
                <c:pt idx="7">
                  <c:v>5.8553300051092366E-3</c:v>
                </c:pt>
                <c:pt idx="8">
                  <c:v>4.7428173041384808E-3</c:v>
                </c:pt>
                <c:pt idx="9">
                  <c:v>4.1380285203892787E-2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06160"/>
        <c:axId val="118206720"/>
      </c:scatterChart>
      <c:valAx>
        <c:axId val="1182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6720"/>
        <c:crosses val="autoZero"/>
        <c:crossBetween val="midCat"/>
      </c:valAx>
      <c:valAx>
        <c:axId val="1182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nrays/area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detector radius vs </a:t>
            </a:r>
            <a:r>
              <a:rPr lang="en-US"/>
              <a:t>RAYS/AREA</a:t>
            </a:r>
          </a:p>
          <a:p>
            <a:pPr>
              <a:defRPr/>
            </a:pPr>
            <a:r>
              <a:rPr lang="en-US" sz="1200"/>
              <a:t>demonstrates</a:t>
            </a:r>
            <a:r>
              <a:rPr lang="en-US" sz="1200" baseline="0"/>
              <a:t> that improvement is due to increased area</a:t>
            </a:r>
            <a:endParaRPr lang="en-US" sz="1200"/>
          </a:p>
        </c:rich>
      </c:tx>
      <c:layout>
        <c:manualLayout>
          <c:xMode val="edge"/>
          <c:yMode val="edge"/>
          <c:x val="0.1322707786526684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channel_detector_lensless!$F$1</c:f>
              <c:strCache>
                <c:ptCount val="1"/>
                <c:pt idx="0">
                  <c:v>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channel_detector_lensless!$C$2:$C$21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channel_detector_lensless!$F$2:$F$21</c:f>
              <c:numCache>
                <c:formatCode>General</c:formatCode>
                <c:ptCount val="20"/>
                <c:pt idx="0">
                  <c:v>7.6394372684109757E-2</c:v>
                </c:pt>
                <c:pt idx="1">
                  <c:v>5.0929581789406507E-2</c:v>
                </c:pt>
                <c:pt idx="2">
                  <c:v>4.8100160578883923E-2</c:v>
                </c:pt>
                <c:pt idx="3">
                  <c:v>4.9338032358487556E-2</c:v>
                </c:pt>
                <c:pt idx="4">
                  <c:v>4.3290144520995534E-2</c:v>
                </c:pt>
                <c:pt idx="5">
                  <c:v>3.7489831039424236E-2</c:v>
                </c:pt>
                <c:pt idx="6">
                  <c:v>3.0141997385567117E-2</c:v>
                </c:pt>
                <c:pt idx="7">
                  <c:v>2.5464790894703253E-2</c:v>
                </c:pt>
                <c:pt idx="8">
                  <c:v>2.1220659078919381E-2</c:v>
                </c:pt>
                <c:pt idx="9">
                  <c:v>1.7443381762871728E-2</c:v>
                </c:pt>
                <c:pt idx="10">
                  <c:v>1.4521244394500202E-2</c:v>
                </c:pt>
                <c:pt idx="11">
                  <c:v>1.2201878970378643E-2</c:v>
                </c:pt>
                <c:pt idx="12">
                  <c:v>1.0396867288369967E-2</c:v>
                </c:pt>
                <c:pt idx="13">
                  <c:v>8.964645774155738E-3</c:v>
                </c:pt>
                <c:pt idx="14">
                  <c:v>7.8092025410423311E-3</c:v>
                </c:pt>
                <c:pt idx="15">
                  <c:v>6.8635569208379864E-3</c:v>
                </c:pt>
                <c:pt idx="16">
                  <c:v>6.0798289679395321E-3</c:v>
                </c:pt>
                <c:pt idx="17">
                  <c:v>5.4230573201682862E-3</c:v>
                </c:pt>
                <c:pt idx="18">
                  <c:v>4.8672315006496525E-3</c:v>
                </c:pt>
                <c:pt idx="19">
                  <c:v>4.3926764293363112E-3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66720"/>
        <c:axId val="349071200"/>
      </c:scatterChart>
      <c:valAx>
        <c:axId val="3490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71200"/>
        <c:crosses val="autoZero"/>
        <c:crossBetween val="midCat"/>
      </c:valAx>
      <c:valAx>
        <c:axId val="3490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rays/area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88678477690288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increasing pdms_lens_det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channel_ball_detector_lensdia!$A$2:$A$18</c:f>
              <c:numCache>
                <c:formatCode>General</c:formatCode>
                <c:ptCount val="17"/>
                <c:pt idx="0">
                  <c:v>10</c:v>
                </c:pt>
                <c:pt idx="1">
                  <c:v>19.333333329999999</c:v>
                </c:pt>
                <c:pt idx="2">
                  <c:v>28.666666660000001</c:v>
                </c:pt>
                <c:pt idx="3">
                  <c:v>38</c:v>
                </c:pt>
                <c:pt idx="4">
                  <c:v>47.333333330000002</c:v>
                </c:pt>
                <c:pt idx="5">
                  <c:v>56.666666659999997</c:v>
                </c:pt>
                <c:pt idx="6">
                  <c:v>66</c:v>
                </c:pt>
                <c:pt idx="7">
                  <c:v>75.333333330000002</c:v>
                </c:pt>
                <c:pt idx="8">
                  <c:v>84.666666660000004</c:v>
                </c:pt>
                <c:pt idx="9">
                  <c:v>94</c:v>
                </c:pt>
                <c:pt idx="10">
                  <c:v>103.33333330000001</c:v>
                </c:pt>
                <c:pt idx="11">
                  <c:v>112.6666666</c:v>
                </c:pt>
                <c:pt idx="12">
                  <c:v>122</c:v>
                </c:pt>
                <c:pt idx="13">
                  <c:v>131.33333329999999</c:v>
                </c:pt>
                <c:pt idx="14">
                  <c:v>140.66666660000001</c:v>
                </c:pt>
                <c:pt idx="15">
                  <c:v>150</c:v>
                </c:pt>
                <c:pt idx="16">
                  <c:v>14.666666660000001</c:v>
                </c:pt>
              </c:numCache>
            </c:numRef>
          </c:xVal>
          <c:yVal>
            <c:numRef>
              <c:f>channel_ball_detector_lensdia!$G$2:$G$18</c:f>
              <c:numCache>
                <c:formatCode>General</c:formatCode>
                <c:ptCount val="17"/>
                <c:pt idx="0">
                  <c:v>1.0120481927710843</c:v>
                </c:pt>
                <c:pt idx="1">
                  <c:v>1.196078431372549</c:v>
                </c:pt>
                <c:pt idx="2">
                  <c:v>1.2195121951219512</c:v>
                </c:pt>
                <c:pt idx="3">
                  <c:v>1.7857142857142858</c:v>
                </c:pt>
                <c:pt idx="4">
                  <c:v>3.0526315789473686</c:v>
                </c:pt>
                <c:pt idx="5">
                  <c:v>4.9230769230769234</c:v>
                </c:pt>
                <c:pt idx="6">
                  <c:v>6.3636363636363633</c:v>
                </c:pt>
                <c:pt idx="7">
                  <c:v>6.6363636363636367</c:v>
                </c:pt>
                <c:pt idx="8">
                  <c:v>8.1111111111111107</c:v>
                </c:pt>
                <c:pt idx="9">
                  <c:v>7.4</c:v>
                </c:pt>
                <c:pt idx="10">
                  <c:v>13.666666666666666</c:v>
                </c:pt>
                <c:pt idx="11">
                  <c:v>16.2</c:v>
                </c:pt>
                <c:pt idx="12">
                  <c:v>17.2</c:v>
                </c:pt>
                <c:pt idx="13">
                  <c:v>20.25</c:v>
                </c:pt>
                <c:pt idx="14">
                  <c:v>17</c:v>
                </c:pt>
                <c:pt idx="15">
                  <c:v>25</c:v>
                </c:pt>
                <c:pt idx="16">
                  <c:v>1.1428571428571428</c:v>
                </c:pt>
              </c:numCache>
            </c:numRef>
          </c:yVal>
          <c:smooth val="0"/>
        </c:ser>
        <c:ser>
          <c:idx val="1"/>
          <c:order val="1"/>
          <c:tx>
            <c:v>increasing det rad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channel_ball_detector_lensdia!$A$22:$A$38</c:f>
              <c:numCache>
                <c:formatCode>General</c:formatCode>
                <c:ptCount val="17"/>
                <c:pt idx="0">
                  <c:v>10</c:v>
                </c:pt>
                <c:pt idx="1">
                  <c:v>19.333333329999999</c:v>
                </c:pt>
                <c:pt idx="2">
                  <c:v>28.666666660000001</c:v>
                </c:pt>
                <c:pt idx="3">
                  <c:v>38</c:v>
                </c:pt>
                <c:pt idx="4">
                  <c:v>47.333333330000002</c:v>
                </c:pt>
                <c:pt idx="5">
                  <c:v>56.666666659999997</c:v>
                </c:pt>
                <c:pt idx="6">
                  <c:v>66</c:v>
                </c:pt>
                <c:pt idx="7">
                  <c:v>75.333333330000002</c:v>
                </c:pt>
                <c:pt idx="8">
                  <c:v>84.666666660000004</c:v>
                </c:pt>
                <c:pt idx="9">
                  <c:v>94</c:v>
                </c:pt>
                <c:pt idx="10">
                  <c:v>103.33333330000001</c:v>
                </c:pt>
                <c:pt idx="11">
                  <c:v>112.6666666</c:v>
                </c:pt>
                <c:pt idx="12">
                  <c:v>122</c:v>
                </c:pt>
                <c:pt idx="13">
                  <c:v>131.33333329999999</c:v>
                </c:pt>
                <c:pt idx="14">
                  <c:v>140.66666660000001</c:v>
                </c:pt>
                <c:pt idx="15">
                  <c:v>150</c:v>
                </c:pt>
                <c:pt idx="16">
                  <c:v>14.666666660000001</c:v>
                </c:pt>
              </c:numCache>
            </c:numRef>
          </c:xVal>
          <c:yVal>
            <c:numRef>
              <c:f>channel_ball_detector_lensdia!$G$22:$G$38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6</c:v>
                </c:pt>
                <c:pt idx="4">
                  <c:v>10.5</c:v>
                </c:pt>
                <c:pt idx="5">
                  <c:v>17.666666666666668</c:v>
                </c:pt>
                <c:pt idx="6">
                  <c:v>11</c:v>
                </c:pt>
                <c:pt idx="7">
                  <c:v>11.8</c:v>
                </c:pt>
                <c:pt idx="8">
                  <c:v>13.6</c:v>
                </c:pt>
                <c:pt idx="9">
                  <c:v>9.125</c:v>
                </c:pt>
                <c:pt idx="10">
                  <c:v>9.25</c:v>
                </c:pt>
                <c:pt idx="11">
                  <c:v>9</c:v>
                </c:pt>
                <c:pt idx="12">
                  <c:v>11.125</c:v>
                </c:pt>
                <c:pt idx="13">
                  <c:v>8.7777777777777786</c:v>
                </c:pt>
                <c:pt idx="14">
                  <c:v>7.3636363636363633</c:v>
                </c:pt>
                <c:pt idx="15">
                  <c:v>8.9</c:v>
                </c:pt>
                <c:pt idx="1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const det rad, working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channel_ball_detector_lensdia!$A$42:$A$58</c:f>
              <c:numCache>
                <c:formatCode>General</c:formatCode>
                <c:ptCount val="17"/>
                <c:pt idx="0">
                  <c:v>10</c:v>
                </c:pt>
                <c:pt idx="1">
                  <c:v>19.333333329999999</c:v>
                </c:pt>
                <c:pt idx="2">
                  <c:v>28.666666660000001</c:v>
                </c:pt>
                <c:pt idx="3">
                  <c:v>38</c:v>
                </c:pt>
                <c:pt idx="4">
                  <c:v>47.333333330000002</c:v>
                </c:pt>
                <c:pt idx="5">
                  <c:v>56.666666659999997</c:v>
                </c:pt>
                <c:pt idx="6">
                  <c:v>66</c:v>
                </c:pt>
                <c:pt idx="7">
                  <c:v>75.333333330000002</c:v>
                </c:pt>
                <c:pt idx="8">
                  <c:v>84.666666660000004</c:v>
                </c:pt>
                <c:pt idx="9">
                  <c:v>94</c:v>
                </c:pt>
                <c:pt idx="10">
                  <c:v>103.33333330000001</c:v>
                </c:pt>
                <c:pt idx="11">
                  <c:v>112.6666666</c:v>
                </c:pt>
                <c:pt idx="12">
                  <c:v>122</c:v>
                </c:pt>
                <c:pt idx="13">
                  <c:v>131.33333329999999</c:v>
                </c:pt>
                <c:pt idx="14">
                  <c:v>140.66666660000001</c:v>
                </c:pt>
                <c:pt idx="15">
                  <c:v>150</c:v>
                </c:pt>
                <c:pt idx="16">
                  <c:v>14.666666660000001</c:v>
                </c:pt>
              </c:numCache>
            </c:numRef>
          </c:xVal>
          <c:yVal>
            <c:numRef>
              <c:f>channel_ball_detector_lensdia!$G$42:$G$58</c:f>
              <c:numCache>
                <c:formatCode>General</c:formatCode>
                <c:ptCount val="17"/>
                <c:pt idx="0">
                  <c:v>1.1351351351351351</c:v>
                </c:pt>
                <c:pt idx="1">
                  <c:v>0.93548387096774188</c:v>
                </c:pt>
                <c:pt idx="2">
                  <c:v>1.4</c:v>
                </c:pt>
                <c:pt idx="3">
                  <c:v>3.4285714285714284</c:v>
                </c:pt>
                <c:pt idx="4">
                  <c:v>5</c:v>
                </c:pt>
                <c:pt idx="5">
                  <c:v>6.5</c:v>
                </c:pt>
                <c:pt idx="6">
                  <c:v>6</c:v>
                </c:pt>
                <c:pt idx="7">
                  <c:v>6.4</c:v>
                </c:pt>
                <c:pt idx="8">
                  <c:v>7.8888888888888893</c:v>
                </c:pt>
                <c:pt idx="9">
                  <c:v>8.1111111111111107</c:v>
                </c:pt>
                <c:pt idx="10">
                  <c:v>9.25</c:v>
                </c:pt>
                <c:pt idx="11">
                  <c:v>15.8</c:v>
                </c:pt>
                <c:pt idx="12">
                  <c:v>17.8</c:v>
                </c:pt>
                <c:pt idx="13">
                  <c:v>19</c:v>
                </c:pt>
                <c:pt idx="14">
                  <c:v>19.25</c:v>
                </c:pt>
                <c:pt idx="15">
                  <c:v>21</c:v>
                </c:pt>
                <c:pt idx="16">
                  <c:v>1.25</c:v>
                </c:pt>
              </c:numCache>
            </c:numRef>
          </c:yVal>
          <c:smooth val="0"/>
        </c:ser>
        <c:ser>
          <c:idx val="3"/>
          <c:order val="3"/>
          <c:tx>
            <c:v>increasing pdms_lens_det, det rad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channel_ball_detector_lensdia!$A$62:$A$78</c:f>
              <c:numCache>
                <c:formatCode>General</c:formatCode>
                <c:ptCount val="17"/>
                <c:pt idx="0">
                  <c:v>10</c:v>
                </c:pt>
                <c:pt idx="1">
                  <c:v>19.333333329999999</c:v>
                </c:pt>
                <c:pt idx="2">
                  <c:v>28.666666660000001</c:v>
                </c:pt>
                <c:pt idx="3">
                  <c:v>38</c:v>
                </c:pt>
                <c:pt idx="4">
                  <c:v>47.333333330000002</c:v>
                </c:pt>
                <c:pt idx="5">
                  <c:v>56.666666659999997</c:v>
                </c:pt>
                <c:pt idx="6">
                  <c:v>66</c:v>
                </c:pt>
                <c:pt idx="7">
                  <c:v>75.333333330000002</c:v>
                </c:pt>
                <c:pt idx="8">
                  <c:v>84.666666660000004</c:v>
                </c:pt>
                <c:pt idx="9">
                  <c:v>94</c:v>
                </c:pt>
                <c:pt idx="10">
                  <c:v>103.33333330000001</c:v>
                </c:pt>
                <c:pt idx="11">
                  <c:v>112.6666666</c:v>
                </c:pt>
                <c:pt idx="12">
                  <c:v>122</c:v>
                </c:pt>
                <c:pt idx="13">
                  <c:v>131.33333329999999</c:v>
                </c:pt>
                <c:pt idx="14">
                  <c:v>140.66666660000001</c:v>
                </c:pt>
                <c:pt idx="15">
                  <c:v>150</c:v>
                </c:pt>
                <c:pt idx="16">
                  <c:v>14.666666660000001</c:v>
                </c:pt>
              </c:numCache>
            </c:numRef>
          </c:xVal>
          <c:yVal>
            <c:numRef>
              <c:f>channel_ball_detector_lensdia!$G$62:$G$78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3.25</c:v>
                </c:pt>
                <c:pt idx="3">
                  <c:v>7.75</c:v>
                </c:pt>
                <c:pt idx="4">
                  <c:v>9.4</c:v>
                </c:pt>
                <c:pt idx="5">
                  <c:v>11.6</c:v>
                </c:pt>
                <c:pt idx="6">
                  <c:v>16.75</c:v>
                </c:pt>
                <c:pt idx="7">
                  <c:v>9.8571428571428577</c:v>
                </c:pt>
                <c:pt idx="8">
                  <c:v>10.142857142857142</c:v>
                </c:pt>
                <c:pt idx="9">
                  <c:v>8.2222222222222214</c:v>
                </c:pt>
                <c:pt idx="10">
                  <c:v>11.857142857142858</c:v>
                </c:pt>
                <c:pt idx="11">
                  <c:v>11.714285714285714</c:v>
                </c:pt>
                <c:pt idx="12">
                  <c:v>10.875</c:v>
                </c:pt>
                <c:pt idx="13">
                  <c:v>9.5555555555555554</c:v>
                </c:pt>
                <c:pt idx="14">
                  <c:v>8.8000000000000007</c:v>
                </c:pt>
                <c:pt idx="15">
                  <c:v>8.8888888888888893</c:v>
                </c:pt>
                <c:pt idx="1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74368"/>
        <c:axId val="377374928"/>
      </c:scatterChart>
      <c:valAx>
        <c:axId val="3773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74928"/>
        <c:crosses val="autoZero"/>
        <c:crossBetween val="midCat"/>
      </c:valAx>
      <c:valAx>
        <c:axId val="3773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7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5370516185476808E-2"/>
          <c:y val="0.19117927967337417"/>
          <c:w val="0.41462948381452314"/>
          <c:h val="0.22453922426363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channel_ball_detector_lensdia!$A$2:$A$18</c:f>
              <c:numCache>
                <c:formatCode>General</c:formatCode>
                <c:ptCount val="17"/>
                <c:pt idx="0">
                  <c:v>10</c:v>
                </c:pt>
                <c:pt idx="1">
                  <c:v>19.333333329999999</c:v>
                </c:pt>
                <c:pt idx="2">
                  <c:v>28.666666660000001</c:v>
                </c:pt>
                <c:pt idx="3">
                  <c:v>38</c:v>
                </c:pt>
                <c:pt idx="4">
                  <c:v>47.333333330000002</c:v>
                </c:pt>
                <c:pt idx="5">
                  <c:v>56.666666659999997</c:v>
                </c:pt>
                <c:pt idx="6">
                  <c:v>66</c:v>
                </c:pt>
                <c:pt idx="7">
                  <c:v>75.333333330000002</c:v>
                </c:pt>
                <c:pt idx="8">
                  <c:v>84.666666660000004</c:v>
                </c:pt>
                <c:pt idx="9">
                  <c:v>94</c:v>
                </c:pt>
                <c:pt idx="10">
                  <c:v>103.33333330000001</c:v>
                </c:pt>
                <c:pt idx="11">
                  <c:v>112.6666666</c:v>
                </c:pt>
                <c:pt idx="12">
                  <c:v>122</c:v>
                </c:pt>
                <c:pt idx="13">
                  <c:v>131.33333329999999</c:v>
                </c:pt>
                <c:pt idx="14">
                  <c:v>140.66666660000001</c:v>
                </c:pt>
                <c:pt idx="15">
                  <c:v>150</c:v>
                </c:pt>
                <c:pt idx="16">
                  <c:v>14.666666660000001</c:v>
                </c:pt>
              </c:numCache>
            </c:numRef>
          </c:xVal>
          <c:yVal>
            <c:numRef>
              <c:f>channel_ball_detector_lensdia!$F$2:$F$18</c:f>
              <c:numCache>
                <c:formatCode>General</c:formatCode>
                <c:ptCount val="17"/>
                <c:pt idx="0">
                  <c:v>84</c:v>
                </c:pt>
                <c:pt idx="1">
                  <c:v>61</c:v>
                </c:pt>
                <c:pt idx="2">
                  <c:v>50</c:v>
                </c:pt>
                <c:pt idx="3">
                  <c:v>50</c:v>
                </c:pt>
                <c:pt idx="4">
                  <c:v>58</c:v>
                </c:pt>
                <c:pt idx="5">
                  <c:v>64</c:v>
                </c:pt>
                <c:pt idx="6">
                  <c:v>70</c:v>
                </c:pt>
                <c:pt idx="7">
                  <c:v>73</c:v>
                </c:pt>
                <c:pt idx="8">
                  <c:v>73</c:v>
                </c:pt>
                <c:pt idx="9">
                  <c:v>74</c:v>
                </c:pt>
                <c:pt idx="10">
                  <c:v>82</c:v>
                </c:pt>
                <c:pt idx="11">
                  <c:v>81</c:v>
                </c:pt>
                <c:pt idx="12">
                  <c:v>86</c:v>
                </c:pt>
                <c:pt idx="13">
                  <c:v>81</c:v>
                </c:pt>
                <c:pt idx="14">
                  <c:v>85</c:v>
                </c:pt>
                <c:pt idx="15">
                  <c:v>75</c:v>
                </c:pt>
                <c:pt idx="16">
                  <c:v>72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channel_ball_detector_lensdia!$A$22:$A$38</c:f>
              <c:numCache>
                <c:formatCode>General</c:formatCode>
                <c:ptCount val="17"/>
                <c:pt idx="0">
                  <c:v>10</c:v>
                </c:pt>
                <c:pt idx="1">
                  <c:v>19.333333329999999</c:v>
                </c:pt>
                <c:pt idx="2">
                  <c:v>28.666666660000001</c:v>
                </c:pt>
                <c:pt idx="3">
                  <c:v>38</c:v>
                </c:pt>
                <c:pt idx="4">
                  <c:v>47.333333330000002</c:v>
                </c:pt>
                <c:pt idx="5">
                  <c:v>56.666666659999997</c:v>
                </c:pt>
                <c:pt idx="6">
                  <c:v>66</c:v>
                </c:pt>
                <c:pt idx="7">
                  <c:v>75.333333330000002</c:v>
                </c:pt>
                <c:pt idx="8">
                  <c:v>84.666666660000004</c:v>
                </c:pt>
                <c:pt idx="9">
                  <c:v>94</c:v>
                </c:pt>
                <c:pt idx="10">
                  <c:v>103.33333330000001</c:v>
                </c:pt>
                <c:pt idx="11">
                  <c:v>112.6666666</c:v>
                </c:pt>
                <c:pt idx="12">
                  <c:v>122</c:v>
                </c:pt>
                <c:pt idx="13">
                  <c:v>131.33333329999999</c:v>
                </c:pt>
                <c:pt idx="14">
                  <c:v>140.66666660000001</c:v>
                </c:pt>
                <c:pt idx="15">
                  <c:v>150</c:v>
                </c:pt>
                <c:pt idx="16">
                  <c:v>14.666666660000001</c:v>
                </c:pt>
              </c:numCache>
            </c:numRef>
          </c:xVal>
          <c:yVal>
            <c:numRef>
              <c:f>channel_ball_detector_lensdia!$F$22:$F$38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18</c:v>
                </c:pt>
                <c:pt idx="4">
                  <c:v>42</c:v>
                </c:pt>
                <c:pt idx="5">
                  <c:v>53</c:v>
                </c:pt>
                <c:pt idx="6">
                  <c:v>55</c:v>
                </c:pt>
                <c:pt idx="7">
                  <c:v>59</c:v>
                </c:pt>
                <c:pt idx="8">
                  <c:v>68</c:v>
                </c:pt>
                <c:pt idx="9">
                  <c:v>73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79</c:v>
                </c:pt>
                <c:pt idx="14">
                  <c:v>81</c:v>
                </c:pt>
                <c:pt idx="15">
                  <c:v>89</c:v>
                </c:pt>
                <c:pt idx="16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channel_ball_detector_lensdia!$A$42:$A$58</c:f>
              <c:numCache>
                <c:formatCode>General</c:formatCode>
                <c:ptCount val="17"/>
                <c:pt idx="0">
                  <c:v>10</c:v>
                </c:pt>
                <c:pt idx="1">
                  <c:v>19.333333329999999</c:v>
                </c:pt>
                <c:pt idx="2">
                  <c:v>28.666666660000001</c:v>
                </c:pt>
                <c:pt idx="3">
                  <c:v>38</c:v>
                </c:pt>
                <c:pt idx="4">
                  <c:v>47.333333330000002</c:v>
                </c:pt>
                <c:pt idx="5">
                  <c:v>56.666666659999997</c:v>
                </c:pt>
                <c:pt idx="6">
                  <c:v>66</c:v>
                </c:pt>
                <c:pt idx="7">
                  <c:v>75.333333330000002</c:v>
                </c:pt>
                <c:pt idx="8">
                  <c:v>84.666666660000004</c:v>
                </c:pt>
                <c:pt idx="9">
                  <c:v>94</c:v>
                </c:pt>
                <c:pt idx="10">
                  <c:v>103.33333330000001</c:v>
                </c:pt>
                <c:pt idx="11">
                  <c:v>112.6666666</c:v>
                </c:pt>
                <c:pt idx="12">
                  <c:v>122</c:v>
                </c:pt>
                <c:pt idx="13">
                  <c:v>131.33333329999999</c:v>
                </c:pt>
                <c:pt idx="14">
                  <c:v>140.66666660000001</c:v>
                </c:pt>
                <c:pt idx="15">
                  <c:v>150</c:v>
                </c:pt>
                <c:pt idx="16">
                  <c:v>14.666666660000001</c:v>
                </c:pt>
              </c:numCache>
            </c:numRef>
          </c:xVal>
          <c:yVal>
            <c:numRef>
              <c:f>channel_ball_detector_lensdia!$F$42:$F$58</c:f>
              <c:numCache>
                <c:formatCode>General</c:formatCode>
                <c:ptCount val="17"/>
                <c:pt idx="0">
                  <c:v>42</c:v>
                </c:pt>
                <c:pt idx="1">
                  <c:v>29</c:v>
                </c:pt>
                <c:pt idx="2">
                  <c:v>28</c:v>
                </c:pt>
                <c:pt idx="3">
                  <c:v>48</c:v>
                </c:pt>
                <c:pt idx="4">
                  <c:v>60</c:v>
                </c:pt>
                <c:pt idx="5">
                  <c:v>65</c:v>
                </c:pt>
                <c:pt idx="6">
                  <c:v>60</c:v>
                </c:pt>
                <c:pt idx="7">
                  <c:v>64</c:v>
                </c:pt>
                <c:pt idx="8">
                  <c:v>71</c:v>
                </c:pt>
                <c:pt idx="9">
                  <c:v>73</c:v>
                </c:pt>
                <c:pt idx="10">
                  <c:v>74</c:v>
                </c:pt>
                <c:pt idx="11">
                  <c:v>79</c:v>
                </c:pt>
                <c:pt idx="12">
                  <c:v>89</c:v>
                </c:pt>
                <c:pt idx="13">
                  <c:v>76</c:v>
                </c:pt>
                <c:pt idx="14">
                  <c:v>77</c:v>
                </c:pt>
                <c:pt idx="15">
                  <c:v>84</c:v>
                </c:pt>
                <c:pt idx="16">
                  <c:v>40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channel_ball_detector_lensdia!$A$62:$A$78</c:f>
              <c:numCache>
                <c:formatCode>General</c:formatCode>
                <c:ptCount val="17"/>
                <c:pt idx="0">
                  <c:v>10</c:v>
                </c:pt>
                <c:pt idx="1">
                  <c:v>19.333333329999999</c:v>
                </c:pt>
                <c:pt idx="2">
                  <c:v>28.666666660000001</c:v>
                </c:pt>
                <c:pt idx="3">
                  <c:v>38</c:v>
                </c:pt>
                <c:pt idx="4">
                  <c:v>47.333333330000002</c:v>
                </c:pt>
                <c:pt idx="5">
                  <c:v>56.666666659999997</c:v>
                </c:pt>
                <c:pt idx="6">
                  <c:v>66</c:v>
                </c:pt>
                <c:pt idx="7">
                  <c:v>75.333333330000002</c:v>
                </c:pt>
                <c:pt idx="8">
                  <c:v>84.666666660000004</c:v>
                </c:pt>
                <c:pt idx="9">
                  <c:v>94</c:v>
                </c:pt>
                <c:pt idx="10">
                  <c:v>103.33333330000001</c:v>
                </c:pt>
                <c:pt idx="11">
                  <c:v>112.6666666</c:v>
                </c:pt>
                <c:pt idx="12">
                  <c:v>122</c:v>
                </c:pt>
                <c:pt idx="13">
                  <c:v>131.33333329999999</c:v>
                </c:pt>
                <c:pt idx="14">
                  <c:v>140.66666660000001</c:v>
                </c:pt>
                <c:pt idx="15">
                  <c:v>150</c:v>
                </c:pt>
                <c:pt idx="16">
                  <c:v>14.666666660000001</c:v>
                </c:pt>
              </c:numCache>
            </c:numRef>
          </c:xVal>
          <c:yVal>
            <c:numRef>
              <c:f>channel_ball_detector_lensdia!$F$62:$F$78</c:f>
              <c:numCache>
                <c:formatCode>General</c:formatCode>
                <c:ptCount val="17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31</c:v>
                </c:pt>
                <c:pt idx="4">
                  <c:v>47</c:v>
                </c:pt>
                <c:pt idx="5">
                  <c:v>58</c:v>
                </c:pt>
                <c:pt idx="6">
                  <c:v>67</c:v>
                </c:pt>
                <c:pt idx="7">
                  <c:v>69</c:v>
                </c:pt>
                <c:pt idx="8">
                  <c:v>71</c:v>
                </c:pt>
                <c:pt idx="9">
                  <c:v>74</c:v>
                </c:pt>
                <c:pt idx="10">
                  <c:v>83</c:v>
                </c:pt>
                <c:pt idx="11">
                  <c:v>82</c:v>
                </c:pt>
                <c:pt idx="12">
                  <c:v>87</c:v>
                </c:pt>
                <c:pt idx="13">
                  <c:v>86</c:v>
                </c:pt>
                <c:pt idx="14">
                  <c:v>88</c:v>
                </c:pt>
                <c:pt idx="15">
                  <c:v>80</c:v>
                </c:pt>
                <c:pt idx="1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79408"/>
        <c:axId val="377379968"/>
      </c:scatterChart>
      <c:valAx>
        <c:axId val="37737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79968"/>
        <c:crosses val="autoZero"/>
        <c:crossBetween val="midCat"/>
      </c:valAx>
      <c:valAx>
        <c:axId val="3773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7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rays vs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66413385826771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channel_ball_detector_pdmslensd!$C$2</c:f>
              <c:strCache>
                <c:ptCount val="1"/>
                <c:pt idx="0">
                  <c:v> NUMBEROFRAYS  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channel_ball_detector_pdmslensd!$A$3:$A$18</c:f>
              <c:numCache>
                <c:formatCode>General</c:formatCode>
                <c:ptCount val="16"/>
                <c:pt idx="0">
                  <c:v>0</c:v>
                </c:pt>
                <c:pt idx="1">
                  <c:v>10.714285714285699</c:v>
                </c:pt>
                <c:pt idx="2">
                  <c:v>21.428571428571399</c:v>
                </c:pt>
                <c:pt idx="3">
                  <c:v>32.142857142857103</c:v>
                </c:pt>
                <c:pt idx="4">
                  <c:v>42.857142857142797</c:v>
                </c:pt>
                <c:pt idx="5">
                  <c:v>53.571428571428498</c:v>
                </c:pt>
                <c:pt idx="6">
                  <c:v>64.285714285714207</c:v>
                </c:pt>
                <c:pt idx="7">
                  <c:v>75</c:v>
                </c:pt>
                <c:pt idx="8">
                  <c:v>85.714285714285694</c:v>
                </c:pt>
                <c:pt idx="9">
                  <c:v>96.428571428571402</c:v>
                </c:pt>
                <c:pt idx="10">
                  <c:v>107.142857142857</c:v>
                </c:pt>
                <c:pt idx="11">
                  <c:v>117.85714285714199</c:v>
                </c:pt>
                <c:pt idx="12">
                  <c:v>128.57142857142799</c:v>
                </c:pt>
                <c:pt idx="13">
                  <c:v>139.28571428571399</c:v>
                </c:pt>
                <c:pt idx="14">
                  <c:v>150</c:v>
                </c:pt>
                <c:pt idx="15">
                  <c:v>5.3571428571428497</c:v>
                </c:pt>
              </c:numCache>
            </c:numRef>
          </c:xVal>
          <c:yVal>
            <c:numRef>
              <c:f>channel_ball_detector_pdmslensd!$C$3:$C$18</c:f>
              <c:numCache>
                <c:formatCode>General</c:formatCode>
                <c:ptCount val="16"/>
                <c:pt idx="0">
                  <c:v>83</c:v>
                </c:pt>
                <c:pt idx="1">
                  <c:v>75</c:v>
                </c:pt>
                <c:pt idx="2">
                  <c:v>83</c:v>
                </c:pt>
                <c:pt idx="3">
                  <c:v>85</c:v>
                </c:pt>
                <c:pt idx="4">
                  <c:v>89</c:v>
                </c:pt>
                <c:pt idx="5">
                  <c:v>87</c:v>
                </c:pt>
                <c:pt idx="6">
                  <c:v>77</c:v>
                </c:pt>
                <c:pt idx="7">
                  <c:v>74</c:v>
                </c:pt>
                <c:pt idx="8">
                  <c:v>80</c:v>
                </c:pt>
                <c:pt idx="9">
                  <c:v>86</c:v>
                </c:pt>
                <c:pt idx="10">
                  <c:v>83</c:v>
                </c:pt>
                <c:pt idx="11">
                  <c:v>77</c:v>
                </c:pt>
                <c:pt idx="12">
                  <c:v>72</c:v>
                </c:pt>
                <c:pt idx="13">
                  <c:v>73</c:v>
                </c:pt>
                <c:pt idx="14">
                  <c:v>75</c:v>
                </c:pt>
                <c:pt idx="15">
                  <c:v>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channel_ball_detector_pdmslensd!$B$2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channel_ball_detector_pdmslensd!$A$3:$A$18</c:f>
              <c:numCache>
                <c:formatCode>General</c:formatCode>
                <c:ptCount val="16"/>
                <c:pt idx="0">
                  <c:v>0</c:v>
                </c:pt>
                <c:pt idx="1">
                  <c:v>10.714285714285699</c:v>
                </c:pt>
                <c:pt idx="2">
                  <c:v>21.428571428571399</c:v>
                </c:pt>
                <c:pt idx="3">
                  <c:v>32.142857142857103</c:v>
                </c:pt>
                <c:pt idx="4">
                  <c:v>42.857142857142797</c:v>
                </c:pt>
                <c:pt idx="5">
                  <c:v>53.571428571428498</c:v>
                </c:pt>
                <c:pt idx="6">
                  <c:v>64.285714285714207</c:v>
                </c:pt>
                <c:pt idx="7">
                  <c:v>75</c:v>
                </c:pt>
                <c:pt idx="8">
                  <c:v>85.714285714285694</c:v>
                </c:pt>
                <c:pt idx="9">
                  <c:v>96.428571428571402</c:v>
                </c:pt>
                <c:pt idx="10">
                  <c:v>107.142857142857</c:v>
                </c:pt>
                <c:pt idx="11">
                  <c:v>117.85714285714199</c:v>
                </c:pt>
                <c:pt idx="12">
                  <c:v>128.57142857142799</c:v>
                </c:pt>
                <c:pt idx="13">
                  <c:v>139.28571428571399</c:v>
                </c:pt>
                <c:pt idx="14">
                  <c:v>150</c:v>
                </c:pt>
                <c:pt idx="15">
                  <c:v>5.3571428571428497</c:v>
                </c:pt>
              </c:numCache>
            </c:numRef>
          </c:xVal>
          <c:yVal>
            <c:numRef>
              <c:f>channel_ball_detector_pdmslensd!$B$3:$B$18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30064"/>
        <c:axId val="302630624"/>
      </c:scatterChart>
      <c:valAx>
        <c:axId val="3026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30624"/>
        <c:crosses val="autoZero"/>
        <c:crossBetween val="midCat"/>
      </c:valAx>
      <c:valAx>
        <c:axId val="3026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3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85498687664042"/>
          <c:y val="0.44523075240594928"/>
          <c:w val="0.2742279090113735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channel_ball_detector_pdmslensd!$A$3:$A$18</c:f>
              <c:numCache>
                <c:formatCode>General</c:formatCode>
                <c:ptCount val="16"/>
                <c:pt idx="0">
                  <c:v>0</c:v>
                </c:pt>
                <c:pt idx="1">
                  <c:v>10.714285714285699</c:v>
                </c:pt>
                <c:pt idx="2">
                  <c:v>21.428571428571399</c:v>
                </c:pt>
                <c:pt idx="3">
                  <c:v>32.142857142857103</c:v>
                </c:pt>
                <c:pt idx="4">
                  <c:v>42.857142857142797</c:v>
                </c:pt>
                <c:pt idx="5">
                  <c:v>53.571428571428498</c:v>
                </c:pt>
                <c:pt idx="6">
                  <c:v>64.285714285714207</c:v>
                </c:pt>
                <c:pt idx="7">
                  <c:v>75</c:v>
                </c:pt>
                <c:pt idx="8">
                  <c:v>85.714285714285694</c:v>
                </c:pt>
                <c:pt idx="9">
                  <c:v>96.428571428571402</c:v>
                </c:pt>
                <c:pt idx="10">
                  <c:v>107.142857142857</c:v>
                </c:pt>
                <c:pt idx="11">
                  <c:v>117.85714285714199</c:v>
                </c:pt>
                <c:pt idx="12">
                  <c:v>128.57142857142799</c:v>
                </c:pt>
                <c:pt idx="13">
                  <c:v>139.28571428571399</c:v>
                </c:pt>
                <c:pt idx="14">
                  <c:v>150</c:v>
                </c:pt>
                <c:pt idx="15">
                  <c:v>5.3571428571428497</c:v>
                </c:pt>
              </c:numCache>
            </c:numRef>
          </c:xVal>
          <c:yVal>
            <c:numRef>
              <c:f>channel_ball_detector_pdmslensd!$D$3:$D$18</c:f>
              <c:numCache>
                <c:formatCode>General</c:formatCode>
                <c:ptCount val="16"/>
                <c:pt idx="0">
                  <c:v>20.75</c:v>
                </c:pt>
                <c:pt idx="1">
                  <c:v>18.75</c:v>
                </c:pt>
                <c:pt idx="2">
                  <c:v>20.75</c:v>
                </c:pt>
                <c:pt idx="3">
                  <c:v>21.25</c:v>
                </c:pt>
                <c:pt idx="4">
                  <c:v>22.25</c:v>
                </c:pt>
                <c:pt idx="5">
                  <c:v>21.75</c:v>
                </c:pt>
                <c:pt idx="6">
                  <c:v>19.25</c:v>
                </c:pt>
                <c:pt idx="7">
                  <c:v>18.5</c:v>
                </c:pt>
                <c:pt idx="8">
                  <c:v>16</c:v>
                </c:pt>
                <c:pt idx="9">
                  <c:v>17.2</c:v>
                </c:pt>
                <c:pt idx="10">
                  <c:v>16.600000000000001</c:v>
                </c:pt>
                <c:pt idx="11">
                  <c:v>15.4</c:v>
                </c:pt>
                <c:pt idx="12">
                  <c:v>12</c:v>
                </c:pt>
                <c:pt idx="13">
                  <c:v>14.6</c:v>
                </c:pt>
                <c:pt idx="14">
                  <c:v>37.5</c:v>
                </c:pt>
                <c:pt idx="15">
                  <c:v>31.333333333333332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33424"/>
        <c:axId val="302633984"/>
      </c:scatterChart>
      <c:valAx>
        <c:axId val="3026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33984"/>
        <c:crosses val="autoZero"/>
        <c:crossBetween val="midCat"/>
      </c:valAx>
      <c:valAx>
        <c:axId val="302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3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BK-7, 250um</a:t>
            </a:r>
          </a:p>
          <a:p>
            <a:pPr>
              <a:defRPr/>
            </a:pPr>
            <a:r>
              <a:rPr lang="en-US" sz="1200"/>
              <a:t>higher</a:t>
            </a:r>
            <a:r>
              <a:rPr lang="en-US" sz="1200" baseline="0"/>
              <a:t> distances show slight improvement</a:t>
            </a:r>
          </a:p>
          <a:p>
            <a:pPr>
              <a:defRPr/>
            </a:pPr>
            <a:r>
              <a:rPr lang="en-US" sz="1200" baseline="0"/>
              <a:t>Barely better than baseline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channel_ball_detector_awi!$C$3:$C$33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250</c:v>
                </c:pt>
              </c:numCache>
            </c:numRef>
          </c:xVal>
          <c:yVal>
            <c:numRef>
              <c:f>channel_ball_detector_awi!$D$3:$D$33</c:f>
              <c:numCache>
                <c:formatCode>General</c:formatCode>
                <c:ptCount val="31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6</c:v>
                </c:pt>
                <c:pt idx="30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BK-7 ball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channel_ball_detector_awi!$C$3:$C$33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250</c:v>
                </c:pt>
              </c:numCache>
            </c:numRef>
          </c:xVal>
          <c:yVal>
            <c:numRef>
              <c:f>channel_ball_detector_awi!$E$3:$E$33</c:f>
              <c:numCache>
                <c:formatCode>General</c:formatCode>
                <c:ptCount val="31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8</c:v>
                </c:pt>
                <c:pt idx="10">
                  <c:v>9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9</c:v>
                </c:pt>
                <c:pt idx="19">
                  <c:v>7</c:v>
                </c:pt>
                <c:pt idx="20">
                  <c:v>3</c:v>
                </c:pt>
                <c:pt idx="21">
                  <c:v>8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6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36784"/>
        <c:axId val="302637344"/>
      </c:scatterChart>
      <c:valAx>
        <c:axId val="3026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pdms_lens_det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37344"/>
        <c:crosses val="autoZero"/>
        <c:crossBetween val="midCat"/>
      </c:valAx>
      <c:valAx>
        <c:axId val="302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3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Sapphire</a:t>
            </a:r>
            <a:r>
              <a:rPr lang="en-US" baseline="0"/>
              <a:t> ball: n_rays vs pdms_lens_det</a:t>
            </a:r>
            <a:endParaRPr lang="en-US"/>
          </a:p>
        </c:rich>
      </c:tx>
      <c:layout>
        <c:manualLayout>
          <c:xMode val="edge"/>
          <c:yMode val="edge"/>
          <c:x val="0.34651602791357239"/>
          <c:y val="5.0492223338551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8213766365866"/>
          <c:y val="0.12602377781412338"/>
          <c:w val="0.85716622325811997"/>
          <c:h val="0.67868141482314714"/>
        </c:manualLayout>
      </c:layout>
      <c:scatterChart>
        <c:scatterStyle val="lineMarker"/>
        <c:varyColors val="0"/>
        <c:ser>
          <c:idx val="0"/>
          <c:order val="0"/>
          <c:tx>
            <c:v>baseline, 75 um det rad, 120 chan_len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channel_ball_detector_awi!$C$73:$C$103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260</c:v>
                </c:pt>
              </c:numCache>
            </c:numRef>
          </c:xVal>
          <c:yVal>
            <c:numRef>
              <c:f>channel_ball_detector_awi!$D$73:$D$103</c:f>
              <c:numCache>
                <c:formatCode>General</c:formatCode>
                <c:ptCount val="31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150um sapphire, 120um chan_lens distance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channel_ball_detector_awi!$C$73:$C$103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260</c:v>
                </c:pt>
              </c:numCache>
            </c:numRef>
          </c:xVal>
          <c:yVal>
            <c:numRef>
              <c:f>channel_ball_detector_awi!$E$73:$E$103</c:f>
              <c:numCache>
                <c:formatCode>General</c:formatCode>
                <c:ptCount val="31"/>
                <c:pt idx="0">
                  <c:v>30</c:v>
                </c:pt>
                <c:pt idx="1">
                  <c:v>36</c:v>
                </c:pt>
                <c:pt idx="2">
                  <c:v>38</c:v>
                </c:pt>
                <c:pt idx="3">
                  <c:v>29</c:v>
                </c:pt>
                <c:pt idx="4">
                  <c:v>40</c:v>
                </c:pt>
                <c:pt idx="5">
                  <c:v>39</c:v>
                </c:pt>
                <c:pt idx="6">
                  <c:v>33</c:v>
                </c:pt>
                <c:pt idx="7">
                  <c:v>36</c:v>
                </c:pt>
                <c:pt idx="8">
                  <c:v>26</c:v>
                </c:pt>
                <c:pt idx="9">
                  <c:v>37</c:v>
                </c:pt>
                <c:pt idx="10">
                  <c:v>26</c:v>
                </c:pt>
                <c:pt idx="11">
                  <c:v>30</c:v>
                </c:pt>
                <c:pt idx="12">
                  <c:v>30</c:v>
                </c:pt>
                <c:pt idx="13">
                  <c:v>26</c:v>
                </c:pt>
                <c:pt idx="14">
                  <c:v>27</c:v>
                </c:pt>
                <c:pt idx="15">
                  <c:v>39</c:v>
                </c:pt>
                <c:pt idx="16">
                  <c:v>35</c:v>
                </c:pt>
                <c:pt idx="17">
                  <c:v>36</c:v>
                </c:pt>
                <c:pt idx="18">
                  <c:v>26</c:v>
                </c:pt>
                <c:pt idx="19">
                  <c:v>29</c:v>
                </c:pt>
                <c:pt idx="20">
                  <c:v>35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26</c:v>
                </c:pt>
                <c:pt idx="25">
                  <c:v>22</c:v>
                </c:pt>
                <c:pt idx="26">
                  <c:v>31</c:v>
                </c:pt>
                <c:pt idx="27">
                  <c:v>25</c:v>
                </c:pt>
                <c:pt idx="28">
                  <c:v>30</c:v>
                </c:pt>
                <c:pt idx="29">
                  <c:v>30</c:v>
                </c:pt>
                <c:pt idx="30">
                  <c:v>22</c:v>
                </c:pt>
              </c:numCache>
            </c:numRef>
          </c:yVal>
          <c:smooth val="0"/>
        </c:ser>
        <c:ser>
          <c:idx val="2"/>
          <c:order val="2"/>
          <c:tx>
            <c:v>250um sapphire, 200um chan_lens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channel_ball_detector_awi!$C$108:$C$138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280</c:v>
                </c:pt>
              </c:numCache>
            </c:numRef>
          </c:xVal>
          <c:yVal>
            <c:numRef>
              <c:f>channel_ball_detector_awi!$E$108:$E$138</c:f>
              <c:numCache>
                <c:formatCode>General</c:formatCode>
                <c:ptCount val="31"/>
                <c:pt idx="0">
                  <c:v>35</c:v>
                </c:pt>
                <c:pt idx="1">
                  <c:v>35</c:v>
                </c:pt>
                <c:pt idx="2">
                  <c:v>30</c:v>
                </c:pt>
                <c:pt idx="3">
                  <c:v>41</c:v>
                </c:pt>
                <c:pt idx="4">
                  <c:v>30</c:v>
                </c:pt>
                <c:pt idx="5">
                  <c:v>41</c:v>
                </c:pt>
                <c:pt idx="6">
                  <c:v>28</c:v>
                </c:pt>
                <c:pt idx="7">
                  <c:v>41</c:v>
                </c:pt>
                <c:pt idx="8">
                  <c:v>29</c:v>
                </c:pt>
                <c:pt idx="9">
                  <c:v>35</c:v>
                </c:pt>
                <c:pt idx="10">
                  <c:v>27</c:v>
                </c:pt>
                <c:pt idx="11">
                  <c:v>42</c:v>
                </c:pt>
                <c:pt idx="12">
                  <c:v>38</c:v>
                </c:pt>
                <c:pt idx="13">
                  <c:v>30</c:v>
                </c:pt>
                <c:pt idx="14">
                  <c:v>29</c:v>
                </c:pt>
                <c:pt idx="15">
                  <c:v>32</c:v>
                </c:pt>
                <c:pt idx="16">
                  <c:v>29</c:v>
                </c:pt>
                <c:pt idx="17">
                  <c:v>36</c:v>
                </c:pt>
                <c:pt idx="18">
                  <c:v>27</c:v>
                </c:pt>
                <c:pt idx="19">
                  <c:v>33</c:v>
                </c:pt>
                <c:pt idx="20">
                  <c:v>32</c:v>
                </c:pt>
                <c:pt idx="21">
                  <c:v>30</c:v>
                </c:pt>
                <c:pt idx="22">
                  <c:v>41</c:v>
                </c:pt>
                <c:pt idx="23">
                  <c:v>33</c:v>
                </c:pt>
                <c:pt idx="24">
                  <c:v>31</c:v>
                </c:pt>
                <c:pt idx="25">
                  <c:v>37</c:v>
                </c:pt>
                <c:pt idx="26">
                  <c:v>33</c:v>
                </c:pt>
                <c:pt idx="27">
                  <c:v>26</c:v>
                </c:pt>
                <c:pt idx="28">
                  <c:v>29</c:v>
                </c:pt>
                <c:pt idx="29">
                  <c:v>37</c:v>
                </c:pt>
                <c:pt idx="30">
                  <c:v>26</c:v>
                </c:pt>
              </c:numCache>
            </c:numRef>
          </c:yVal>
          <c:smooth val="0"/>
        </c:ser>
        <c:ser>
          <c:idx val="3"/>
          <c:order val="3"/>
          <c:tx>
            <c:v>baseline, 125um det rad, 200 chan_len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channel_ball_detector_awi!$C$108:$C$138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280</c:v>
                </c:pt>
              </c:numCache>
            </c:numRef>
          </c:xVal>
          <c:yVal>
            <c:numRef>
              <c:f>channel_ball_detector_awi!$D$108:$D$138</c:f>
              <c:numCache>
                <c:formatCode>General</c:formatCode>
                <c:ptCount val="31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</c:numCache>
            </c:numRef>
          </c:yVal>
          <c:smooth val="0"/>
        </c:ser>
        <c:ser>
          <c:idx val="4"/>
          <c:order val="4"/>
          <c:tx>
            <c:v>baseline, 100um det rad, 160 chan_len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channel_ball_detector_awi!$C$38:$C$67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channel_ball_detector_awi!$D$38:$D$67</c:f>
              <c:numCache>
                <c:formatCode>General</c:formatCode>
                <c:ptCount val="30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4</c:v>
                </c:pt>
                <c:pt idx="26">
                  <c:v>3</c:v>
                </c:pt>
                <c:pt idx="27">
                  <c:v>7</c:v>
                </c:pt>
                <c:pt idx="28">
                  <c:v>4</c:v>
                </c:pt>
                <c:pt idx="29">
                  <c:v>5</c:v>
                </c:pt>
              </c:numCache>
            </c:numRef>
          </c:yVal>
          <c:smooth val="0"/>
        </c:ser>
        <c:ser>
          <c:idx val="5"/>
          <c:order val="5"/>
          <c:tx>
            <c:v>200um sapphire ball, 100um det_rad, 160um chan_lens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channel_ball_detector_awi!$C$38:$C$67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channel_ball_detector_awi!$E$38:$E$67</c:f>
              <c:numCache>
                <c:formatCode>General</c:formatCode>
                <c:ptCount val="30"/>
                <c:pt idx="0">
                  <c:v>27</c:v>
                </c:pt>
                <c:pt idx="1">
                  <c:v>29</c:v>
                </c:pt>
                <c:pt idx="2">
                  <c:v>43</c:v>
                </c:pt>
                <c:pt idx="3">
                  <c:v>34</c:v>
                </c:pt>
                <c:pt idx="4">
                  <c:v>40</c:v>
                </c:pt>
                <c:pt idx="5">
                  <c:v>43</c:v>
                </c:pt>
                <c:pt idx="6">
                  <c:v>39</c:v>
                </c:pt>
                <c:pt idx="7">
                  <c:v>31</c:v>
                </c:pt>
                <c:pt idx="8">
                  <c:v>28</c:v>
                </c:pt>
                <c:pt idx="9">
                  <c:v>39</c:v>
                </c:pt>
                <c:pt idx="10">
                  <c:v>40</c:v>
                </c:pt>
                <c:pt idx="11">
                  <c:v>26</c:v>
                </c:pt>
                <c:pt idx="12">
                  <c:v>34</c:v>
                </c:pt>
                <c:pt idx="13">
                  <c:v>40</c:v>
                </c:pt>
                <c:pt idx="14">
                  <c:v>32</c:v>
                </c:pt>
                <c:pt idx="15">
                  <c:v>36</c:v>
                </c:pt>
                <c:pt idx="16">
                  <c:v>34</c:v>
                </c:pt>
                <c:pt idx="17">
                  <c:v>32</c:v>
                </c:pt>
                <c:pt idx="18">
                  <c:v>35</c:v>
                </c:pt>
                <c:pt idx="19">
                  <c:v>39</c:v>
                </c:pt>
                <c:pt idx="20">
                  <c:v>32</c:v>
                </c:pt>
                <c:pt idx="21">
                  <c:v>27</c:v>
                </c:pt>
                <c:pt idx="22">
                  <c:v>33</c:v>
                </c:pt>
                <c:pt idx="23">
                  <c:v>34</c:v>
                </c:pt>
                <c:pt idx="24">
                  <c:v>37</c:v>
                </c:pt>
                <c:pt idx="25">
                  <c:v>33</c:v>
                </c:pt>
                <c:pt idx="26">
                  <c:v>30</c:v>
                </c:pt>
                <c:pt idx="27">
                  <c:v>28</c:v>
                </c:pt>
                <c:pt idx="28">
                  <c:v>36</c:v>
                </c:pt>
                <c:pt idx="29">
                  <c:v>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42384"/>
        <c:axId val="302642944"/>
      </c:scatterChart>
      <c:valAx>
        <c:axId val="3026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pdms_lens_det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42944"/>
        <c:crosses val="autoZero"/>
        <c:crossBetween val="midCat"/>
      </c:valAx>
      <c:valAx>
        <c:axId val="3026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n_rays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1454989668844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4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02362204724409"/>
          <c:y val="0.87852286268370761"/>
          <c:w val="0.80067265204312943"/>
          <c:h val="0.12147713731629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Sapphire Balls - rays/area vs lens to detector distance</a:t>
            </a:r>
            <a:endParaRPr lang="en-US"/>
          </a:p>
          <a:p>
            <a:pPr>
              <a:defRPr/>
            </a:pPr>
            <a:r>
              <a:rPr lang="en-US" sz="800"/>
              <a:t>perhaps the 250um</a:t>
            </a:r>
            <a:r>
              <a:rPr lang="en-US" sz="800" baseline="0"/>
              <a:t> case focuses more so the increased area dilutes the  rays/area.</a:t>
            </a:r>
          </a:p>
          <a:p>
            <a:pPr>
              <a:defRPr/>
            </a:pPr>
            <a:r>
              <a:rPr lang="en-US" sz="800" baseline="0"/>
              <a:t>best results for smaller ball, but maybe because of smaller area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27840625934415E-2"/>
          <c:y val="0.13197682750389189"/>
          <c:w val="0.57886983371540579"/>
          <c:h val="0.77059307377153774"/>
        </c:manualLayout>
      </c:layout>
      <c:scatterChart>
        <c:scatterStyle val="lineMarker"/>
        <c:varyColors val="0"/>
        <c:ser>
          <c:idx val="0"/>
          <c:order val="0"/>
          <c:tx>
            <c:v>baseline, 125um det_rad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channel_ball_detector_awi!$C$108:$C$137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channel_ball_detector_awi!$I$108:$I$137</c:f>
              <c:numCache>
                <c:formatCode>General</c:formatCode>
                <c:ptCount val="30"/>
                <c:pt idx="0">
                  <c:v>1.8334649444186343E-4</c:v>
                </c:pt>
                <c:pt idx="1">
                  <c:v>2.0371832715762605E-4</c:v>
                </c:pt>
                <c:pt idx="2">
                  <c:v>1.8334649444186343E-4</c:v>
                </c:pt>
                <c:pt idx="3">
                  <c:v>2.0371832715762605E-4</c:v>
                </c:pt>
                <c:pt idx="4">
                  <c:v>2.0371832715762605E-4</c:v>
                </c:pt>
                <c:pt idx="5">
                  <c:v>1.6297466172610084E-4</c:v>
                </c:pt>
                <c:pt idx="6">
                  <c:v>1.6297466172610084E-4</c:v>
                </c:pt>
                <c:pt idx="7">
                  <c:v>1.6297466172610084E-4</c:v>
                </c:pt>
                <c:pt idx="8">
                  <c:v>1.4260282901033824E-4</c:v>
                </c:pt>
                <c:pt idx="9">
                  <c:v>1.2223099629457562E-4</c:v>
                </c:pt>
                <c:pt idx="10">
                  <c:v>1.0185916357881303E-4</c:v>
                </c:pt>
                <c:pt idx="11">
                  <c:v>1.2223099629457562E-4</c:v>
                </c:pt>
                <c:pt idx="12">
                  <c:v>1.0185916357881303E-4</c:v>
                </c:pt>
                <c:pt idx="13">
                  <c:v>1.4260282901033824E-4</c:v>
                </c:pt>
                <c:pt idx="14">
                  <c:v>1.2223099629457562E-4</c:v>
                </c:pt>
                <c:pt idx="15">
                  <c:v>1.2223099629457562E-4</c:v>
                </c:pt>
                <c:pt idx="16">
                  <c:v>1.0185916357881303E-4</c:v>
                </c:pt>
                <c:pt idx="17">
                  <c:v>1.2223099629457562E-4</c:v>
                </c:pt>
                <c:pt idx="18">
                  <c:v>1.6297466172610084E-4</c:v>
                </c:pt>
                <c:pt idx="19">
                  <c:v>1.0185916357881303E-4</c:v>
                </c:pt>
                <c:pt idx="20">
                  <c:v>8.1487330863050419E-5</c:v>
                </c:pt>
                <c:pt idx="21">
                  <c:v>8.1487330863050419E-5</c:v>
                </c:pt>
                <c:pt idx="22">
                  <c:v>1.2223099629457562E-4</c:v>
                </c:pt>
                <c:pt idx="23">
                  <c:v>1.2223099629457562E-4</c:v>
                </c:pt>
                <c:pt idx="24">
                  <c:v>1.0185916357881303E-4</c:v>
                </c:pt>
                <c:pt idx="25">
                  <c:v>1.0185916357881303E-4</c:v>
                </c:pt>
                <c:pt idx="26">
                  <c:v>1.0185916357881303E-4</c:v>
                </c:pt>
                <c:pt idx="27">
                  <c:v>1.0185916357881303E-4</c:v>
                </c:pt>
                <c:pt idx="28">
                  <c:v>1.0185916357881303E-4</c:v>
                </c:pt>
                <c:pt idx="29">
                  <c:v>8.1487330863050419E-5</c:v>
                </c:pt>
              </c:numCache>
            </c:numRef>
          </c:yVal>
          <c:smooth val="0"/>
        </c:ser>
        <c:ser>
          <c:idx val="1"/>
          <c:order val="1"/>
          <c:tx>
            <c:v>250um sapphire, 125um det_rad, 325um chan_lens distance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channel_ball_detector_awi!$C$108:$C$137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channel_ball_detector_awi!$J$108:$J$137</c:f>
              <c:numCache>
                <c:formatCode>General</c:formatCode>
                <c:ptCount val="30"/>
                <c:pt idx="0">
                  <c:v>7.1301414505169113E-4</c:v>
                </c:pt>
                <c:pt idx="1">
                  <c:v>7.1301414505169113E-4</c:v>
                </c:pt>
                <c:pt idx="2">
                  <c:v>6.1115498147287816E-4</c:v>
                </c:pt>
                <c:pt idx="3">
                  <c:v>8.3524514134626681E-4</c:v>
                </c:pt>
                <c:pt idx="4">
                  <c:v>6.1115498147287816E-4</c:v>
                </c:pt>
                <c:pt idx="5">
                  <c:v>8.3524514134626681E-4</c:v>
                </c:pt>
                <c:pt idx="6">
                  <c:v>5.7041131604135297E-4</c:v>
                </c:pt>
                <c:pt idx="7">
                  <c:v>8.3524514134626681E-4</c:v>
                </c:pt>
                <c:pt idx="8">
                  <c:v>5.9078314875711556E-4</c:v>
                </c:pt>
                <c:pt idx="9">
                  <c:v>7.1301414505169113E-4</c:v>
                </c:pt>
                <c:pt idx="10">
                  <c:v>5.5003948332559027E-4</c:v>
                </c:pt>
                <c:pt idx="11">
                  <c:v>8.556169740620294E-4</c:v>
                </c:pt>
                <c:pt idx="12">
                  <c:v>7.7412964319897892E-4</c:v>
                </c:pt>
                <c:pt idx="13">
                  <c:v>6.1115498147287816E-4</c:v>
                </c:pt>
                <c:pt idx="14">
                  <c:v>5.9078314875711556E-4</c:v>
                </c:pt>
                <c:pt idx="15">
                  <c:v>6.5189864690440335E-4</c:v>
                </c:pt>
                <c:pt idx="16">
                  <c:v>5.9078314875711556E-4</c:v>
                </c:pt>
                <c:pt idx="17">
                  <c:v>7.3338597776745373E-4</c:v>
                </c:pt>
                <c:pt idx="18">
                  <c:v>5.5003948332559027E-4</c:v>
                </c:pt>
                <c:pt idx="19">
                  <c:v>6.7227047962016594E-4</c:v>
                </c:pt>
                <c:pt idx="20">
                  <c:v>6.5189864690440335E-4</c:v>
                </c:pt>
                <c:pt idx="21">
                  <c:v>6.1115498147287816E-4</c:v>
                </c:pt>
                <c:pt idx="22">
                  <c:v>8.3524514134626681E-4</c:v>
                </c:pt>
                <c:pt idx="23">
                  <c:v>6.7227047962016594E-4</c:v>
                </c:pt>
                <c:pt idx="24">
                  <c:v>6.3152681418864075E-4</c:v>
                </c:pt>
                <c:pt idx="25">
                  <c:v>7.5375781048321632E-4</c:v>
                </c:pt>
                <c:pt idx="26">
                  <c:v>6.7227047962016594E-4</c:v>
                </c:pt>
                <c:pt idx="27">
                  <c:v>5.2966765060982767E-4</c:v>
                </c:pt>
                <c:pt idx="28">
                  <c:v>5.9078314875711556E-4</c:v>
                </c:pt>
                <c:pt idx="29">
                  <c:v>7.5375781048321632E-4</c:v>
                </c:pt>
              </c:numCache>
            </c:numRef>
          </c:yVal>
          <c:smooth val="0"/>
        </c:ser>
        <c:ser>
          <c:idx val="2"/>
          <c:order val="2"/>
          <c:tx>
            <c:v>baseline, 75um det rad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channel_ball_detector_awi!$C$73:$C$102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channel_ball_detector_awi!$I$73:$I$102</c:f>
              <c:numCache>
                <c:formatCode>General</c:formatCode>
                <c:ptCount val="30"/>
                <c:pt idx="0">
                  <c:v>6.2247266631496837E-4</c:v>
                </c:pt>
                <c:pt idx="1">
                  <c:v>3.9611896947316173E-4</c:v>
                </c:pt>
                <c:pt idx="2">
                  <c:v>4.5270739368361338E-4</c:v>
                </c:pt>
                <c:pt idx="3">
                  <c:v>5.6588424210451678E-4</c:v>
                </c:pt>
                <c:pt idx="4">
                  <c:v>4.5270739368361338E-4</c:v>
                </c:pt>
                <c:pt idx="5">
                  <c:v>2.8294212105225839E-4</c:v>
                </c:pt>
                <c:pt idx="6">
                  <c:v>3.9611896947316173E-4</c:v>
                </c:pt>
                <c:pt idx="7">
                  <c:v>3.3953054526271003E-4</c:v>
                </c:pt>
                <c:pt idx="8">
                  <c:v>2.2635369684180669E-4</c:v>
                </c:pt>
                <c:pt idx="9">
                  <c:v>4.5270739368361338E-4</c:v>
                </c:pt>
                <c:pt idx="10">
                  <c:v>2.8294212105225839E-4</c:v>
                </c:pt>
                <c:pt idx="11">
                  <c:v>2.8294212105225839E-4</c:v>
                </c:pt>
                <c:pt idx="12">
                  <c:v>2.2635369684180669E-4</c:v>
                </c:pt>
                <c:pt idx="13">
                  <c:v>2.2635369684180669E-4</c:v>
                </c:pt>
                <c:pt idx="14">
                  <c:v>2.2635369684180669E-4</c:v>
                </c:pt>
                <c:pt idx="15">
                  <c:v>2.2635369684180669E-4</c:v>
                </c:pt>
                <c:pt idx="16">
                  <c:v>2.2635369684180669E-4</c:v>
                </c:pt>
                <c:pt idx="17">
                  <c:v>2.2635369684180669E-4</c:v>
                </c:pt>
                <c:pt idx="18">
                  <c:v>2.2635369684180669E-4</c:v>
                </c:pt>
                <c:pt idx="19">
                  <c:v>2.2635369684180669E-4</c:v>
                </c:pt>
                <c:pt idx="20">
                  <c:v>2.2635369684180669E-4</c:v>
                </c:pt>
                <c:pt idx="21">
                  <c:v>2.2635369684180669E-4</c:v>
                </c:pt>
                <c:pt idx="22">
                  <c:v>2.2635369684180669E-4</c:v>
                </c:pt>
                <c:pt idx="23">
                  <c:v>2.2635369684180669E-4</c:v>
                </c:pt>
                <c:pt idx="24">
                  <c:v>2.2635369684180669E-4</c:v>
                </c:pt>
                <c:pt idx="25">
                  <c:v>1.6976527263135502E-4</c:v>
                </c:pt>
                <c:pt idx="26">
                  <c:v>2.2635369684180669E-4</c:v>
                </c:pt>
                <c:pt idx="27">
                  <c:v>2.2635369684180669E-4</c:v>
                </c:pt>
                <c:pt idx="28">
                  <c:v>2.8294212105225839E-4</c:v>
                </c:pt>
                <c:pt idx="29">
                  <c:v>2.2635369684180669E-4</c:v>
                </c:pt>
              </c:numCache>
            </c:numRef>
          </c:yVal>
          <c:smooth val="0"/>
        </c:ser>
        <c:ser>
          <c:idx val="3"/>
          <c:order val="3"/>
          <c:tx>
            <c:v>150um sapphire, 75um det_rad, 195um chan_lens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channel_ball_detector_awi!$C$73:$C$102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channel_ball_detector_awi!$J$73:$J$102</c:f>
              <c:numCache>
                <c:formatCode>General</c:formatCode>
                <c:ptCount val="30"/>
                <c:pt idx="0">
                  <c:v>1.6976527263135501E-3</c:v>
                </c:pt>
                <c:pt idx="1">
                  <c:v>2.0371832715762603E-3</c:v>
                </c:pt>
                <c:pt idx="2">
                  <c:v>2.1503601199971637E-3</c:v>
                </c:pt>
                <c:pt idx="3">
                  <c:v>1.6410643021030984E-3</c:v>
                </c:pt>
                <c:pt idx="4">
                  <c:v>2.2635369684180671E-3</c:v>
                </c:pt>
                <c:pt idx="5">
                  <c:v>2.2069485442076154E-3</c:v>
                </c:pt>
                <c:pt idx="6">
                  <c:v>1.8674179989449052E-3</c:v>
                </c:pt>
                <c:pt idx="7">
                  <c:v>2.0371832715762603E-3</c:v>
                </c:pt>
                <c:pt idx="8">
                  <c:v>1.4712990294717435E-3</c:v>
                </c:pt>
                <c:pt idx="9">
                  <c:v>2.093771695786712E-3</c:v>
                </c:pt>
                <c:pt idx="10">
                  <c:v>1.4712990294717435E-3</c:v>
                </c:pt>
                <c:pt idx="11">
                  <c:v>1.6976527263135501E-3</c:v>
                </c:pt>
                <c:pt idx="12">
                  <c:v>1.6976527263135501E-3</c:v>
                </c:pt>
                <c:pt idx="13">
                  <c:v>1.4712990294717435E-3</c:v>
                </c:pt>
                <c:pt idx="14">
                  <c:v>1.5278874536821952E-3</c:v>
                </c:pt>
                <c:pt idx="15">
                  <c:v>2.2069485442076154E-3</c:v>
                </c:pt>
                <c:pt idx="16">
                  <c:v>1.9805948473658086E-3</c:v>
                </c:pt>
                <c:pt idx="17">
                  <c:v>2.0371832715762603E-3</c:v>
                </c:pt>
                <c:pt idx="18">
                  <c:v>1.4712990294717435E-3</c:v>
                </c:pt>
                <c:pt idx="19">
                  <c:v>1.6410643021030984E-3</c:v>
                </c:pt>
                <c:pt idx="20">
                  <c:v>1.9805948473658086E-3</c:v>
                </c:pt>
                <c:pt idx="21">
                  <c:v>1.8674179989449052E-3</c:v>
                </c:pt>
                <c:pt idx="22">
                  <c:v>1.8108295747344535E-3</c:v>
                </c:pt>
                <c:pt idx="23">
                  <c:v>1.7542411505240018E-3</c:v>
                </c:pt>
                <c:pt idx="24">
                  <c:v>1.4712990294717435E-3</c:v>
                </c:pt>
                <c:pt idx="25">
                  <c:v>1.2449453326299367E-3</c:v>
                </c:pt>
                <c:pt idx="26">
                  <c:v>1.7542411505240018E-3</c:v>
                </c:pt>
                <c:pt idx="27">
                  <c:v>1.4147106052612918E-3</c:v>
                </c:pt>
                <c:pt idx="28">
                  <c:v>1.6976527263135501E-3</c:v>
                </c:pt>
                <c:pt idx="29">
                  <c:v>1.6976527263135501E-3</c:v>
                </c:pt>
              </c:numCache>
            </c:numRef>
          </c:yVal>
          <c:smooth val="0"/>
        </c:ser>
        <c:ser>
          <c:idx val="4"/>
          <c:order val="4"/>
          <c:tx>
            <c:v>200um sapphire ball, 100um det rad, 160um chan_lens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channel_ball_detector_awi!$C$38:$C$67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channel_ball_detector_awi!$J$38:$J$67</c:f>
              <c:numCache>
                <c:formatCode>General</c:formatCode>
                <c:ptCount val="30"/>
                <c:pt idx="0">
                  <c:v>8.5943669269623478E-4</c:v>
                </c:pt>
                <c:pt idx="1">
                  <c:v>9.23098669932993E-4</c:v>
                </c:pt>
                <c:pt idx="2">
                  <c:v>1.3687325105903E-3</c:v>
                </c:pt>
                <c:pt idx="3">
                  <c:v>1.0822536130248883E-3</c:v>
                </c:pt>
                <c:pt idx="4">
                  <c:v>1.2732395447351628E-3</c:v>
                </c:pt>
                <c:pt idx="5">
                  <c:v>1.3687325105903E-3</c:v>
                </c:pt>
                <c:pt idx="6">
                  <c:v>1.2414085561167835E-3</c:v>
                </c:pt>
                <c:pt idx="7">
                  <c:v>9.867606471697511E-4</c:v>
                </c:pt>
                <c:pt idx="8">
                  <c:v>8.9126768131461394E-4</c:v>
                </c:pt>
                <c:pt idx="9">
                  <c:v>1.2414085561167835E-3</c:v>
                </c:pt>
                <c:pt idx="10">
                  <c:v>1.2732395447351628E-3</c:v>
                </c:pt>
                <c:pt idx="11">
                  <c:v>8.2760570407785573E-4</c:v>
                </c:pt>
                <c:pt idx="12">
                  <c:v>1.0822536130248883E-3</c:v>
                </c:pt>
                <c:pt idx="13">
                  <c:v>1.2732395447351628E-3</c:v>
                </c:pt>
                <c:pt idx="14">
                  <c:v>1.0185916357881302E-3</c:v>
                </c:pt>
                <c:pt idx="15">
                  <c:v>1.1459155902616464E-3</c:v>
                </c:pt>
                <c:pt idx="16">
                  <c:v>1.0822536130248883E-3</c:v>
                </c:pt>
                <c:pt idx="17">
                  <c:v>1.0185916357881302E-3</c:v>
                </c:pt>
                <c:pt idx="18">
                  <c:v>1.1140846016432673E-3</c:v>
                </c:pt>
                <c:pt idx="19">
                  <c:v>1.2414085561167835E-3</c:v>
                </c:pt>
                <c:pt idx="20">
                  <c:v>1.0185916357881302E-3</c:v>
                </c:pt>
                <c:pt idx="21">
                  <c:v>8.5943669269623478E-4</c:v>
                </c:pt>
                <c:pt idx="22">
                  <c:v>1.0504226244065092E-3</c:v>
                </c:pt>
                <c:pt idx="23">
                  <c:v>1.0822536130248883E-3</c:v>
                </c:pt>
                <c:pt idx="24">
                  <c:v>1.1777465788800254E-3</c:v>
                </c:pt>
                <c:pt idx="25">
                  <c:v>1.0504226244065092E-3</c:v>
                </c:pt>
                <c:pt idx="26">
                  <c:v>9.5492965855137205E-4</c:v>
                </c:pt>
                <c:pt idx="27">
                  <c:v>8.9126768131461394E-4</c:v>
                </c:pt>
                <c:pt idx="28">
                  <c:v>1.1459155902616464E-3</c:v>
                </c:pt>
                <c:pt idx="29">
                  <c:v>1.1459155902616464E-3</c:v>
                </c:pt>
              </c:numCache>
            </c:numRef>
          </c:yVal>
          <c:smooth val="0"/>
        </c:ser>
        <c:ser>
          <c:idx val="5"/>
          <c:order val="5"/>
          <c:tx>
            <c:v>baseline, 100um det rad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channel_ball_detector_awi!$C$38:$C$67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channel_ball_detector_awi!$I$38:$I$67</c:f>
              <c:numCache>
                <c:formatCode>General</c:formatCode>
                <c:ptCount val="30"/>
                <c:pt idx="0">
                  <c:v>2.8647889756541159E-4</c:v>
                </c:pt>
                <c:pt idx="1">
                  <c:v>3.183098861837907E-4</c:v>
                </c:pt>
                <c:pt idx="2">
                  <c:v>3.183098861837907E-4</c:v>
                </c:pt>
                <c:pt idx="3">
                  <c:v>2.5464790894703254E-4</c:v>
                </c:pt>
                <c:pt idx="4">
                  <c:v>2.2281692032865349E-4</c:v>
                </c:pt>
                <c:pt idx="5">
                  <c:v>2.5464790894703254E-4</c:v>
                </c:pt>
                <c:pt idx="6">
                  <c:v>1.909859317102744E-4</c:v>
                </c:pt>
                <c:pt idx="7">
                  <c:v>1.5915494309189535E-4</c:v>
                </c:pt>
                <c:pt idx="8">
                  <c:v>1.5915494309189535E-4</c:v>
                </c:pt>
                <c:pt idx="9">
                  <c:v>1.5915494309189535E-4</c:v>
                </c:pt>
                <c:pt idx="10">
                  <c:v>1.5915494309189535E-4</c:v>
                </c:pt>
                <c:pt idx="11">
                  <c:v>1.5915494309189535E-4</c:v>
                </c:pt>
                <c:pt idx="12">
                  <c:v>1.5915494309189535E-4</c:v>
                </c:pt>
                <c:pt idx="13">
                  <c:v>1.5915494309189535E-4</c:v>
                </c:pt>
                <c:pt idx="14">
                  <c:v>1.2732395447351627E-4</c:v>
                </c:pt>
                <c:pt idx="15">
                  <c:v>1.2732395447351627E-4</c:v>
                </c:pt>
                <c:pt idx="16">
                  <c:v>1.2732395447351627E-4</c:v>
                </c:pt>
                <c:pt idx="17">
                  <c:v>9.5492965855137202E-5</c:v>
                </c:pt>
                <c:pt idx="18">
                  <c:v>1.2732395447351627E-4</c:v>
                </c:pt>
                <c:pt idx="19">
                  <c:v>9.5492965855137202E-5</c:v>
                </c:pt>
                <c:pt idx="20">
                  <c:v>9.5492965855137202E-5</c:v>
                </c:pt>
                <c:pt idx="21">
                  <c:v>1.2732395447351627E-4</c:v>
                </c:pt>
                <c:pt idx="22">
                  <c:v>1.2732395447351627E-4</c:v>
                </c:pt>
                <c:pt idx="23">
                  <c:v>1.2732395447351627E-4</c:v>
                </c:pt>
                <c:pt idx="24">
                  <c:v>1.909859317102744E-4</c:v>
                </c:pt>
                <c:pt idx="25">
                  <c:v>1.2732395447351627E-4</c:v>
                </c:pt>
                <c:pt idx="26">
                  <c:v>9.5492965855137202E-5</c:v>
                </c:pt>
                <c:pt idx="27">
                  <c:v>2.2281692032865349E-4</c:v>
                </c:pt>
                <c:pt idx="28">
                  <c:v>1.2732395447351627E-4</c:v>
                </c:pt>
                <c:pt idx="29">
                  <c:v>1.5915494309189535E-4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26032"/>
        <c:axId val="318526592"/>
      </c:scatterChart>
      <c:valAx>
        <c:axId val="3185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pdms_chan_lens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26592"/>
        <c:crosses val="autoZero"/>
        <c:crossBetween val="midCat"/>
      </c:valAx>
      <c:valAx>
        <c:axId val="3185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rays/area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2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ayout>
        <c:manualLayout>
          <c:xMode val="edge"/>
          <c:yMode val="edge"/>
          <c:x val="0.5847422256553374"/>
          <c:y val="0.276987104360646"/>
          <c:w val="0.41346172215023758"/>
          <c:h val="0.54101339426812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Cubic Zirconia Ball: n_rays</a:t>
            </a:r>
            <a:r>
              <a:rPr lang="en-US" baseline="0"/>
              <a:t> vs pdms_lens_det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9909055953993"/>
          <c:y val="0.17171296296296296"/>
          <c:w val="0.82066302221776422"/>
          <c:h val="0.67422025371828509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channel_ball_detector_awi!$C$143:$C$173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260</c:v>
                </c:pt>
              </c:numCache>
            </c:numRef>
          </c:xVal>
          <c:yVal>
            <c:numRef>
              <c:f>channel_ball_detector_awi!$D$143:$D$173</c:f>
              <c:numCache>
                <c:formatCode>General</c:formatCode>
                <c:ptCount val="3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v>lens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channel_ball_detector_awi!$C$143:$C$173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260</c:v>
                </c:pt>
              </c:numCache>
            </c:numRef>
          </c:xVal>
          <c:yVal>
            <c:numRef>
              <c:f>channel_ball_detector_awi!$E$143:$E$173</c:f>
              <c:numCache>
                <c:formatCode>General</c:formatCode>
                <c:ptCount val="31"/>
                <c:pt idx="0">
                  <c:v>127</c:v>
                </c:pt>
                <c:pt idx="1">
                  <c:v>113</c:v>
                </c:pt>
                <c:pt idx="2">
                  <c:v>111</c:v>
                </c:pt>
                <c:pt idx="3">
                  <c:v>130</c:v>
                </c:pt>
                <c:pt idx="4">
                  <c:v>122</c:v>
                </c:pt>
                <c:pt idx="5">
                  <c:v>115</c:v>
                </c:pt>
                <c:pt idx="6">
                  <c:v>115</c:v>
                </c:pt>
                <c:pt idx="7">
                  <c:v>124</c:v>
                </c:pt>
                <c:pt idx="8">
                  <c:v>112</c:v>
                </c:pt>
                <c:pt idx="9">
                  <c:v>102</c:v>
                </c:pt>
                <c:pt idx="10">
                  <c:v>110</c:v>
                </c:pt>
                <c:pt idx="11">
                  <c:v>108</c:v>
                </c:pt>
                <c:pt idx="12">
                  <c:v>115</c:v>
                </c:pt>
                <c:pt idx="13">
                  <c:v>116</c:v>
                </c:pt>
                <c:pt idx="14">
                  <c:v>114</c:v>
                </c:pt>
                <c:pt idx="15">
                  <c:v>108</c:v>
                </c:pt>
                <c:pt idx="16">
                  <c:v>115</c:v>
                </c:pt>
                <c:pt idx="17">
                  <c:v>111</c:v>
                </c:pt>
                <c:pt idx="18">
                  <c:v>113</c:v>
                </c:pt>
                <c:pt idx="19">
                  <c:v>103</c:v>
                </c:pt>
                <c:pt idx="20">
                  <c:v>104</c:v>
                </c:pt>
                <c:pt idx="21">
                  <c:v>115</c:v>
                </c:pt>
                <c:pt idx="22">
                  <c:v>101</c:v>
                </c:pt>
                <c:pt idx="23">
                  <c:v>97</c:v>
                </c:pt>
                <c:pt idx="24">
                  <c:v>107</c:v>
                </c:pt>
                <c:pt idx="25">
                  <c:v>96</c:v>
                </c:pt>
                <c:pt idx="26">
                  <c:v>114</c:v>
                </c:pt>
                <c:pt idx="27">
                  <c:v>100</c:v>
                </c:pt>
                <c:pt idx="28">
                  <c:v>113</c:v>
                </c:pt>
                <c:pt idx="29">
                  <c:v>99</c:v>
                </c:pt>
                <c:pt idx="30">
                  <c:v>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29952"/>
        <c:axId val="318530512"/>
      </c:scatterChart>
      <c:valAx>
        <c:axId val="3185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pdms_lens_det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30512"/>
        <c:crosses val="autoZero"/>
        <c:crossBetween val="midCat"/>
      </c:valAx>
      <c:valAx>
        <c:axId val="3185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2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596364745808048"/>
          <c:y val="0.47125159177166909"/>
          <c:w val="0.2068412825785311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n_rays vs pdms_chan_det</a:t>
            </a:r>
          </a:p>
          <a:p>
            <a:pPr>
              <a:defRPr/>
            </a:pPr>
            <a:r>
              <a:rPr lang="en-US" sz="1050"/>
              <a:t>regardless of</a:t>
            </a:r>
            <a:r>
              <a:rPr lang="en-US" sz="1050" baseline="0"/>
              <a:t> lens diameter, lens refractive index matters most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channel_ball_detector_awi!$C$143:$C$173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260</c:v>
                </c:pt>
              </c:numCache>
            </c:numRef>
          </c:xVal>
          <c:yVal>
            <c:numRef>
              <c:f>channel_ball_detector_awi!$D$143:$D$173</c:f>
              <c:numCache>
                <c:formatCode>General</c:formatCode>
                <c:ptCount val="3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v>cubic zicona, 250um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channel_ball_detector_awi!$C$143:$C$173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260</c:v>
                </c:pt>
              </c:numCache>
            </c:numRef>
          </c:xVal>
          <c:yVal>
            <c:numRef>
              <c:f>channel_ball_detector_awi!$E$143:$E$173</c:f>
              <c:numCache>
                <c:formatCode>General</c:formatCode>
                <c:ptCount val="31"/>
                <c:pt idx="0">
                  <c:v>127</c:v>
                </c:pt>
                <c:pt idx="1">
                  <c:v>113</c:v>
                </c:pt>
                <c:pt idx="2">
                  <c:v>111</c:v>
                </c:pt>
                <c:pt idx="3">
                  <c:v>130</c:v>
                </c:pt>
                <c:pt idx="4">
                  <c:v>122</c:v>
                </c:pt>
                <c:pt idx="5">
                  <c:v>115</c:v>
                </c:pt>
                <c:pt idx="6">
                  <c:v>115</c:v>
                </c:pt>
                <c:pt idx="7">
                  <c:v>124</c:v>
                </c:pt>
                <c:pt idx="8">
                  <c:v>112</c:v>
                </c:pt>
                <c:pt idx="9">
                  <c:v>102</c:v>
                </c:pt>
                <c:pt idx="10">
                  <c:v>110</c:v>
                </c:pt>
                <c:pt idx="11">
                  <c:v>108</c:v>
                </c:pt>
                <c:pt idx="12">
                  <c:v>115</c:v>
                </c:pt>
                <c:pt idx="13">
                  <c:v>116</c:v>
                </c:pt>
                <c:pt idx="14">
                  <c:v>114</c:v>
                </c:pt>
                <c:pt idx="15">
                  <c:v>108</c:v>
                </c:pt>
                <c:pt idx="16">
                  <c:v>115</c:v>
                </c:pt>
                <c:pt idx="17">
                  <c:v>111</c:v>
                </c:pt>
                <c:pt idx="18">
                  <c:v>113</c:v>
                </c:pt>
                <c:pt idx="19">
                  <c:v>103</c:v>
                </c:pt>
                <c:pt idx="20">
                  <c:v>104</c:v>
                </c:pt>
                <c:pt idx="21">
                  <c:v>115</c:v>
                </c:pt>
                <c:pt idx="22">
                  <c:v>101</c:v>
                </c:pt>
                <c:pt idx="23">
                  <c:v>97</c:v>
                </c:pt>
                <c:pt idx="24">
                  <c:v>107</c:v>
                </c:pt>
                <c:pt idx="25">
                  <c:v>96</c:v>
                </c:pt>
                <c:pt idx="26">
                  <c:v>114</c:v>
                </c:pt>
                <c:pt idx="27">
                  <c:v>100</c:v>
                </c:pt>
                <c:pt idx="28">
                  <c:v>113</c:v>
                </c:pt>
                <c:pt idx="29">
                  <c:v>99</c:v>
                </c:pt>
                <c:pt idx="30">
                  <c:v>96</c:v>
                </c:pt>
              </c:numCache>
            </c:numRef>
          </c:yVal>
          <c:smooth val="0"/>
        </c:ser>
        <c:ser>
          <c:idx val="2"/>
          <c:order val="2"/>
          <c:tx>
            <c:v>sapphire, 250um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channel_ball_detector_awi!$C$108:$C$138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280</c:v>
                </c:pt>
              </c:numCache>
            </c:numRef>
          </c:xVal>
          <c:yVal>
            <c:numRef>
              <c:f>channel_ball_detector_awi!$E$108:$E$138</c:f>
              <c:numCache>
                <c:formatCode>General</c:formatCode>
                <c:ptCount val="31"/>
                <c:pt idx="0">
                  <c:v>35</c:v>
                </c:pt>
                <c:pt idx="1">
                  <c:v>35</c:v>
                </c:pt>
                <c:pt idx="2">
                  <c:v>30</c:v>
                </c:pt>
                <c:pt idx="3">
                  <c:v>41</c:v>
                </c:pt>
                <c:pt idx="4">
                  <c:v>30</c:v>
                </c:pt>
                <c:pt idx="5">
                  <c:v>41</c:v>
                </c:pt>
                <c:pt idx="6">
                  <c:v>28</c:v>
                </c:pt>
                <c:pt idx="7">
                  <c:v>41</c:v>
                </c:pt>
                <c:pt idx="8">
                  <c:v>29</c:v>
                </c:pt>
                <c:pt idx="9">
                  <c:v>35</c:v>
                </c:pt>
                <c:pt idx="10">
                  <c:v>27</c:v>
                </c:pt>
                <c:pt idx="11">
                  <c:v>42</c:v>
                </c:pt>
                <c:pt idx="12">
                  <c:v>38</c:v>
                </c:pt>
                <c:pt idx="13">
                  <c:v>30</c:v>
                </c:pt>
                <c:pt idx="14">
                  <c:v>29</c:v>
                </c:pt>
                <c:pt idx="15">
                  <c:v>32</c:v>
                </c:pt>
                <c:pt idx="16">
                  <c:v>29</c:v>
                </c:pt>
                <c:pt idx="17">
                  <c:v>36</c:v>
                </c:pt>
                <c:pt idx="18">
                  <c:v>27</c:v>
                </c:pt>
                <c:pt idx="19">
                  <c:v>33</c:v>
                </c:pt>
                <c:pt idx="20">
                  <c:v>32</c:v>
                </c:pt>
                <c:pt idx="21">
                  <c:v>30</c:v>
                </c:pt>
                <c:pt idx="22">
                  <c:v>41</c:v>
                </c:pt>
                <c:pt idx="23">
                  <c:v>33</c:v>
                </c:pt>
                <c:pt idx="24">
                  <c:v>31</c:v>
                </c:pt>
                <c:pt idx="25">
                  <c:v>37</c:v>
                </c:pt>
                <c:pt idx="26">
                  <c:v>33</c:v>
                </c:pt>
                <c:pt idx="27">
                  <c:v>26</c:v>
                </c:pt>
                <c:pt idx="28">
                  <c:v>29</c:v>
                </c:pt>
                <c:pt idx="29">
                  <c:v>37</c:v>
                </c:pt>
                <c:pt idx="30">
                  <c:v>26</c:v>
                </c:pt>
              </c:numCache>
            </c:numRef>
          </c:yVal>
          <c:smooth val="0"/>
        </c:ser>
        <c:ser>
          <c:idx val="3"/>
          <c:order val="3"/>
          <c:tx>
            <c:v>sapphire, 150um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channel_ball_detector_awi!$C$73:$C$103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260</c:v>
                </c:pt>
              </c:numCache>
            </c:numRef>
          </c:xVal>
          <c:yVal>
            <c:numRef>
              <c:f>channel_ball_detector_awi!$E$73:$E$103</c:f>
              <c:numCache>
                <c:formatCode>General</c:formatCode>
                <c:ptCount val="31"/>
                <c:pt idx="0">
                  <c:v>30</c:v>
                </c:pt>
                <c:pt idx="1">
                  <c:v>36</c:v>
                </c:pt>
                <c:pt idx="2">
                  <c:v>38</c:v>
                </c:pt>
                <c:pt idx="3">
                  <c:v>29</c:v>
                </c:pt>
                <c:pt idx="4">
                  <c:v>40</c:v>
                </c:pt>
                <c:pt idx="5">
                  <c:v>39</c:v>
                </c:pt>
                <c:pt idx="6">
                  <c:v>33</c:v>
                </c:pt>
                <c:pt idx="7">
                  <c:v>36</c:v>
                </c:pt>
                <c:pt idx="8">
                  <c:v>26</c:v>
                </c:pt>
                <c:pt idx="9">
                  <c:v>37</c:v>
                </c:pt>
                <c:pt idx="10">
                  <c:v>26</c:v>
                </c:pt>
                <c:pt idx="11">
                  <c:v>30</c:v>
                </c:pt>
                <c:pt idx="12">
                  <c:v>30</c:v>
                </c:pt>
                <c:pt idx="13">
                  <c:v>26</c:v>
                </c:pt>
                <c:pt idx="14">
                  <c:v>27</c:v>
                </c:pt>
                <c:pt idx="15">
                  <c:v>39</c:v>
                </c:pt>
                <c:pt idx="16">
                  <c:v>35</c:v>
                </c:pt>
                <c:pt idx="17">
                  <c:v>36</c:v>
                </c:pt>
                <c:pt idx="18">
                  <c:v>26</c:v>
                </c:pt>
                <c:pt idx="19">
                  <c:v>29</c:v>
                </c:pt>
                <c:pt idx="20">
                  <c:v>35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26</c:v>
                </c:pt>
                <c:pt idx="25">
                  <c:v>22</c:v>
                </c:pt>
                <c:pt idx="26">
                  <c:v>31</c:v>
                </c:pt>
                <c:pt idx="27">
                  <c:v>25</c:v>
                </c:pt>
                <c:pt idx="28">
                  <c:v>30</c:v>
                </c:pt>
                <c:pt idx="29">
                  <c:v>30</c:v>
                </c:pt>
                <c:pt idx="30">
                  <c:v>22</c:v>
                </c:pt>
              </c:numCache>
            </c:numRef>
          </c:yVal>
          <c:smooth val="0"/>
        </c:ser>
        <c:ser>
          <c:idx val="4"/>
          <c:order val="4"/>
          <c:tx>
            <c:v>sapphire, 200um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channel_ball_detector_awi!$C$38:$C$68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120</c:v>
                </c:pt>
              </c:numCache>
            </c:numRef>
          </c:xVal>
          <c:yVal>
            <c:numRef>
              <c:f>channel_ball_detector_awi!$E$38:$E$68</c:f>
              <c:numCache>
                <c:formatCode>General</c:formatCode>
                <c:ptCount val="31"/>
                <c:pt idx="0">
                  <c:v>27</c:v>
                </c:pt>
                <c:pt idx="1">
                  <c:v>29</c:v>
                </c:pt>
                <c:pt idx="2">
                  <c:v>43</c:v>
                </c:pt>
                <c:pt idx="3">
                  <c:v>34</c:v>
                </c:pt>
                <c:pt idx="4">
                  <c:v>40</c:v>
                </c:pt>
                <c:pt idx="5">
                  <c:v>43</c:v>
                </c:pt>
                <c:pt idx="6">
                  <c:v>39</c:v>
                </c:pt>
                <c:pt idx="7">
                  <c:v>31</c:v>
                </c:pt>
                <c:pt idx="8">
                  <c:v>28</c:v>
                </c:pt>
                <c:pt idx="9">
                  <c:v>39</c:v>
                </c:pt>
                <c:pt idx="10">
                  <c:v>40</c:v>
                </c:pt>
                <c:pt idx="11">
                  <c:v>26</c:v>
                </c:pt>
                <c:pt idx="12">
                  <c:v>34</c:v>
                </c:pt>
                <c:pt idx="13">
                  <c:v>40</c:v>
                </c:pt>
                <c:pt idx="14">
                  <c:v>32</c:v>
                </c:pt>
                <c:pt idx="15">
                  <c:v>36</c:v>
                </c:pt>
                <c:pt idx="16">
                  <c:v>34</c:v>
                </c:pt>
                <c:pt idx="17">
                  <c:v>32</c:v>
                </c:pt>
                <c:pt idx="18">
                  <c:v>35</c:v>
                </c:pt>
                <c:pt idx="19">
                  <c:v>39</c:v>
                </c:pt>
                <c:pt idx="20">
                  <c:v>32</c:v>
                </c:pt>
                <c:pt idx="21">
                  <c:v>27</c:v>
                </c:pt>
                <c:pt idx="22">
                  <c:v>33</c:v>
                </c:pt>
                <c:pt idx="23">
                  <c:v>34</c:v>
                </c:pt>
                <c:pt idx="24">
                  <c:v>37</c:v>
                </c:pt>
                <c:pt idx="25">
                  <c:v>33</c:v>
                </c:pt>
                <c:pt idx="26">
                  <c:v>30</c:v>
                </c:pt>
                <c:pt idx="27">
                  <c:v>28</c:v>
                </c:pt>
                <c:pt idx="28">
                  <c:v>36</c:v>
                </c:pt>
                <c:pt idx="29">
                  <c:v>36</c:v>
                </c:pt>
                <c:pt idx="30">
                  <c:v>26</c:v>
                </c:pt>
              </c:numCache>
            </c:numRef>
          </c:yVal>
          <c:smooth val="0"/>
        </c:ser>
        <c:ser>
          <c:idx val="5"/>
          <c:order val="5"/>
          <c:tx>
            <c:v>bk-7, 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channel_ball_detector_awi!$C$3:$C$33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250</c:v>
                </c:pt>
              </c:numCache>
            </c:numRef>
          </c:xVal>
          <c:yVal>
            <c:numRef>
              <c:f>channel_ball_detector_awi!$E$3:$E$33</c:f>
              <c:numCache>
                <c:formatCode>General</c:formatCode>
                <c:ptCount val="31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8</c:v>
                </c:pt>
                <c:pt idx="10">
                  <c:v>9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9</c:v>
                </c:pt>
                <c:pt idx="19">
                  <c:v>7</c:v>
                </c:pt>
                <c:pt idx="20">
                  <c:v>3</c:v>
                </c:pt>
                <c:pt idx="21">
                  <c:v>8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6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35552"/>
        <c:axId val="318536112"/>
      </c:scatterChart>
      <c:valAx>
        <c:axId val="3185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36112"/>
        <c:crosses val="autoZero"/>
        <c:crossBetween val="midCat"/>
      </c:valAx>
      <c:valAx>
        <c:axId val="3185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3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Sapphire Ball:Improvement vs lens to detector distance</a:t>
            </a:r>
          </a:p>
          <a:p>
            <a:pPr>
              <a:defRPr/>
            </a:pPr>
            <a:r>
              <a:rPr lang="en-US" sz="1100" b="0" i="0" baseline="0">
                <a:effectLst/>
              </a:rPr>
              <a:t>will there be a different improvement with same detector size?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16839231605584E-2"/>
          <c:y val="0.19713561124202542"/>
          <c:w val="0.87564060935682009"/>
          <c:h val="0.63293220874762912"/>
        </c:manualLayout>
      </c:layout>
      <c:scatterChart>
        <c:scatterStyle val="lineMarker"/>
        <c:varyColors val="0"/>
        <c:ser>
          <c:idx val="0"/>
          <c:order val="0"/>
          <c:tx>
            <c:v>150um sapphire ball, 75um det rad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channel_ball_detector_awi!$C$73:$C$102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channel_ball_detector_awi!$K$73:$K$102</c:f>
              <c:numCache>
                <c:formatCode>General</c:formatCode>
                <c:ptCount val="30"/>
                <c:pt idx="0">
                  <c:v>2.7272727272727271</c:v>
                </c:pt>
                <c:pt idx="1">
                  <c:v>5.1428571428571432</c:v>
                </c:pt>
                <c:pt idx="2">
                  <c:v>4.75</c:v>
                </c:pt>
                <c:pt idx="3">
                  <c:v>2.9</c:v>
                </c:pt>
                <c:pt idx="4">
                  <c:v>5</c:v>
                </c:pt>
                <c:pt idx="5">
                  <c:v>7.8</c:v>
                </c:pt>
                <c:pt idx="6">
                  <c:v>4.7142857142857144</c:v>
                </c:pt>
                <c:pt idx="7">
                  <c:v>6</c:v>
                </c:pt>
                <c:pt idx="8">
                  <c:v>6.5</c:v>
                </c:pt>
                <c:pt idx="9">
                  <c:v>4.625</c:v>
                </c:pt>
                <c:pt idx="10">
                  <c:v>5.2</c:v>
                </c:pt>
                <c:pt idx="11">
                  <c:v>6</c:v>
                </c:pt>
                <c:pt idx="12">
                  <c:v>7.5</c:v>
                </c:pt>
                <c:pt idx="13">
                  <c:v>6.5</c:v>
                </c:pt>
                <c:pt idx="14">
                  <c:v>6.75</c:v>
                </c:pt>
                <c:pt idx="15">
                  <c:v>9.75</c:v>
                </c:pt>
                <c:pt idx="16">
                  <c:v>8.75</c:v>
                </c:pt>
                <c:pt idx="17">
                  <c:v>9</c:v>
                </c:pt>
                <c:pt idx="18">
                  <c:v>6.5</c:v>
                </c:pt>
                <c:pt idx="19">
                  <c:v>7.25</c:v>
                </c:pt>
                <c:pt idx="20">
                  <c:v>8.75</c:v>
                </c:pt>
                <c:pt idx="21">
                  <c:v>8.25</c:v>
                </c:pt>
                <c:pt idx="22">
                  <c:v>8</c:v>
                </c:pt>
                <c:pt idx="23">
                  <c:v>7.75</c:v>
                </c:pt>
                <c:pt idx="24">
                  <c:v>6.5</c:v>
                </c:pt>
                <c:pt idx="25">
                  <c:v>7.333333333333333</c:v>
                </c:pt>
                <c:pt idx="26">
                  <c:v>7.75</c:v>
                </c:pt>
                <c:pt idx="27">
                  <c:v>6.25</c:v>
                </c:pt>
                <c:pt idx="28">
                  <c:v>6</c:v>
                </c:pt>
                <c:pt idx="29">
                  <c:v>7.5</c:v>
                </c:pt>
              </c:numCache>
            </c:numRef>
          </c:yVal>
          <c:smooth val="0"/>
        </c:ser>
        <c:ser>
          <c:idx val="1"/>
          <c:order val="1"/>
          <c:tx>
            <c:v>250um sapphire ball, 125um det rad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channel_ball_detector_awi!$C$108:$C$137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channel_ball_detector_awi!$K$108:$K$137</c:f>
              <c:numCache>
                <c:formatCode>General</c:formatCode>
                <c:ptCount val="30"/>
                <c:pt idx="0">
                  <c:v>3.8888888888888888</c:v>
                </c:pt>
                <c:pt idx="1">
                  <c:v>3.5</c:v>
                </c:pt>
                <c:pt idx="2">
                  <c:v>3.3333333333333335</c:v>
                </c:pt>
                <c:pt idx="3">
                  <c:v>4.0999999999999996</c:v>
                </c:pt>
                <c:pt idx="4">
                  <c:v>3</c:v>
                </c:pt>
                <c:pt idx="5">
                  <c:v>5.125</c:v>
                </c:pt>
                <c:pt idx="6">
                  <c:v>3.5</c:v>
                </c:pt>
                <c:pt idx="7">
                  <c:v>5.125</c:v>
                </c:pt>
                <c:pt idx="8">
                  <c:v>4.1428571428571432</c:v>
                </c:pt>
                <c:pt idx="9">
                  <c:v>5.833333333333333</c:v>
                </c:pt>
                <c:pt idx="10">
                  <c:v>5.4</c:v>
                </c:pt>
                <c:pt idx="11">
                  <c:v>7</c:v>
                </c:pt>
                <c:pt idx="12">
                  <c:v>7.6</c:v>
                </c:pt>
                <c:pt idx="13">
                  <c:v>4.2857142857142856</c:v>
                </c:pt>
                <c:pt idx="14">
                  <c:v>4.833333333333333</c:v>
                </c:pt>
                <c:pt idx="15">
                  <c:v>5.333333333333333</c:v>
                </c:pt>
                <c:pt idx="16">
                  <c:v>5.8</c:v>
                </c:pt>
                <c:pt idx="17">
                  <c:v>6</c:v>
                </c:pt>
                <c:pt idx="18">
                  <c:v>3.375</c:v>
                </c:pt>
                <c:pt idx="19">
                  <c:v>6.6</c:v>
                </c:pt>
                <c:pt idx="20">
                  <c:v>8</c:v>
                </c:pt>
                <c:pt idx="21">
                  <c:v>7.5</c:v>
                </c:pt>
                <c:pt idx="22">
                  <c:v>6.833333333333333</c:v>
                </c:pt>
                <c:pt idx="23">
                  <c:v>5.5</c:v>
                </c:pt>
                <c:pt idx="24">
                  <c:v>6.2</c:v>
                </c:pt>
                <c:pt idx="25">
                  <c:v>7.4</c:v>
                </c:pt>
                <c:pt idx="26">
                  <c:v>6.6</c:v>
                </c:pt>
                <c:pt idx="27">
                  <c:v>5.2</c:v>
                </c:pt>
                <c:pt idx="28">
                  <c:v>5.8</c:v>
                </c:pt>
                <c:pt idx="29">
                  <c:v>9.25</c:v>
                </c:pt>
              </c:numCache>
            </c:numRef>
          </c:yVal>
          <c:smooth val="0"/>
        </c:ser>
        <c:ser>
          <c:idx val="2"/>
          <c:order val="2"/>
          <c:tx>
            <c:v>200um sapphire ball, 100um det rad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channel_ball_detector_awi!$C$38:$C$67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channel_ball_detector_awi!$K$38:$K$67</c:f>
              <c:numCache>
                <c:formatCode>General</c:formatCode>
                <c:ptCount val="30"/>
                <c:pt idx="0">
                  <c:v>3</c:v>
                </c:pt>
                <c:pt idx="1">
                  <c:v>2.9</c:v>
                </c:pt>
                <c:pt idx="2">
                  <c:v>4.3</c:v>
                </c:pt>
                <c:pt idx="3">
                  <c:v>4.25</c:v>
                </c:pt>
                <c:pt idx="4">
                  <c:v>5.7142857142857144</c:v>
                </c:pt>
                <c:pt idx="5">
                  <c:v>5.375</c:v>
                </c:pt>
                <c:pt idx="6">
                  <c:v>6.5</c:v>
                </c:pt>
                <c:pt idx="7">
                  <c:v>6.2</c:v>
                </c:pt>
                <c:pt idx="8">
                  <c:v>5.6</c:v>
                </c:pt>
                <c:pt idx="9">
                  <c:v>7.8</c:v>
                </c:pt>
                <c:pt idx="10">
                  <c:v>8</c:v>
                </c:pt>
                <c:pt idx="11">
                  <c:v>5.2</c:v>
                </c:pt>
                <c:pt idx="12">
                  <c:v>6.8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8.5</c:v>
                </c:pt>
                <c:pt idx="17">
                  <c:v>10.666666666666666</c:v>
                </c:pt>
                <c:pt idx="18">
                  <c:v>8.75</c:v>
                </c:pt>
                <c:pt idx="19">
                  <c:v>13</c:v>
                </c:pt>
                <c:pt idx="20">
                  <c:v>10.666666666666666</c:v>
                </c:pt>
                <c:pt idx="21">
                  <c:v>6.75</c:v>
                </c:pt>
                <c:pt idx="22">
                  <c:v>8.25</c:v>
                </c:pt>
                <c:pt idx="23">
                  <c:v>8.5</c:v>
                </c:pt>
                <c:pt idx="24">
                  <c:v>6.166666666666667</c:v>
                </c:pt>
                <c:pt idx="25">
                  <c:v>8.25</c:v>
                </c:pt>
                <c:pt idx="26">
                  <c:v>10</c:v>
                </c:pt>
                <c:pt idx="27">
                  <c:v>4</c:v>
                </c:pt>
                <c:pt idx="28">
                  <c:v>9</c:v>
                </c:pt>
                <c:pt idx="29">
                  <c:v>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68000"/>
        <c:axId val="300668560"/>
      </c:scatterChart>
      <c:valAx>
        <c:axId val="30066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pdms_chan_lens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68560"/>
        <c:crosses val="autoZero"/>
        <c:crossBetween val="midCat"/>
      </c:valAx>
      <c:valAx>
        <c:axId val="3006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6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521037490401"/>
          <c:y val="0.13404496937882762"/>
          <c:w val="0.36079519536040527"/>
          <c:h val="0.22349571303587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</a:t>
            </a:r>
            <a:r>
              <a:rPr lang="en-US" baseline="0"/>
              <a:t> distance vs </a:t>
            </a:r>
            <a:r>
              <a:rPr lang="en-US"/>
              <a:t>NUMBEROFRAYS</a:t>
            </a:r>
          </a:p>
          <a:p>
            <a:pPr>
              <a:defRPr/>
            </a:pPr>
            <a:r>
              <a:rPr lang="en-US" sz="1100"/>
              <a:t>less NA at larger working</a:t>
            </a:r>
            <a:r>
              <a:rPr lang="en-US" sz="1100" baseline="0"/>
              <a:t> distance, therefore less detected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channel_detector_lensless!$D$24</c:f>
              <c:strCache>
                <c:ptCount val="1"/>
                <c:pt idx="0">
                  <c:v>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channel_detector_lensless!$A$25:$A$45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channel_detector_lensless!$D$25:$D$45</c:f>
              <c:numCache>
                <c:formatCode>General</c:formatCode>
                <c:ptCount val="21"/>
                <c:pt idx="0">
                  <c:v>33</c:v>
                </c:pt>
                <c:pt idx="1">
                  <c:v>137</c:v>
                </c:pt>
                <c:pt idx="2">
                  <c:v>129</c:v>
                </c:pt>
                <c:pt idx="3">
                  <c:v>133</c:v>
                </c:pt>
                <c:pt idx="4">
                  <c:v>137</c:v>
                </c:pt>
                <c:pt idx="5">
                  <c:v>139</c:v>
                </c:pt>
                <c:pt idx="6">
                  <c:v>127</c:v>
                </c:pt>
                <c:pt idx="7">
                  <c:v>129</c:v>
                </c:pt>
                <c:pt idx="8">
                  <c:v>117</c:v>
                </c:pt>
                <c:pt idx="9">
                  <c:v>107</c:v>
                </c:pt>
                <c:pt idx="10">
                  <c:v>104</c:v>
                </c:pt>
                <c:pt idx="11">
                  <c:v>91</c:v>
                </c:pt>
                <c:pt idx="12">
                  <c:v>76</c:v>
                </c:pt>
                <c:pt idx="13">
                  <c:v>70</c:v>
                </c:pt>
                <c:pt idx="14">
                  <c:v>65</c:v>
                </c:pt>
                <c:pt idx="15">
                  <c:v>54</c:v>
                </c:pt>
                <c:pt idx="16">
                  <c:v>52</c:v>
                </c:pt>
                <c:pt idx="17">
                  <c:v>47</c:v>
                </c:pt>
                <c:pt idx="18">
                  <c:v>45</c:v>
                </c:pt>
                <c:pt idx="19">
                  <c:v>40</c:v>
                </c:pt>
                <c:pt idx="20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20416"/>
        <c:axId val="262615376"/>
      </c:scatterChart>
      <c:valAx>
        <c:axId val="26262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working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5376"/>
        <c:crosses val="autoZero"/>
        <c:crossBetween val="midCat"/>
      </c:valAx>
      <c:valAx>
        <c:axId val="2626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2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Sapphire Balls: Improvement/area</a:t>
            </a:r>
            <a:r>
              <a:rPr lang="en-US" baseline="0"/>
              <a:t> vs distance from lens to detector</a:t>
            </a:r>
          </a:p>
          <a:p>
            <a:pPr algn="l">
              <a:defRPr/>
            </a:pPr>
            <a:r>
              <a:rPr lang="en-US" sz="1100" baseline="0"/>
              <a:t>for collimating lenses, the distance from lens to detector doesn't matter too much in terms of RELATIVE lens decision</a:t>
            </a:r>
          </a:p>
          <a:p>
            <a:pPr algn="l">
              <a:defRPr/>
            </a:pPr>
            <a:r>
              <a:rPr lang="en-US" sz="1100" baseline="0"/>
              <a:t>still important to consider the baseline preferences because those deter</a:t>
            </a:r>
            <a:endParaRPr lang="en-US" sz="1100"/>
          </a:p>
        </c:rich>
      </c:tx>
      <c:layout>
        <c:manualLayout>
          <c:xMode val="edge"/>
          <c:yMode val="edge"/>
          <c:x val="9.1670239577874721E-2"/>
          <c:y val="3.0721966205837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4980297946767E-2"/>
          <c:y val="0.19646697388632872"/>
          <c:w val="0.80896735782252183"/>
          <c:h val="0.72548907193052481"/>
        </c:manualLayout>
      </c:layout>
      <c:scatterChart>
        <c:scatterStyle val="lineMarker"/>
        <c:varyColors val="0"/>
        <c:ser>
          <c:idx val="3"/>
          <c:order val="0"/>
          <c:tx>
            <c:v>200um sapphire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channel_ball_detector_awi!$C$38:$C$67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channel_ball_detector_awi!$L$38:$L$67</c:f>
              <c:numCache>
                <c:formatCode>General</c:formatCode>
                <c:ptCount val="30"/>
                <c:pt idx="0">
                  <c:v>9.5492965855137202E-5</c:v>
                </c:pt>
                <c:pt idx="1">
                  <c:v>9.2309866993299297E-5</c:v>
                </c:pt>
                <c:pt idx="2">
                  <c:v>1.3687325105902999E-4</c:v>
                </c:pt>
                <c:pt idx="3">
                  <c:v>1.3528170162811103E-4</c:v>
                </c:pt>
                <c:pt idx="4">
                  <c:v>1.8189136353359466E-4</c:v>
                </c:pt>
                <c:pt idx="5">
                  <c:v>1.710915638237875E-4</c:v>
                </c:pt>
                <c:pt idx="6">
                  <c:v>2.0690142601946393E-4</c:v>
                </c:pt>
                <c:pt idx="7">
                  <c:v>1.9735212943395022E-4</c:v>
                </c:pt>
                <c:pt idx="8">
                  <c:v>1.7825353626292276E-4</c:v>
                </c:pt>
                <c:pt idx="9">
                  <c:v>2.4828171122335673E-4</c:v>
                </c:pt>
                <c:pt idx="10">
                  <c:v>2.5464790894703254E-4</c:v>
                </c:pt>
                <c:pt idx="11">
                  <c:v>1.6552114081557116E-4</c:v>
                </c:pt>
                <c:pt idx="12">
                  <c:v>2.1645072260497765E-4</c:v>
                </c:pt>
                <c:pt idx="13">
                  <c:v>2.5464790894703254E-4</c:v>
                </c:pt>
                <c:pt idx="14">
                  <c:v>2.5464790894703254E-4</c:v>
                </c:pt>
                <c:pt idx="15">
                  <c:v>2.8647889756541159E-4</c:v>
                </c:pt>
                <c:pt idx="16">
                  <c:v>2.7056340325622207E-4</c:v>
                </c:pt>
                <c:pt idx="17">
                  <c:v>3.3953054526271003E-4</c:v>
                </c:pt>
                <c:pt idx="18">
                  <c:v>2.7852115041081683E-4</c:v>
                </c:pt>
                <c:pt idx="19">
                  <c:v>4.1380285203892786E-4</c:v>
                </c:pt>
                <c:pt idx="20">
                  <c:v>3.3953054526271003E-4</c:v>
                </c:pt>
                <c:pt idx="21">
                  <c:v>2.1485917317405869E-4</c:v>
                </c:pt>
                <c:pt idx="22">
                  <c:v>2.626056561016273E-4</c:v>
                </c:pt>
                <c:pt idx="23">
                  <c:v>2.7056340325622207E-4</c:v>
                </c:pt>
                <c:pt idx="24">
                  <c:v>1.9629109648000426E-4</c:v>
                </c:pt>
                <c:pt idx="25">
                  <c:v>2.626056561016273E-4</c:v>
                </c:pt>
                <c:pt idx="26">
                  <c:v>3.183098861837907E-4</c:v>
                </c:pt>
                <c:pt idx="27">
                  <c:v>1.2732395447351627E-4</c:v>
                </c:pt>
                <c:pt idx="28">
                  <c:v>2.8647889756541159E-4</c:v>
                </c:pt>
                <c:pt idx="29">
                  <c:v>2.291831180523293E-4</c:v>
                </c:pt>
              </c:numCache>
            </c:numRef>
          </c:yVal>
          <c:smooth val="0"/>
        </c:ser>
        <c:ser>
          <c:idx val="4"/>
          <c:order val="1"/>
          <c:tx>
            <c:v>150um Sapphire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channel_ball_detector_awi!$C$73:$C$102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channel_ball_detector_awi!$L$73:$L$101</c:f>
              <c:numCache>
                <c:formatCode>General</c:formatCode>
                <c:ptCount val="29"/>
                <c:pt idx="0">
                  <c:v>1.5433206602850455E-4</c:v>
                </c:pt>
                <c:pt idx="1">
                  <c:v>2.910261816537515E-4</c:v>
                </c:pt>
                <c:pt idx="2">
                  <c:v>2.6879501499964546E-4</c:v>
                </c:pt>
                <c:pt idx="3">
                  <c:v>1.6410643021030986E-4</c:v>
                </c:pt>
                <c:pt idx="4">
                  <c:v>2.8294212105225839E-4</c:v>
                </c:pt>
                <c:pt idx="5">
                  <c:v>4.4138970884152306E-4</c:v>
                </c:pt>
                <c:pt idx="6">
                  <c:v>2.6677399984927216E-4</c:v>
                </c:pt>
                <c:pt idx="7">
                  <c:v>3.3953054526271003E-4</c:v>
                </c:pt>
                <c:pt idx="8">
                  <c:v>3.6782475736793588E-4</c:v>
                </c:pt>
                <c:pt idx="9">
                  <c:v>2.61721461973339E-4</c:v>
                </c:pt>
                <c:pt idx="10">
                  <c:v>2.9425980589434871E-4</c:v>
                </c:pt>
                <c:pt idx="11">
                  <c:v>3.3953054526271003E-4</c:v>
                </c:pt>
                <c:pt idx="12">
                  <c:v>4.2441318157838753E-4</c:v>
                </c:pt>
                <c:pt idx="13">
                  <c:v>3.6782475736793588E-4</c:v>
                </c:pt>
                <c:pt idx="14">
                  <c:v>3.8197186342054881E-4</c:v>
                </c:pt>
                <c:pt idx="15">
                  <c:v>5.5173713605190385E-4</c:v>
                </c:pt>
                <c:pt idx="16">
                  <c:v>4.9514871184145215E-4</c:v>
                </c:pt>
                <c:pt idx="17">
                  <c:v>5.0929581789406508E-4</c:v>
                </c:pt>
                <c:pt idx="18">
                  <c:v>3.6782475736793588E-4</c:v>
                </c:pt>
                <c:pt idx="19">
                  <c:v>4.102660755257746E-4</c:v>
                </c:pt>
                <c:pt idx="20">
                  <c:v>4.9514871184145215E-4</c:v>
                </c:pt>
                <c:pt idx="21">
                  <c:v>4.668544997362263E-4</c:v>
                </c:pt>
                <c:pt idx="22">
                  <c:v>4.5270739368361338E-4</c:v>
                </c:pt>
                <c:pt idx="23">
                  <c:v>4.3856028763100045E-4</c:v>
                </c:pt>
                <c:pt idx="24">
                  <c:v>3.6782475736793588E-4</c:v>
                </c:pt>
                <c:pt idx="25">
                  <c:v>4.1498177754331226E-4</c:v>
                </c:pt>
                <c:pt idx="26">
                  <c:v>4.3856028763100045E-4</c:v>
                </c:pt>
                <c:pt idx="27">
                  <c:v>3.5367765131532296E-4</c:v>
                </c:pt>
                <c:pt idx="28">
                  <c:v>3.3953054526271003E-4</c:v>
                </c:pt>
              </c:numCache>
            </c:numRef>
          </c:yVal>
          <c:smooth val="0"/>
        </c:ser>
        <c:ser>
          <c:idx val="5"/>
          <c:order val="2"/>
          <c:tx>
            <c:v>250um sapphire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channel_ball_detector_awi!$C$108:$C$137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channel_ball_detector_awi!$L$108:$L$136</c:f>
              <c:numCache>
                <c:formatCode>General</c:formatCode>
                <c:ptCount val="29"/>
                <c:pt idx="0">
                  <c:v>7.9223793894632349E-5</c:v>
                </c:pt>
                <c:pt idx="1">
                  <c:v>7.1301414505169121E-5</c:v>
                </c:pt>
                <c:pt idx="2">
                  <c:v>6.7906109052542018E-5</c:v>
                </c:pt>
                <c:pt idx="3">
                  <c:v>8.3524514134626673E-5</c:v>
                </c:pt>
                <c:pt idx="4">
                  <c:v>6.1115498147287811E-5</c:v>
                </c:pt>
                <c:pt idx="5">
                  <c:v>1.0440564266828335E-4</c:v>
                </c:pt>
                <c:pt idx="6">
                  <c:v>7.1301414505169121E-5</c:v>
                </c:pt>
                <c:pt idx="7">
                  <c:v>1.0440564266828335E-4</c:v>
                </c:pt>
                <c:pt idx="8">
                  <c:v>8.4397592679587942E-5</c:v>
                </c:pt>
                <c:pt idx="9">
                  <c:v>1.1883569084194852E-4</c:v>
                </c:pt>
                <c:pt idx="10">
                  <c:v>1.1000789666511807E-4</c:v>
                </c:pt>
                <c:pt idx="11">
                  <c:v>1.4260282901033824E-4</c:v>
                </c:pt>
                <c:pt idx="12">
                  <c:v>1.5482592863979579E-4</c:v>
                </c:pt>
                <c:pt idx="13">
                  <c:v>8.7307854496125451E-5</c:v>
                </c:pt>
                <c:pt idx="14">
                  <c:v>9.8463858126185909E-5</c:v>
                </c:pt>
                <c:pt idx="15">
                  <c:v>1.0864977448406722E-4</c:v>
                </c:pt>
                <c:pt idx="16">
                  <c:v>1.181566297514231E-4</c:v>
                </c:pt>
                <c:pt idx="17">
                  <c:v>1.2223099629457562E-4</c:v>
                </c:pt>
                <c:pt idx="18">
                  <c:v>6.8754935415698783E-5</c:v>
                </c:pt>
                <c:pt idx="19">
                  <c:v>1.3445409592403317E-4</c:v>
                </c:pt>
                <c:pt idx="20">
                  <c:v>1.6297466172610084E-4</c:v>
                </c:pt>
                <c:pt idx="21">
                  <c:v>1.5278874536821954E-4</c:v>
                </c:pt>
                <c:pt idx="22">
                  <c:v>1.3920752355771113E-4</c:v>
                </c:pt>
                <c:pt idx="23">
                  <c:v>1.1204507993669432E-4</c:v>
                </c:pt>
                <c:pt idx="24">
                  <c:v>1.2630536283772816E-4</c:v>
                </c:pt>
                <c:pt idx="25">
                  <c:v>1.5075156209664329E-4</c:v>
                </c:pt>
                <c:pt idx="26">
                  <c:v>1.3445409592403317E-4</c:v>
                </c:pt>
                <c:pt idx="27">
                  <c:v>1.0593353012196555E-4</c:v>
                </c:pt>
                <c:pt idx="28">
                  <c:v>1.181566297514231E-4</c:v>
                </c:pt>
              </c:numCache>
            </c:numRef>
          </c:yVal>
          <c:smooth val="0"/>
        </c:ser>
        <c:ser>
          <c:idx val="0"/>
          <c:order val="3"/>
          <c:tx>
            <c:v>200um sapphire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channel_ball_detector_awi!$C$38:$C$67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channel_ball_detector_awi!$L$38:$L$67</c:f>
              <c:numCache>
                <c:formatCode>General</c:formatCode>
                <c:ptCount val="30"/>
                <c:pt idx="0">
                  <c:v>9.5492965855137202E-5</c:v>
                </c:pt>
                <c:pt idx="1">
                  <c:v>9.2309866993299297E-5</c:v>
                </c:pt>
                <c:pt idx="2">
                  <c:v>1.3687325105902999E-4</c:v>
                </c:pt>
                <c:pt idx="3">
                  <c:v>1.3528170162811103E-4</c:v>
                </c:pt>
                <c:pt idx="4">
                  <c:v>1.8189136353359466E-4</c:v>
                </c:pt>
                <c:pt idx="5">
                  <c:v>1.710915638237875E-4</c:v>
                </c:pt>
                <c:pt idx="6">
                  <c:v>2.0690142601946393E-4</c:v>
                </c:pt>
                <c:pt idx="7">
                  <c:v>1.9735212943395022E-4</c:v>
                </c:pt>
                <c:pt idx="8">
                  <c:v>1.7825353626292276E-4</c:v>
                </c:pt>
                <c:pt idx="9">
                  <c:v>2.4828171122335673E-4</c:v>
                </c:pt>
                <c:pt idx="10">
                  <c:v>2.5464790894703254E-4</c:v>
                </c:pt>
                <c:pt idx="11">
                  <c:v>1.6552114081557116E-4</c:v>
                </c:pt>
                <c:pt idx="12">
                  <c:v>2.1645072260497765E-4</c:v>
                </c:pt>
                <c:pt idx="13">
                  <c:v>2.5464790894703254E-4</c:v>
                </c:pt>
                <c:pt idx="14">
                  <c:v>2.5464790894703254E-4</c:v>
                </c:pt>
                <c:pt idx="15">
                  <c:v>2.8647889756541159E-4</c:v>
                </c:pt>
                <c:pt idx="16">
                  <c:v>2.7056340325622207E-4</c:v>
                </c:pt>
                <c:pt idx="17">
                  <c:v>3.3953054526271003E-4</c:v>
                </c:pt>
                <c:pt idx="18">
                  <c:v>2.7852115041081683E-4</c:v>
                </c:pt>
                <c:pt idx="19">
                  <c:v>4.1380285203892786E-4</c:v>
                </c:pt>
                <c:pt idx="20">
                  <c:v>3.3953054526271003E-4</c:v>
                </c:pt>
                <c:pt idx="21">
                  <c:v>2.1485917317405869E-4</c:v>
                </c:pt>
                <c:pt idx="22">
                  <c:v>2.626056561016273E-4</c:v>
                </c:pt>
                <c:pt idx="23">
                  <c:v>2.7056340325622207E-4</c:v>
                </c:pt>
                <c:pt idx="24">
                  <c:v>1.9629109648000426E-4</c:v>
                </c:pt>
                <c:pt idx="25">
                  <c:v>2.626056561016273E-4</c:v>
                </c:pt>
                <c:pt idx="26">
                  <c:v>3.183098861837907E-4</c:v>
                </c:pt>
                <c:pt idx="27">
                  <c:v>1.2732395447351627E-4</c:v>
                </c:pt>
                <c:pt idx="28">
                  <c:v>2.8647889756541159E-4</c:v>
                </c:pt>
                <c:pt idx="29">
                  <c:v>2.291831180523293E-4</c:v>
                </c:pt>
              </c:numCache>
            </c:numRef>
          </c:yVal>
          <c:smooth val="0"/>
        </c:ser>
        <c:ser>
          <c:idx val="1"/>
          <c:order val="4"/>
          <c:tx>
            <c:v>150um Sapphire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channel_ball_detector_awi!$C$73:$C$102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channel_ball_detector_awi!$L$73:$L$101</c:f>
              <c:numCache>
                <c:formatCode>General</c:formatCode>
                <c:ptCount val="29"/>
                <c:pt idx="0">
                  <c:v>1.5433206602850455E-4</c:v>
                </c:pt>
                <c:pt idx="1">
                  <c:v>2.910261816537515E-4</c:v>
                </c:pt>
                <c:pt idx="2">
                  <c:v>2.6879501499964546E-4</c:v>
                </c:pt>
                <c:pt idx="3">
                  <c:v>1.6410643021030986E-4</c:v>
                </c:pt>
                <c:pt idx="4">
                  <c:v>2.8294212105225839E-4</c:v>
                </c:pt>
                <c:pt idx="5">
                  <c:v>4.4138970884152306E-4</c:v>
                </c:pt>
                <c:pt idx="6">
                  <c:v>2.6677399984927216E-4</c:v>
                </c:pt>
                <c:pt idx="7">
                  <c:v>3.3953054526271003E-4</c:v>
                </c:pt>
                <c:pt idx="8">
                  <c:v>3.6782475736793588E-4</c:v>
                </c:pt>
                <c:pt idx="9">
                  <c:v>2.61721461973339E-4</c:v>
                </c:pt>
                <c:pt idx="10">
                  <c:v>2.9425980589434871E-4</c:v>
                </c:pt>
                <c:pt idx="11">
                  <c:v>3.3953054526271003E-4</c:v>
                </c:pt>
                <c:pt idx="12">
                  <c:v>4.2441318157838753E-4</c:v>
                </c:pt>
                <c:pt idx="13">
                  <c:v>3.6782475736793588E-4</c:v>
                </c:pt>
                <c:pt idx="14">
                  <c:v>3.8197186342054881E-4</c:v>
                </c:pt>
                <c:pt idx="15">
                  <c:v>5.5173713605190385E-4</c:v>
                </c:pt>
                <c:pt idx="16">
                  <c:v>4.9514871184145215E-4</c:v>
                </c:pt>
                <c:pt idx="17">
                  <c:v>5.0929581789406508E-4</c:v>
                </c:pt>
                <c:pt idx="18">
                  <c:v>3.6782475736793588E-4</c:v>
                </c:pt>
                <c:pt idx="19">
                  <c:v>4.102660755257746E-4</c:v>
                </c:pt>
                <c:pt idx="20">
                  <c:v>4.9514871184145215E-4</c:v>
                </c:pt>
                <c:pt idx="21">
                  <c:v>4.668544997362263E-4</c:v>
                </c:pt>
                <c:pt idx="22">
                  <c:v>4.5270739368361338E-4</c:v>
                </c:pt>
                <c:pt idx="23">
                  <c:v>4.3856028763100045E-4</c:v>
                </c:pt>
                <c:pt idx="24">
                  <c:v>3.6782475736793588E-4</c:v>
                </c:pt>
                <c:pt idx="25">
                  <c:v>4.1498177754331226E-4</c:v>
                </c:pt>
                <c:pt idx="26">
                  <c:v>4.3856028763100045E-4</c:v>
                </c:pt>
                <c:pt idx="27">
                  <c:v>3.5367765131532296E-4</c:v>
                </c:pt>
                <c:pt idx="28">
                  <c:v>3.3953054526271003E-4</c:v>
                </c:pt>
              </c:numCache>
            </c:numRef>
          </c:yVal>
          <c:smooth val="0"/>
        </c:ser>
        <c:ser>
          <c:idx val="2"/>
          <c:order val="5"/>
          <c:tx>
            <c:v>250um sapphire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channel_ball_detector_awi!$C$108:$C$137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channel_ball_detector_awi!$L$108:$L$136</c:f>
              <c:numCache>
                <c:formatCode>General</c:formatCode>
                <c:ptCount val="29"/>
                <c:pt idx="0">
                  <c:v>7.9223793894632349E-5</c:v>
                </c:pt>
                <c:pt idx="1">
                  <c:v>7.1301414505169121E-5</c:v>
                </c:pt>
                <c:pt idx="2">
                  <c:v>6.7906109052542018E-5</c:v>
                </c:pt>
                <c:pt idx="3">
                  <c:v>8.3524514134626673E-5</c:v>
                </c:pt>
                <c:pt idx="4">
                  <c:v>6.1115498147287811E-5</c:v>
                </c:pt>
                <c:pt idx="5">
                  <c:v>1.0440564266828335E-4</c:v>
                </c:pt>
                <c:pt idx="6">
                  <c:v>7.1301414505169121E-5</c:v>
                </c:pt>
                <c:pt idx="7">
                  <c:v>1.0440564266828335E-4</c:v>
                </c:pt>
                <c:pt idx="8">
                  <c:v>8.4397592679587942E-5</c:v>
                </c:pt>
                <c:pt idx="9">
                  <c:v>1.1883569084194852E-4</c:v>
                </c:pt>
                <c:pt idx="10">
                  <c:v>1.1000789666511807E-4</c:v>
                </c:pt>
                <c:pt idx="11">
                  <c:v>1.4260282901033824E-4</c:v>
                </c:pt>
                <c:pt idx="12">
                  <c:v>1.5482592863979579E-4</c:v>
                </c:pt>
                <c:pt idx="13">
                  <c:v>8.7307854496125451E-5</c:v>
                </c:pt>
                <c:pt idx="14">
                  <c:v>9.8463858126185909E-5</c:v>
                </c:pt>
                <c:pt idx="15">
                  <c:v>1.0864977448406722E-4</c:v>
                </c:pt>
                <c:pt idx="16">
                  <c:v>1.181566297514231E-4</c:v>
                </c:pt>
                <c:pt idx="17">
                  <c:v>1.2223099629457562E-4</c:v>
                </c:pt>
                <c:pt idx="18">
                  <c:v>6.8754935415698783E-5</c:v>
                </c:pt>
                <c:pt idx="19">
                  <c:v>1.3445409592403317E-4</c:v>
                </c:pt>
                <c:pt idx="20">
                  <c:v>1.6297466172610084E-4</c:v>
                </c:pt>
                <c:pt idx="21">
                  <c:v>1.5278874536821954E-4</c:v>
                </c:pt>
                <c:pt idx="22">
                  <c:v>1.3920752355771113E-4</c:v>
                </c:pt>
                <c:pt idx="23">
                  <c:v>1.1204507993669432E-4</c:v>
                </c:pt>
                <c:pt idx="24">
                  <c:v>1.2630536283772816E-4</c:v>
                </c:pt>
                <c:pt idx="25">
                  <c:v>1.5075156209664329E-4</c:v>
                </c:pt>
                <c:pt idx="26">
                  <c:v>1.3445409592403317E-4</c:v>
                </c:pt>
                <c:pt idx="27">
                  <c:v>1.0593353012196555E-4</c:v>
                </c:pt>
                <c:pt idx="28">
                  <c:v>1.181566297514231E-4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74160"/>
        <c:axId val="300674720"/>
      </c:scatterChart>
      <c:valAx>
        <c:axId val="3006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pdms_lens_det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74720"/>
        <c:crosses val="autoZero"/>
        <c:crossBetween val="midCat"/>
      </c:valAx>
      <c:valAx>
        <c:axId val="3006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84528616828121"/>
          <c:y val="0.35514471981324919"/>
          <c:w val="0.18695664024684475"/>
          <c:h val="0.30376119098357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Balls: Improvement/area</a:t>
            </a:r>
            <a:r>
              <a:rPr lang="en-US" baseline="0"/>
              <a:t> vs distance from lens to detector</a:t>
            </a:r>
          </a:p>
          <a:p>
            <a:pPr algn="l">
              <a:defRPr/>
            </a:pPr>
            <a:r>
              <a:rPr lang="en-US" sz="1100" baseline="0"/>
              <a:t>for collimating lenses, the distance from lens to detector doesn't matter too much in terms of RELATIVE lens decision</a:t>
            </a:r>
          </a:p>
          <a:p>
            <a:pPr algn="l">
              <a:defRPr/>
            </a:pPr>
            <a:r>
              <a:rPr lang="en-US" sz="1100" baseline="0"/>
              <a:t>still important to consider the baseline preferences because those deter</a:t>
            </a:r>
            <a:endParaRPr lang="en-US" sz="1100"/>
          </a:p>
        </c:rich>
      </c:tx>
      <c:layout>
        <c:manualLayout>
          <c:xMode val="edge"/>
          <c:yMode val="edge"/>
          <c:x val="9.1670239577874721E-2"/>
          <c:y val="3.0721966205837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4980297946767E-2"/>
          <c:y val="0.19646697388632872"/>
          <c:w val="0.80896735782252183"/>
          <c:h val="0.72548907193052481"/>
        </c:manualLayout>
      </c:layout>
      <c:scatterChart>
        <c:scatterStyle val="lineMarker"/>
        <c:varyColors val="0"/>
        <c:ser>
          <c:idx val="3"/>
          <c:order val="0"/>
          <c:tx>
            <c:v>200um sapphire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channel_ball_detector_awi!$C$38:$C$67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channel_ball_detector_awi!$L$38:$L$67</c:f>
              <c:numCache>
                <c:formatCode>General</c:formatCode>
                <c:ptCount val="30"/>
                <c:pt idx="0">
                  <c:v>9.5492965855137202E-5</c:v>
                </c:pt>
                <c:pt idx="1">
                  <c:v>9.2309866993299297E-5</c:v>
                </c:pt>
                <c:pt idx="2">
                  <c:v>1.3687325105902999E-4</c:v>
                </c:pt>
                <c:pt idx="3">
                  <c:v>1.3528170162811103E-4</c:v>
                </c:pt>
                <c:pt idx="4">
                  <c:v>1.8189136353359466E-4</c:v>
                </c:pt>
                <c:pt idx="5">
                  <c:v>1.710915638237875E-4</c:v>
                </c:pt>
                <c:pt idx="6">
                  <c:v>2.0690142601946393E-4</c:v>
                </c:pt>
                <c:pt idx="7">
                  <c:v>1.9735212943395022E-4</c:v>
                </c:pt>
                <c:pt idx="8">
                  <c:v>1.7825353626292276E-4</c:v>
                </c:pt>
                <c:pt idx="9">
                  <c:v>2.4828171122335673E-4</c:v>
                </c:pt>
                <c:pt idx="10">
                  <c:v>2.5464790894703254E-4</c:v>
                </c:pt>
                <c:pt idx="11">
                  <c:v>1.6552114081557116E-4</c:v>
                </c:pt>
                <c:pt idx="12">
                  <c:v>2.1645072260497765E-4</c:v>
                </c:pt>
                <c:pt idx="13">
                  <c:v>2.5464790894703254E-4</c:v>
                </c:pt>
                <c:pt idx="14">
                  <c:v>2.5464790894703254E-4</c:v>
                </c:pt>
                <c:pt idx="15">
                  <c:v>2.8647889756541159E-4</c:v>
                </c:pt>
                <c:pt idx="16">
                  <c:v>2.7056340325622207E-4</c:v>
                </c:pt>
                <c:pt idx="17">
                  <c:v>3.3953054526271003E-4</c:v>
                </c:pt>
                <c:pt idx="18">
                  <c:v>2.7852115041081683E-4</c:v>
                </c:pt>
                <c:pt idx="19">
                  <c:v>4.1380285203892786E-4</c:v>
                </c:pt>
                <c:pt idx="20">
                  <c:v>3.3953054526271003E-4</c:v>
                </c:pt>
                <c:pt idx="21">
                  <c:v>2.1485917317405869E-4</c:v>
                </c:pt>
                <c:pt idx="22">
                  <c:v>2.626056561016273E-4</c:v>
                </c:pt>
                <c:pt idx="23">
                  <c:v>2.7056340325622207E-4</c:v>
                </c:pt>
                <c:pt idx="24">
                  <c:v>1.9629109648000426E-4</c:v>
                </c:pt>
                <c:pt idx="25">
                  <c:v>2.626056561016273E-4</c:v>
                </c:pt>
                <c:pt idx="26">
                  <c:v>3.183098861837907E-4</c:v>
                </c:pt>
                <c:pt idx="27">
                  <c:v>1.2732395447351627E-4</c:v>
                </c:pt>
                <c:pt idx="28">
                  <c:v>2.8647889756541159E-4</c:v>
                </c:pt>
                <c:pt idx="29">
                  <c:v>2.291831180523293E-4</c:v>
                </c:pt>
              </c:numCache>
            </c:numRef>
          </c:yVal>
          <c:smooth val="0"/>
        </c:ser>
        <c:ser>
          <c:idx val="4"/>
          <c:order val="1"/>
          <c:tx>
            <c:v>150um Sapphire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channel_ball_detector_awi!$C$73:$C$102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channel_ball_detector_awi!$L$73:$L$101</c:f>
              <c:numCache>
                <c:formatCode>General</c:formatCode>
                <c:ptCount val="29"/>
                <c:pt idx="0">
                  <c:v>1.5433206602850455E-4</c:v>
                </c:pt>
                <c:pt idx="1">
                  <c:v>2.910261816537515E-4</c:v>
                </c:pt>
                <c:pt idx="2">
                  <c:v>2.6879501499964546E-4</c:v>
                </c:pt>
                <c:pt idx="3">
                  <c:v>1.6410643021030986E-4</c:v>
                </c:pt>
                <c:pt idx="4">
                  <c:v>2.8294212105225839E-4</c:v>
                </c:pt>
                <c:pt idx="5">
                  <c:v>4.4138970884152306E-4</c:v>
                </c:pt>
                <c:pt idx="6">
                  <c:v>2.6677399984927216E-4</c:v>
                </c:pt>
                <c:pt idx="7">
                  <c:v>3.3953054526271003E-4</c:v>
                </c:pt>
                <c:pt idx="8">
                  <c:v>3.6782475736793588E-4</c:v>
                </c:pt>
                <c:pt idx="9">
                  <c:v>2.61721461973339E-4</c:v>
                </c:pt>
                <c:pt idx="10">
                  <c:v>2.9425980589434871E-4</c:v>
                </c:pt>
                <c:pt idx="11">
                  <c:v>3.3953054526271003E-4</c:v>
                </c:pt>
                <c:pt idx="12">
                  <c:v>4.2441318157838753E-4</c:v>
                </c:pt>
                <c:pt idx="13">
                  <c:v>3.6782475736793588E-4</c:v>
                </c:pt>
                <c:pt idx="14">
                  <c:v>3.8197186342054881E-4</c:v>
                </c:pt>
                <c:pt idx="15">
                  <c:v>5.5173713605190385E-4</c:v>
                </c:pt>
                <c:pt idx="16">
                  <c:v>4.9514871184145215E-4</c:v>
                </c:pt>
                <c:pt idx="17">
                  <c:v>5.0929581789406508E-4</c:v>
                </c:pt>
                <c:pt idx="18">
                  <c:v>3.6782475736793588E-4</c:v>
                </c:pt>
                <c:pt idx="19">
                  <c:v>4.102660755257746E-4</c:v>
                </c:pt>
                <c:pt idx="20">
                  <c:v>4.9514871184145215E-4</c:v>
                </c:pt>
                <c:pt idx="21">
                  <c:v>4.668544997362263E-4</c:v>
                </c:pt>
                <c:pt idx="22">
                  <c:v>4.5270739368361338E-4</c:v>
                </c:pt>
                <c:pt idx="23">
                  <c:v>4.3856028763100045E-4</c:v>
                </c:pt>
                <c:pt idx="24">
                  <c:v>3.6782475736793588E-4</c:v>
                </c:pt>
                <c:pt idx="25">
                  <c:v>4.1498177754331226E-4</c:v>
                </c:pt>
                <c:pt idx="26">
                  <c:v>4.3856028763100045E-4</c:v>
                </c:pt>
                <c:pt idx="27">
                  <c:v>3.5367765131532296E-4</c:v>
                </c:pt>
                <c:pt idx="28">
                  <c:v>3.3953054526271003E-4</c:v>
                </c:pt>
              </c:numCache>
            </c:numRef>
          </c:yVal>
          <c:smooth val="0"/>
        </c:ser>
        <c:ser>
          <c:idx val="5"/>
          <c:order val="2"/>
          <c:tx>
            <c:v>250um sapphire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channel_ball_detector_awi!$C$108:$C$137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channel_ball_detector_awi!$L$108:$L$136</c:f>
              <c:numCache>
                <c:formatCode>General</c:formatCode>
                <c:ptCount val="29"/>
                <c:pt idx="0">
                  <c:v>7.9223793894632349E-5</c:v>
                </c:pt>
                <c:pt idx="1">
                  <c:v>7.1301414505169121E-5</c:v>
                </c:pt>
                <c:pt idx="2">
                  <c:v>6.7906109052542018E-5</c:v>
                </c:pt>
                <c:pt idx="3">
                  <c:v>8.3524514134626673E-5</c:v>
                </c:pt>
                <c:pt idx="4">
                  <c:v>6.1115498147287811E-5</c:v>
                </c:pt>
                <c:pt idx="5">
                  <c:v>1.0440564266828335E-4</c:v>
                </c:pt>
                <c:pt idx="6">
                  <c:v>7.1301414505169121E-5</c:v>
                </c:pt>
                <c:pt idx="7">
                  <c:v>1.0440564266828335E-4</c:v>
                </c:pt>
                <c:pt idx="8">
                  <c:v>8.4397592679587942E-5</c:v>
                </c:pt>
                <c:pt idx="9">
                  <c:v>1.1883569084194852E-4</c:v>
                </c:pt>
                <c:pt idx="10">
                  <c:v>1.1000789666511807E-4</c:v>
                </c:pt>
                <c:pt idx="11">
                  <c:v>1.4260282901033824E-4</c:v>
                </c:pt>
                <c:pt idx="12">
                  <c:v>1.5482592863979579E-4</c:v>
                </c:pt>
                <c:pt idx="13">
                  <c:v>8.7307854496125451E-5</c:v>
                </c:pt>
                <c:pt idx="14">
                  <c:v>9.8463858126185909E-5</c:v>
                </c:pt>
                <c:pt idx="15">
                  <c:v>1.0864977448406722E-4</c:v>
                </c:pt>
                <c:pt idx="16">
                  <c:v>1.181566297514231E-4</c:v>
                </c:pt>
                <c:pt idx="17">
                  <c:v>1.2223099629457562E-4</c:v>
                </c:pt>
                <c:pt idx="18">
                  <c:v>6.8754935415698783E-5</c:v>
                </c:pt>
                <c:pt idx="19">
                  <c:v>1.3445409592403317E-4</c:v>
                </c:pt>
                <c:pt idx="20">
                  <c:v>1.6297466172610084E-4</c:v>
                </c:pt>
                <c:pt idx="21">
                  <c:v>1.5278874536821954E-4</c:v>
                </c:pt>
                <c:pt idx="22">
                  <c:v>1.3920752355771113E-4</c:v>
                </c:pt>
                <c:pt idx="23">
                  <c:v>1.1204507993669432E-4</c:v>
                </c:pt>
                <c:pt idx="24">
                  <c:v>1.2630536283772816E-4</c:v>
                </c:pt>
                <c:pt idx="25">
                  <c:v>1.5075156209664329E-4</c:v>
                </c:pt>
                <c:pt idx="26">
                  <c:v>1.3445409592403317E-4</c:v>
                </c:pt>
                <c:pt idx="27">
                  <c:v>1.0593353012196555E-4</c:v>
                </c:pt>
                <c:pt idx="28">
                  <c:v>1.181566297514231E-4</c:v>
                </c:pt>
              </c:numCache>
            </c:numRef>
          </c:yVal>
          <c:smooth val="0"/>
        </c:ser>
        <c:ser>
          <c:idx val="0"/>
          <c:order val="3"/>
          <c:tx>
            <c:v>200um sapphire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channel_ball_detector_awi!$C$38:$C$67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channel_ball_detector_awi!$L$38:$L$67</c:f>
              <c:numCache>
                <c:formatCode>General</c:formatCode>
                <c:ptCount val="30"/>
                <c:pt idx="0">
                  <c:v>9.5492965855137202E-5</c:v>
                </c:pt>
                <c:pt idx="1">
                  <c:v>9.2309866993299297E-5</c:v>
                </c:pt>
                <c:pt idx="2">
                  <c:v>1.3687325105902999E-4</c:v>
                </c:pt>
                <c:pt idx="3">
                  <c:v>1.3528170162811103E-4</c:v>
                </c:pt>
                <c:pt idx="4">
                  <c:v>1.8189136353359466E-4</c:v>
                </c:pt>
                <c:pt idx="5">
                  <c:v>1.710915638237875E-4</c:v>
                </c:pt>
                <c:pt idx="6">
                  <c:v>2.0690142601946393E-4</c:v>
                </c:pt>
                <c:pt idx="7">
                  <c:v>1.9735212943395022E-4</c:v>
                </c:pt>
                <c:pt idx="8">
                  <c:v>1.7825353626292276E-4</c:v>
                </c:pt>
                <c:pt idx="9">
                  <c:v>2.4828171122335673E-4</c:v>
                </c:pt>
                <c:pt idx="10">
                  <c:v>2.5464790894703254E-4</c:v>
                </c:pt>
                <c:pt idx="11">
                  <c:v>1.6552114081557116E-4</c:v>
                </c:pt>
                <c:pt idx="12">
                  <c:v>2.1645072260497765E-4</c:v>
                </c:pt>
                <c:pt idx="13">
                  <c:v>2.5464790894703254E-4</c:v>
                </c:pt>
                <c:pt idx="14">
                  <c:v>2.5464790894703254E-4</c:v>
                </c:pt>
                <c:pt idx="15">
                  <c:v>2.8647889756541159E-4</c:v>
                </c:pt>
                <c:pt idx="16">
                  <c:v>2.7056340325622207E-4</c:v>
                </c:pt>
                <c:pt idx="17">
                  <c:v>3.3953054526271003E-4</c:v>
                </c:pt>
                <c:pt idx="18">
                  <c:v>2.7852115041081683E-4</c:v>
                </c:pt>
                <c:pt idx="19">
                  <c:v>4.1380285203892786E-4</c:v>
                </c:pt>
                <c:pt idx="20">
                  <c:v>3.3953054526271003E-4</c:v>
                </c:pt>
                <c:pt idx="21">
                  <c:v>2.1485917317405869E-4</c:v>
                </c:pt>
                <c:pt idx="22">
                  <c:v>2.626056561016273E-4</c:v>
                </c:pt>
                <c:pt idx="23">
                  <c:v>2.7056340325622207E-4</c:v>
                </c:pt>
                <c:pt idx="24">
                  <c:v>1.9629109648000426E-4</c:v>
                </c:pt>
                <c:pt idx="25">
                  <c:v>2.626056561016273E-4</c:v>
                </c:pt>
                <c:pt idx="26">
                  <c:v>3.183098861837907E-4</c:v>
                </c:pt>
                <c:pt idx="27">
                  <c:v>1.2732395447351627E-4</c:v>
                </c:pt>
                <c:pt idx="28">
                  <c:v>2.8647889756541159E-4</c:v>
                </c:pt>
                <c:pt idx="29">
                  <c:v>2.291831180523293E-4</c:v>
                </c:pt>
              </c:numCache>
            </c:numRef>
          </c:yVal>
          <c:smooth val="0"/>
        </c:ser>
        <c:ser>
          <c:idx val="1"/>
          <c:order val="4"/>
          <c:tx>
            <c:v>150um Sapphire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channel_ball_detector_awi!$C$73:$C$102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channel_ball_detector_awi!$L$73:$L$101</c:f>
              <c:numCache>
                <c:formatCode>General</c:formatCode>
                <c:ptCount val="29"/>
                <c:pt idx="0">
                  <c:v>1.5433206602850455E-4</c:v>
                </c:pt>
                <c:pt idx="1">
                  <c:v>2.910261816537515E-4</c:v>
                </c:pt>
                <c:pt idx="2">
                  <c:v>2.6879501499964546E-4</c:v>
                </c:pt>
                <c:pt idx="3">
                  <c:v>1.6410643021030986E-4</c:v>
                </c:pt>
                <c:pt idx="4">
                  <c:v>2.8294212105225839E-4</c:v>
                </c:pt>
                <c:pt idx="5">
                  <c:v>4.4138970884152306E-4</c:v>
                </c:pt>
                <c:pt idx="6">
                  <c:v>2.6677399984927216E-4</c:v>
                </c:pt>
                <c:pt idx="7">
                  <c:v>3.3953054526271003E-4</c:v>
                </c:pt>
                <c:pt idx="8">
                  <c:v>3.6782475736793588E-4</c:v>
                </c:pt>
                <c:pt idx="9">
                  <c:v>2.61721461973339E-4</c:v>
                </c:pt>
                <c:pt idx="10">
                  <c:v>2.9425980589434871E-4</c:v>
                </c:pt>
                <c:pt idx="11">
                  <c:v>3.3953054526271003E-4</c:v>
                </c:pt>
                <c:pt idx="12">
                  <c:v>4.2441318157838753E-4</c:v>
                </c:pt>
                <c:pt idx="13">
                  <c:v>3.6782475736793588E-4</c:v>
                </c:pt>
                <c:pt idx="14">
                  <c:v>3.8197186342054881E-4</c:v>
                </c:pt>
                <c:pt idx="15">
                  <c:v>5.5173713605190385E-4</c:v>
                </c:pt>
                <c:pt idx="16">
                  <c:v>4.9514871184145215E-4</c:v>
                </c:pt>
                <c:pt idx="17">
                  <c:v>5.0929581789406508E-4</c:v>
                </c:pt>
                <c:pt idx="18">
                  <c:v>3.6782475736793588E-4</c:v>
                </c:pt>
                <c:pt idx="19">
                  <c:v>4.102660755257746E-4</c:v>
                </c:pt>
                <c:pt idx="20">
                  <c:v>4.9514871184145215E-4</c:v>
                </c:pt>
                <c:pt idx="21">
                  <c:v>4.668544997362263E-4</c:v>
                </c:pt>
                <c:pt idx="22">
                  <c:v>4.5270739368361338E-4</c:v>
                </c:pt>
                <c:pt idx="23">
                  <c:v>4.3856028763100045E-4</c:v>
                </c:pt>
                <c:pt idx="24">
                  <c:v>3.6782475736793588E-4</c:v>
                </c:pt>
                <c:pt idx="25">
                  <c:v>4.1498177754331226E-4</c:v>
                </c:pt>
                <c:pt idx="26">
                  <c:v>4.3856028763100045E-4</c:v>
                </c:pt>
                <c:pt idx="27">
                  <c:v>3.5367765131532296E-4</c:v>
                </c:pt>
                <c:pt idx="28">
                  <c:v>3.3953054526271003E-4</c:v>
                </c:pt>
              </c:numCache>
            </c:numRef>
          </c:yVal>
          <c:smooth val="0"/>
        </c:ser>
        <c:ser>
          <c:idx val="2"/>
          <c:order val="5"/>
          <c:tx>
            <c:v>250um sapphire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channel_ball_detector_awi!$C$108:$C$137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channel_ball_detector_awi!$L$108:$L$136</c:f>
              <c:numCache>
                <c:formatCode>General</c:formatCode>
                <c:ptCount val="29"/>
                <c:pt idx="0">
                  <c:v>7.9223793894632349E-5</c:v>
                </c:pt>
                <c:pt idx="1">
                  <c:v>7.1301414505169121E-5</c:v>
                </c:pt>
                <c:pt idx="2">
                  <c:v>6.7906109052542018E-5</c:v>
                </c:pt>
                <c:pt idx="3">
                  <c:v>8.3524514134626673E-5</c:v>
                </c:pt>
                <c:pt idx="4">
                  <c:v>6.1115498147287811E-5</c:v>
                </c:pt>
                <c:pt idx="5">
                  <c:v>1.0440564266828335E-4</c:v>
                </c:pt>
                <c:pt idx="6">
                  <c:v>7.1301414505169121E-5</c:v>
                </c:pt>
                <c:pt idx="7">
                  <c:v>1.0440564266828335E-4</c:v>
                </c:pt>
                <c:pt idx="8">
                  <c:v>8.4397592679587942E-5</c:v>
                </c:pt>
                <c:pt idx="9">
                  <c:v>1.1883569084194852E-4</c:v>
                </c:pt>
                <c:pt idx="10">
                  <c:v>1.1000789666511807E-4</c:v>
                </c:pt>
                <c:pt idx="11">
                  <c:v>1.4260282901033824E-4</c:v>
                </c:pt>
                <c:pt idx="12">
                  <c:v>1.5482592863979579E-4</c:v>
                </c:pt>
                <c:pt idx="13">
                  <c:v>8.7307854496125451E-5</c:v>
                </c:pt>
                <c:pt idx="14">
                  <c:v>9.8463858126185909E-5</c:v>
                </c:pt>
                <c:pt idx="15">
                  <c:v>1.0864977448406722E-4</c:v>
                </c:pt>
                <c:pt idx="16">
                  <c:v>1.181566297514231E-4</c:v>
                </c:pt>
                <c:pt idx="17">
                  <c:v>1.2223099629457562E-4</c:v>
                </c:pt>
                <c:pt idx="18">
                  <c:v>6.8754935415698783E-5</c:v>
                </c:pt>
                <c:pt idx="19">
                  <c:v>1.3445409592403317E-4</c:v>
                </c:pt>
                <c:pt idx="20">
                  <c:v>1.6297466172610084E-4</c:v>
                </c:pt>
                <c:pt idx="21">
                  <c:v>1.5278874536821954E-4</c:v>
                </c:pt>
                <c:pt idx="22">
                  <c:v>1.3920752355771113E-4</c:v>
                </c:pt>
                <c:pt idx="23">
                  <c:v>1.1204507993669432E-4</c:v>
                </c:pt>
                <c:pt idx="24">
                  <c:v>1.2630536283772816E-4</c:v>
                </c:pt>
                <c:pt idx="25">
                  <c:v>1.5075156209664329E-4</c:v>
                </c:pt>
                <c:pt idx="26">
                  <c:v>1.3445409592403317E-4</c:v>
                </c:pt>
                <c:pt idx="27">
                  <c:v>1.0593353012196555E-4</c:v>
                </c:pt>
                <c:pt idx="28">
                  <c:v>1.181566297514231E-4</c:v>
                </c:pt>
              </c:numCache>
            </c:numRef>
          </c:yVal>
          <c:smooth val="0"/>
        </c:ser>
        <c:ser>
          <c:idx val="6"/>
          <c:order val="6"/>
          <c:tx>
            <c:v>250um cubic zirconia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channel_ball_detector_awi!$C$143:$C$172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channel_ball_detector_awi!$H$143:$H$172</c:f>
              <c:numCache>
                <c:formatCode>General</c:formatCode>
                <c:ptCount val="30"/>
                <c:pt idx="0">
                  <c:v>1.9901713499245009E-4</c:v>
                </c:pt>
                <c:pt idx="1">
                  <c:v>1.9183475807343117E-4</c:v>
                </c:pt>
                <c:pt idx="2">
                  <c:v>2.0557031194996811E-4</c:v>
                </c:pt>
                <c:pt idx="3">
                  <c:v>1.8916701807493848E-4</c:v>
                </c:pt>
                <c:pt idx="4">
                  <c:v>2.0711363261025314E-4</c:v>
                </c:pt>
                <c:pt idx="5">
                  <c:v>1.9523006352605831E-4</c:v>
                </c:pt>
                <c:pt idx="6">
                  <c:v>2.1297825111933632E-4</c:v>
                </c:pt>
                <c:pt idx="7">
                  <c:v>1.9431594282727407E-4</c:v>
                </c:pt>
                <c:pt idx="8">
                  <c:v>2.2816452641654116E-4</c:v>
                </c:pt>
                <c:pt idx="9">
                  <c:v>1.8890244881888962E-4</c:v>
                </c:pt>
                <c:pt idx="10">
                  <c:v>2.2409015987338865E-4</c:v>
                </c:pt>
                <c:pt idx="11">
                  <c:v>2.2001579333023614E-4</c:v>
                </c:pt>
                <c:pt idx="12">
                  <c:v>2.3427607623126994E-4</c:v>
                </c:pt>
                <c:pt idx="13">
                  <c:v>2.6257028833649579E-4</c:v>
                </c:pt>
                <c:pt idx="14">
                  <c:v>2.3223889295969369E-4</c:v>
                </c:pt>
                <c:pt idx="15">
                  <c:v>2.2001579333023614E-4</c:v>
                </c:pt>
                <c:pt idx="16">
                  <c:v>2.3427607623126994E-4</c:v>
                </c:pt>
                <c:pt idx="17">
                  <c:v>2.261273431449649E-4</c:v>
                </c:pt>
                <c:pt idx="18">
                  <c:v>2.8775213711014681E-4</c:v>
                </c:pt>
                <c:pt idx="19">
                  <c:v>2.6228734621544351E-4</c:v>
                </c:pt>
                <c:pt idx="20">
                  <c:v>2.6483382530491384E-4</c:v>
                </c:pt>
                <c:pt idx="21">
                  <c:v>3.3468010890181418E-4</c:v>
                </c:pt>
                <c:pt idx="22">
                  <c:v>2.5719438803650286E-4</c:v>
                </c:pt>
                <c:pt idx="23">
                  <c:v>2.8229539620413895E-4</c:v>
                </c:pt>
                <c:pt idx="24">
                  <c:v>4.3595722011731972E-4</c:v>
                </c:pt>
                <c:pt idx="25">
                  <c:v>3.9113918814264197E-4</c:v>
                </c:pt>
                <c:pt idx="26">
                  <c:v>5.8059723239923427E-4</c:v>
                </c:pt>
                <c:pt idx="27">
                  <c:v>4.0743665431525211E-4</c:v>
                </c:pt>
                <c:pt idx="28">
                  <c:v>4.6040341937623487E-4</c:v>
                </c:pt>
                <c:pt idx="29">
                  <c:v>4.033622877720996E-4</c:v>
                </c:pt>
              </c:numCache>
            </c:numRef>
          </c:yVal>
          <c:smooth val="0"/>
        </c:ser>
        <c:ser>
          <c:idx val="7"/>
          <c:order val="7"/>
          <c:tx>
            <c:v>250um BK7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channel_ball_detector_awi!$C$3:$C$32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channel_ball_detector_awi!$H$3:$H$32</c:f>
              <c:numCache>
                <c:formatCode>General</c:formatCode>
                <c:ptCount val="30"/>
                <c:pt idx="0">
                  <c:v>1.4551309082687575E-5</c:v>
                </c:pt>
                <c:pt idx="1">
                  <c:v>1.8108295747344536E-5</c:v>
                </c:pt>
                <c:pt idx="2">
                  <c:v>2.8520565802067644E-5</c:v>
                </c:pt>
                <c:pt idx="3">
                  <c:v>2.0371832715762605E-5</c:v>
                </c:pt>
                <c:pt idx="4">
                  <c:v>2.0371832715762605E-5</c:v>
                </c:pt>
                <c:pt idx="5">
                  <c:v>2.0371832715762605E-5</c:v>
                </c:pt>
                <c:pt idx="6">
                  <c:v>1.5278874536821953E-5</c:v>
                </c:pt>
                <c:pt idx="7">
                  <c:v>2.3767138168389708E-5</c:v>
                </c:pt>
                <c:pt idx="8">
                  <c:v>8.7307854496125441E-6</c:v>
                </c:pt>
                <c:pt idx="9">
                  <c:v>2.7162443621016805E-5</c:v>
                </c:pt>
                <c:pt idx="10">
                  <c:v>3.0557749073643905E-5</c:v>
                </c:pt>
                <c:pt idx="11">
                  <c:v>2.0371832715762605E-5</c:v>
                </c:pt>
                <c:pt idx="12">
                  <c:v>1.0185916357881302E-5</c:v>
                </c:pt>
                <c:pt idx="13">
                  <c:v>2.0371832715762605E-5</c:v>
                </c:pt>
                <c:pt idx="14">
                  <c:v>1.1641047266150059E-5</c:v>
                </c:pt>
                <c:pt idx="15">
                  <c:v>1.0185916357881302E-5</c:v>
                </c:pt>
                <c:pt idx="16">
                  <c:v>2.0371832715762605E-5</c:v>
                </c:pt>
                <c:pt idx="17">
                  <c:v>1.6297466172610083E-5</c:v>
                </c:pt>
                <c:pt idx="18">
                  <c:v>9.1673247220931716E-5</c:v>
                </c:pt>
                <c:pt idx="19">
                  <c:v>2.8520565802067644E-5</c:v>
                </c:pt>
                <c:pt idx="20">
                  <c:v>2.0371832715762605E-5</c:v>
                </c:pt>
                <c:pt idx="21">
                  <c:v>5.432488724203361E-5</c:v>
                </c:pt>
                <c:pt idx="22">
                  <c:v>3.0557749073643905E-5</c:v>
                </c:pt>
                <c:pt idx="23">
                  <c:v>4.0743665431525209E-5</c:v>
                </c:pt>
                <c:pt idx="24">
                  <c:v>1.0185916357881302E-5</c:v>
                </c:pt>
                <c:pt idx="25">
                  <c:v>2.7162443621016805E-5</c:v>
                </c:pt>
                <c:pt idx="26">
                  <c:v>2.7162443621016805E-5</c:v>
                </c:pt>
                <c:pt idx="27">
                  <c:v>1.2223099629457561E-5</c:v>
                </c:pt>
                <c:pt idx="28">
                  <c:v>1.3581221810508403E-5</c:v>
                </c:pt>
                <c:pt idx="29">
                  <c:v>2.0371832715762605E-5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82000"/>
        <c:axId val="300682560"/>
      </c:scatterChart>
      <c:valAx>
        <c:axId val="30068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pdms_lens_det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82560"/>
        <c:crosses val="autoZero"/>
        <c:crossBetween val="midCat"/>
      </c:valAx>
      <c:valAx>
        <c:axId val="3006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8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84528616828121"/>
          <c:y val="0.35514471981324919"/>
          <c:w val="0.20015474102379679"/>
          <c:h val="0.44616988995974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IMPROVEMENT/AREA</a:t>
            </a:r>
            <a:r>
              <a:rPr lang="en-US" baseline="0"/>
              <a:t> vs PDMS_CHAN_LENS</a:t>
            </a:r>
            <a:endParaRPr lang="en-US"/>
          </a:p>
        </c:rich>
      </c:tx>
      <c:layout>
        <c:manualLayout>
          <c:xMode val="edge"/>
          <c:yMode val="edge"/>
          <c:x val="0.1363741483999179"/>
          <c:y val="2.2002200220022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200um sapphire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channel_ball_detector_swissjewe!$C$170:$C$217</c:f>
              <c:numCache>
                <c:formatCode>General</c:formatCode>
                <c:ptCount val="48"/>
                <c:pt idx="0">
                  <c:v>101</c:v>
                </c:pt>
                <c:pt idx="1">
                  <c:v>111</c:v>
                </c:pt>
                <c:pt idx="2">
                  <c:v>121</c:v>
                </c:pt>
                <c:pt idx="3">
                  <c:v>131</c:v>
                </c:pt>
                <c:pt idx="4">
                  <c:v>141</c:v>
                </c:pt>
                <c:pt idx="5">
                  <c:v>151</c:v>
                </c:pt>
                <c:pt idx="6">
                  <c:v>161</c:v>
                </c:pt>
                <c:pt idx="7">
                  <c:v>171</c:v>
                </c:pt>
                <c:pt idx="8">
                  <c:v>181</c:v>
                </c:pt>
                <c:pt idx="9">
                  <c:v>191</c:v>
                </c:pt>
                <c:pt idx="10">
                  <c:v>201</c:v>
                </c:pt>
                <c:pt idx="11">
                  <c:v>211</c:v>
                </c:pt>
                <c:pt idx="12">
                  <c:v>211.53846153846101</c:v>
                </c:pt>
                <c:pt idx="13">
                  <c:v>215.53846153846101</c:v>
                </c:pt>
                <c:pt idx="14">
                  <c:v>219.53846153846101</c:v>
                </c:pt>
                <c:pt idx="15">
                  <c:v>221</c:v>
                </c:pt>
                <c:pt idx="16">
                  <c:v>223.53846153846101</c:v>
                </c:pt>
                <c:pt idx="17">
                  <c:v>227.53846153846101</c:v>
                </c:pt>
                <c:pt idx="18">
                  <c:v>231</c:v>
                </c:pt>
                <c:pt idx="19">
                  <c:v>231.53846153846101</c:v>
                </c:pt>
                <c:pt idx="20">
                  <c:v>235.53846153846101</c:v>
                </c:pt>
                <c:pt idx="21">
                  <c:v>239.53846153846101</c:v>
                </c:pt>
                <c:pt idx="22">
                  <c:v>241</c:v>
                </c:pt>
                <c:pt idx="23">
                  <c:v>243.53846153846101</c:v>
                </c:pt>
                <c:pt idx="24">
                  <c:v>247.53846153846101</c:v>
                </c:pt>
                <c:pt idx="25">
                  <c:v>251</c:v>
                </c:pt>
                <c:pt idx="26">
                  <c:v>251.53846153846101</c:v>
                </c:pt>
                <c:pt idx="27">
                  <c:v>255.53846153846101</c:v>
                </c:pt>
                <c:pt idx="28">
                  <c:v>259.53846153846098</c:v>
                </c:pt>
                <c:pt idx="29">
                  <c:v>261</c:v>
                </c:pt>
                <c:pt idx="30">
                  <c:v>263.53846153846098</c:v>
                </c:pt>
                <c:pt idx="31">
                  <c:v>267.53846153846098</c:v>
                </c:pt>
                <c:pt idx="32">
                  <c:v>271</c:v>
                </c:pt>
                <c:pt idx="33">
                  <c:v>271.53846153846098</c:v>
                </c:pt>
                <c:pt idx="34">
                  <c:v>275.53846153846098</c:v>
                </c:pt>
                <c:pt idx="35">
                  <c:v>279.53846153846098</c:v>
                </c:pt>
                <c:pt idx="36">
                  <c:v>281</c:v>
                </c:pt>
                <c:pt idx="37">
                  <c:v>281</c:v>
                </c:pt>
                <c:pt idx="38">
                  <c:v>283.53846153846098</c:v>
                </c:pt>
                <c:pt idx="39">
                  <c:v>287.53846153846098</c:v>
                </c:pt>
                <c:pt idx="40">
                  <c:v>291</c:v>
                </c:pt>
                <c:pt idx="41">
                  <c:v>291.53846153846098</c:v>
                </c:pt>
                <c:pt idx="42">
                  <c:v>295.53846153846098</c:v>
                </c:pt>
                <c:pt idx="43">
                  <c:v>299.53846153846098</c:v>
                </c:pt>
                <c:pt idx="44">
                  <c:v>301</c:v>
                </c:pt>
                <c:pt idx="45">
                  <c:v>303.53846153846098</c:v>
                </c:pt>
                <c:pt idx="46">
                  <c:v>307.53846153846098</c:v>
                </c:pt>
                <c:pt idx="47">
                  <c:v>311.53846153846098</c:v>
                </c:pt>
              </c:numCache>
            </c:numRef>
          </c:xVal>
          <c:yVal>
            <c:numRef>
              <c:f>channel_ball_detector_swissjewe!$J$170:$J$217</c:f>
              <c:numCache>
                <c:formatCode>General</c:formatCode>
                <c:ptCount val="48"/>
                <c:pt idx="0">
                  <c:v>1.1671362493405658E-4</c:v>
                </c:pt>
                <c:pt idx="1">
                  <c:v>1.4589203116757073E-4</c:v>
                </c:pt>
                <c:pt idx="2">
                  <c:v>1.3641852265019601E-4</c:v>
                </c:pt>
                <c:pt idx="3">
                  <c:v>1.9343446929630356E-4</c:v>
                </c:pt>
                <c:pt idx="4">
                  <c:v>1.9780685784278422E-4</c:v>
                </c:pt>
                <c:pt idx="5">
                  <c:v>2.8358517132737713E-4</c:v>
                </c:pt>
                <c:pt idx="6">
                  <c:v>3.1252243370772178E-4</c:v>
                </c:pt>
                <c:pt idx="7">
                  <c:v>2.2546950271351839E-4</c:v>
                </c:pt>
                <c:pt idx="8">
                  <c:v>1.7629470619409944E-4</c:v>
                </c:pt>
                <c:pt idx="9">
                  <c:v>1.6711269024649011E-4</c:v>
                </c:pt>
                <c:pt idx="10">
                  <c:v>1.3956664240366207E-4</c:v>
                </c:pt>
                <c:pt idx="11">
                  <c:v>1.5915494309189535E-4</c:v>
                </c:pt>
                <c:pt idx="12">
                  <c:v>1.7362357428206762E-4</c:v>
                </c:pt>
                <c:pt idx="13">
                  <c:v>1.7507043740108488E-4</c:v>
                </c:pt>
                <c:pt idx="14">
                  <c:v>1.4058686639784089E-4</c:v>
                </c:pt>
                <c:pt idx="15">
                  <c:v>1.6976527263135502E-4</c:v>
                </c:pt>
                <c:pt idx="16">
                  <c:v>1.3687325105902999E-4</c:v>
                </c:pt>
                <c:pt idx="17">
                  <c:v>1.5597184423005745E-4</c:v>
                </c:pt>
                <c:pt idx="18">
                  <c:v>1.5561816657874212E-4</c:v>
                </c:pt>
                <c:pt idx="19">
                  <c:v>1.4179258566368857E-4</c:v>
                </c:pt>
                <c:pt idx="20">
                  <c:v>1.2414085561167836E-4</c:v>
                </c:pt>
                <c:pt idx="21">
                  <c:v>1.2732395447351627E-4</c:v>
                </c:pt>
                <c:pt idx="22">
                  <c:v>1.3021768071155073E-4</c:v>
                </c:pt>
                <c:pt idx="23">
                  <c:v>1.1777465788800255E-4</c:v>
                </c:pt>
                <c:pt idx="24">
                  <c:v>1.0822536130248882E-4</c:v>
                </c:pt>
                <c:pt idx="25">
                  <c:v>1.0185916357881303E-4</c:v>
                </c:pt>
                <c:pt idx="26">
                  <c:v>1.2153650199744735E-4</c:v>
                </c:pt>
                <c:pt idx="27">
                  <c:v>1.3687325105902999E-4</c:v>
                </c:pt>
                <c:pt idx="28">
                  <c:v>1.2334508089621889E-4</c:v>
                </c:pt>
                <c:pt idx="29">
                  <c:v>1.0822536130248882E-4</c:v>
                </c:pt>
                <c:pt idx="30">
                  <c:v>1.0256651888144366E-4</c:v>
                </c:pt>
                <c:pt idx="31">
                  <c:v>1.2025040144720981E-4</c:v>
                </c:pt>
                <c:pt idx="32">
                  <c:v>8.4882636315677509E-5</c:v>
                </c:pt>
                <c:pt idx="33">
                  <c:v>1.1671362493405658E-4</c:v>
                </c:pt>
                <c:pt idx="34">
                  <c:v>9.9029742368290433E-5</c:v>
                </c:pt>
                <c:pt idx="35">
                  <c:v>1.1936620731892151E-4</c:v>
                </c:pt>
                <c:pt idx="36">
                  <c:v>1.1140846016432674E-4</c:v>
                </c:pt>
                <c:pt idx="37">
                  <c:v>1.1140846016432674E-4</c:v>
                </c:pt>
                <c:pt idx="38">
                  <c:v>1.3528170162811103E-4</c:v>
                </c:pt>
                <c:pt idx="39">
                  <c:v>1.2277667038517641E-4</c:v>
                </c:pt>
                <c:pt idx="40">
                  <c:v>1.3187123856185615E-4</c:v>
                </c:pt>
                <c:pt idx="41">
                  <c:v>1.1538733374162412E-4</c:v>
                </c:pt>
                <c:pt idx="42">
                  <c:v>1.3130282805081365E-4</c:v>
                </c:pt>
                <c:pt idx="43">
                  <c:v>1.0004024994347707E-4</c:v>
                </c:pt>
                <c:pt idx="44">
                  <c:v>1.2732395447351627E-4</c:v>
                </c:pt>
                <c:pt idx="45">
                  <c:v>9.9471839432434584E-5</c:v>
                </c:pt>
                <c:pt idx="46">
                  <c:v>1.3262911924324613E-4</c:v>
                </c:pt>
                <c:pt idx="47">
                  <c:v>8.3556345123245057E-5</c:v>
                </c:pt>
              </c:numCache>
            </c:numRef>
          </c:yVal>
          <c:smooth val="0"/>
        </c:ser>
        <c:ser>
          <c:idx val="1"/>
          <c:order val="1"/>
          <c:tx>
            <c:v>162um sapphire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channel_ball_detector_swissjewe!$C$223:$C$247</c:f>
              <c:numCache>
                <c:formatCode>General</c:formatCode>
                <c:ptCount val="25"/>
                <c:pt idx="0">
                  <c:v>82</c:v>
                </c:pt>
                <c:pt idx="1">
                  <c:v>91.0833333333333</c:v>
                </c:pt>
                <c:pt idx="2">
                  <c:v>100.166666666666</c:v>
                </c:pt>
                <c:pt idx="3">
                  <c:v>109.25</c:v>
                </c:pt>
                <c:pt idx="4">
                  <c:v>118.333333333333</c:v>
                </c:pt>
                <c:pt idx="5">
                  <c:v>127.416666666666</c:v>
                </c:pt>
                <c:pt idx="6">
                  <c:v>136.5</c:v>
                </c:pt>
                <c:pt idx="7">
                  <c:v>145.583333333333</c:v>
                </c:pt>
                <c:pt idx="8">
                  <c:v>154.666666666666</c:v>
                </c:pt>
                <c:pt idx="9">
                  <c:v>163.75</c:v>
                </c:pt>
                <c:pt idx="10">
                  <c:v>172.833333333333</c:v>
                </c:pt>
                <c:pt idx="11">
                  <c:v>181.916666666666</c:v>
                </c:pt>
                <c:pt idx="12">
                  <c:v>191</c:v>
                </c:pt>
                <c:pt idx="13">
                  <c:v>200.083333333333</c:v>
                </c:pt>
                <c:pt idx="14">
                  <c:v>209.166666666666</c:v>
                </c:pt>
                <c:pt idx="15">
                  <c:v>218.25</c:v>
                </c:pt>
                <c:pt idx="16">
                  <c:v>227.333333333333</c:v>
                </c:pt>
                <c:pt idx="17">
                  <c:v>236.416666666666</c:v>
                </c:pt>
                <c:pt idx="18">
                  <c:v>245.5</c:v>
                </c:pt>
                <c:pt idx="19">
                  <c:v>254.583333333333</c:v>
                </c:pt>
                <c:pt idx="20">
                  <c:v>263.666666666666</c:v>
                </c:pt>
                <c:pt idx="21">
                  <c:v>272.75</c:v>
                </c:pt>
                <c:pt idx="22">
                  <c:v>281.83333333333297</c:v>
                </c:pt>
                <c:pt idx="23">
                  <c:v>290.916666666666</c:v>
                </c:pt>
                <c:pt idx="24">
                  <c:v>300</c:v>
                </c:pt>
              </c:numCache>
            </c:numRef>
          </c:xVal>
          <c:yVal>
            <c:numRef>
              <c:f>channel_ball_detector_swissjewe!$J$223:$J$247</c:f>
              <c:numCache>
                <c:formatCode>General</c:formatCode>
                <c:ptCount val="25"/>
                <c:pt idx="0">
                  <c:v>2.1611428999190451E-4</c:v>
                </c:pt>
                <c:pt idx="1">
                  <c:v>2.1427658344435433E-4</c:v>
                </c:pt>
                <c:pt idx="2">
                  <c:v>3.3519767427315806E-4</c:v>
                </c:pt>
                <c:pt idx="3">
                  <c:v>3.638658964149413E-4</c:v>
                </c:pt>
                <c:pt idx="4">
                  <c:v>3.9620953165182495E-4</c:v>
                </c:pt>
                <c:pt idx="5">
                  <c:v>4.3222857998380902E-4</c:v>
                </c:pt>
                <c:pt idx="6">
                  <c:v>3.3960816998727857E-4</c:v>
                </c:pt>
                <c:pt idx="7">
                  <c:v>2.9991370856019404E-4</c:v>
                </c:pt>
                <c:pt idx="8">
                  <c:v>3.104988982740833E-4</c:v>
                </c:pt>
                <c:pt idx="9">
                  <c:v>2.2493528142014557E-4</c:v>
                </c:pt>
                <c:pt idx="10">
                  <c:v>2.5713190013322519E-4</c:v>
                </c:pt>
                <c:pt idx="11">
                  <c:v>1.6287330601430706E-4</c:v>
                </c:pt>
                <c:pt idx="12">
                  <c:v>1.7641982856482003E-4</c:v>
                </c:pt>
                <c:pt idx="13">
                  <c:v>1.9945241729411596E-4</c:v>
                </c:pt>
                <c:pt idx="14">
                  <c:v>1.8435872085023692E-4</c:v>
                </c:pt>
                <c:pt idx="15">
                  <c:v>1.886712055484881E-4</c:v>
                </c:pt>
                <c:pt idx="16">
                  <c:v>1.3099172270937889E-4</c:v>
                </c:pt>
                <c:pt idx="17">
                  <c:v>2.0099259040063427E-4</c:v>
                </c:pt>
                <c:pt idx="18">
                  <c:v>1.3948192695906084E-4</c:v>
                </c:pt>
                <c:pt idx="19">
                  <c:v>2.2317108313449731E-4</c:v>
                </c:pt>
                <c:pt idx="20">
                  <c:v>2.3287417370556243E-4</c:v>
                </c:pt>
                <c:pt idx="21">
                  <c:v>2.2317108313449731E-4</c:v>
                </c:pt>
                <c:pt idx="22">
                  <c:v>2.1346799256343225E-4</c:v>
                </c:pt>
                <c:pt idx="23">
                  <c:v>1.7465563027917183E-4</c:v>
                </c:pt>
                <c:pt idx="24">
                  <c:v>1.5524944913704165E-4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94256"/>
        <c:axId val="300694816"/>
      </c:scatterChart>
      <c:valAx>
        <c:axId val="3006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pdms_chan_lens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4816"/>
        <c:crosses val="autoZero"/>
        <c:crossBetween val="midCat"/>
      </c:valAx>
      <c:valAx>
        <c:axId val="3006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Improvement/area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IMPROVEMENT/AREA</a:t>
            </a:r>
            <a:r>
              <a:rPr lang="en-US" baseline="0"/>
              <a:t> vs PDMS_CHAN_LENS-BFL</a:t>
            </a:r>
          </a:p>
          <a:p>
            <a:pPr>
              <a:defRPr/>
            </a:pPr>
            <a:r>
              <a:rPr lang="en-US" sz="1000" baseline="0"/>
              <a:t>Therefore PDMS_CHAN_LENS should always be BFL.</a:t>
            </a:r>
          </a:p>
        </c:rich>
      </c:tx>
      <c:layout>
        <c:manualLayout>
          <c:xMode val="edge"/>
          <c:yMode val="edge"/>
          <c:x val="0.1363741483999179"/>
          <c:y val="2.2002200220022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30916232419451E-2"/>
          <c:y val="0.18076655434572328"/>
          <c:w val="0.87126426424923209"/>
          <c:h val="0.6564050368291422"/>
        </c:manualLayout>
      </c:layout>
      <c:scatterChart>
        <c:scatterStyle val="lineMarker"/>
        <c:varyColors val="0"/>
        <c:ser>
          <c:idx val="0"/>
          <c:order val="0"/>
          <c:tx>
            <c:v>200um sapphire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channel_ball_detector_swissjewe!$K$170:$K$217</c:f>
              <c:numCache>
                <c:formatCode>General</c:formatCode>
                <c:ptCount val="48"/>
                <c:pt idx="0">
                  <c:v>-60.538459999999986</c:v>
                </c:pt>
                <c:pt idx="1">
                  <c:v>-50.538459999999986</c:v>
                </c:pt>
                <c:pt idx="2">
                  <c:v>-40.538459999999986</c:v>
                </c:pt>
                <c:pt idx="3">
                  <c:v>-30.538459999999986</c:v>
                </c:pt>
                <c:pt idx="4">
                  <c:v>-20.538459999999986</c:v>
                </c:pt>
                <c:pt idx="5">
                  <c:v>-10.538459999999986</c:v>
                </c:pt>
                <c:pt idx="6">
                  <c:v>-0.53845999999998639</c:v>
                </c:pt>
                <c:pt idx="7">
                  <c:v>9.4615400000000136</c:v>
                </c:pt>
                <c:pt idx="8">
                  <c:v>19.461540000000014</c:v>
                </c:pt>
                <c:pt idx="9">
                  <c:v>29.461540000000014</c:v>
                </c:pt>
                <c:pt idx="10">
                  <c:v>39.461540000000014</c:v>
                </c:pt>
                <c:pt idx="11">
                  <c:v>49.461540000000014</c:v>
                </c:pt>
                <c:pt idx="12">
                  <c:v>50.000001538461021</c:v>
                </c:pt>
                <c:pt idx="13">
                  <c:v>54.000001538461021</c:v>
                </c:pt>
                <c:pt idx="14">
                  <c:v>58.000001538461021</c:v>
                </c:pt>
                <c:pt idx="15">
                  <c:v>59.461540000000014</c:v>
                </c:pt>
                <c:pt idx="16">
                  <c:v>62.000001538461021</c:v>
                </c:pt>
                <c:pt idx="17">
                  <c:v>66.000001538461021</c:v>
                </c:pt>
                <c:pt idx="18">
                  <c:v>69.461540000000014</c:v>
                </c:pt>
                <c:pt idx="19">
                  <c:v>70.000001538461021</c:v>
                </c:pt>
                <c:pt idx="20">
                  <c:v>74.000001538461021</c:v>
                </c:pt>
                <c:pt idx="21">
                  <c:v>78.000001538461021</c:v>
                </c:pt>
                <c:pt idx="22">
                  <c:v>79.461540000000014</c:v>
                </c:pt>
                <c:pt idx="23">
                  <c:v>82.000001538461021</c:v>
                </c:pt>
                <c:pt idx="24">
                  <c:v>86.000001538461021</c:v>
                </c:pt>
                <c:pt idx="25">
                  <c:v>89.461540000000014</c:v>
                </c:pt>
                <c:pt idx="26">
                  <c:v>90.000001538461021</c:v>
                </c:pt>
                <c:pt idx="27">
                  <c:v>94.000001538461021</c:v>
                </c:pt>
                <c:pt idx="28">
                  <c:v>98.000001538460992</c:v>
                </c:pt>
                <c:pt idx="29">
                  <c:v>99.461540000000014</c:v>
                </c:pt>
                <c:pt idx="30">
                  <c:v>102.00000153846099</c:v>
                </c:pt>
                <c:pt idx="31">
                  <c:v>106.00000153846099</c:v>
                </c:pt>
                <c:pt idx="32">
                  <c:v>109.46154000000001</c:v>
                </c:pt>
                <c:pt idx="33">
                  <c:v>110.00000153846099</c:v>
                </c:pt>
                <c:pt idx="34">
                  <c:v>114.00000153846099</c:v>
                </c:pt>
                <c:pt idx="35">
                  <c:v>118.00000153846099</c:v>
                </c:pt>
                <c:pt idx="36">
                  <c:v>119.46154000000001</c:v>
                </c:pt>
                <c:pt idx="37">
                  <c:v>119.46154000000001</c:v>
                </c:pt>
                <c:pt idx="38">
                  <c:v>122.00000153846099</c:v>
                </c:pt>
                <c:pt idx="39">
                  <c:v>126.00000153846099</c:v>
                </c:pt>
                <c:pt idx="40">
                  <c:v>129.46154000000001</c:v>
                </c:pt>
                <c:pt idx="41">
                  <c:v>130.00000153846099</c:v>
                </c:pt>
                <c:pt idx="42">
                  <c:v>134.00000153846099</c:v>
                </c:pt>
                <c:pt idx="43">
                  <c:v>138.00000153846099</c:v>
                </c:pt>
                <c:pt idx="44">
                  <c:v>139.46154000000001</c:v>
                </c:pt>
                <c:pt idx="45">
                  <c:v>142.00000153846099</c:v>
                </c:pt>
                <c:pt idx="46">
                  <c:v>146.00000153846099</c:v>
                </c:pt>
                <c:pt idx="47">
                  <c:v>150.00000153846099</c:v>
                </c:pt>
              </c:numCache>
            </c:numRef>
          </c:xVal>
          <c:yVal>
            <c:numRef>
              <c:f>channel_ball_detector_swissjewe!$J$170:$J$217</c:f>
              <c:numCache>
                <c:formatCode>General</c:formatCode>
                <c:ptCount val="48"/>
                <c:pt idx="0">
                  <c:v>1.1671362493405658E-4</c:v>
                </c:pt>
                <c:pt idx="1">
                  <c:v>1.4589203116757073E-4</c:v>
                </c:pt>
                <c:pt idx="2">
                  <c:v>1.3641852265019601E-4</c:v>
                </c:pt>
                <c:pt idx="3">
                  <c:v>1.9343446929630356E-4</c:v>
                </c:pt>
                <c:pt idx="4">
                  <c:v>1.9780685784278422E-4</c:v>
                </c:pt>
                <c:pt idx="5">
                  <c:v>2.8358517132737713E-4</c:v>
                </c:pt>
                <c:pt idx="6">
                  <c:v>3.1252243370772178E-4</c:v>
                </c:pt>
                <c:pt idx="7">
                  <c:v>2.2546950271351839E-4</c:v>
                </c:pt>
                <c:pt idx="8">
                  <c:v>1.7629470619409944E-4</c:v>
                </c:pt>
                <c:pt idx="9">
                  <c:v>1.6711269024649011E-4</c:v>
                </c:pt>
                <c:pt idx="10">
                  <c:v>1.3956664240366207E-4</c:v>
                </c:pt>
                <c:pt idx="11">
                  <c:v>1.5915494309189535E-4</c:v>
                </c:pt>
                <c:pt idx="12">
                  <c:v>1.7362357428206762E-4</c:v>
                </c:pt>
                <c:pt idx="13">
                  <c:v>1.7507043740108488E-4</c:v>
                </c:pt>
                <c:pt idx="14">
                  <c:v>1.4058686639784089E-4</c:v>
                </c:pt>
                <c:pt idx="15">
                  <c:v>1.6976527263135502E-4</c:v>
                </c:pt>
                <c:pt idx="16">
                  <c:v>1.3687325105902999E-4</c:v>
                </c:pt>
                <c:pt idx="17">
                  <c:v>1.5597184423005745E-4</c:v>
                </c:pt>
                <c:pt idx="18">
                  <c:v>1.5561816657874212E-4</c:v>
                </c:pt>
                <c:pt idx="19">
                  <c:v>1.4179258566368857E-4</c:v>
                </c:pt>
                <c:pt idx="20">
                  <c:v>1.2414085561167836E-4</c:v>
                </c:pt>
                <c:pt idx="21">
                  <c:v>1.2732395447351627E-4</c:v>
                </c:pt>
                <c:pt idx="22">
                  <c:v>1.3021768071155073E-4</c:v>
                </c:pt>
                <c:pt idx="23">
                  <c:v>1.1777465788800255E-4</c:v>
                </c:pt>
                <c:pt idx="24">
                  <c:v>1.0822536130248882E-4</c:v>
                </c:pt>
                <c:pt idx="25">
                  <c:v>1.0185916357881303E-4</c:v>
                </c:pt>
                <c:pt idx="26">
                  <c:v>1.2153650199744735E-4</c:v>
                </c:pt>
                <c:pt idx="27">
                  <c:v>1.3687325105902999E-4</c:v>
                </c:pt>
                <c:pt idx="28">
                  <c:v>1.2334508089621889E-4</c:v>
                </c:pt>
                <c:pt idx="29">
                  <c:v>1.0822536130248882E-4</c:v>
                </c:pt>
                <c:pt idx="30">
                  <c:v>1.0256651888144366E-4</c:v>
                </c:pt>
                <c:pt idx="31">
                  <c:v>1.2025040144720981E-4</c:v>
                </c:pt>
                <c:pt idx="32">
                  <c:v>8.4882636315677509E-5</c:v>
                </c:pt>
                <c:pt idx="33">
                  <c:v>1.1671362493405658E-4</c:v>
                </c:pt>
                <c:pt idx="34">
                  <c:v>9.9029742368290433E-5</c:v>
                </c:pt>
                <c:pt idx="35">
                  <c:v>1.1936620731892151E-4</c:v>
                </c:pt>
                <c:pt idx="36">
                  <c:v>1.1140846016432674E-4</c:v>
                </c:pt>
                <c:pt idx="37">
                  <c:v>1.1140846016432674E-4</c:v>
                </c:pt>
                <c:pt idx="38">
                  <c:v>1.3528170162811103E-4</c:v>
                </c:pt>
                <c:pt idx="39">
                  <c:v>1.2277667038517641E-4</c:v>
                </c:pt>
                <c:pt idx="40">
                  <c:v>1.3187123856185615E-4</c:v>
                </c:pt>
                <c:pt idx="41">
                  <c:v>1.1538733374162412E-4</c:v>
                </c:pt>
                <c:pt idx="42">
                  <c:v>1.3130282805081365E-4</c:v>
                </c:pt>
                <c:pt idx="43">
                  <c:v>1.0004024994347707E-4</c:v>
                </c:pt>
                <c:pt idx="44">
                  <c:v>1.2732395447351627E-4</c:v>
                </c:pt>
                <c:pt idx="45">
                  <c:v>9.9471839432434584E-5</c:v>
                </c:pt>
                <c:pt idx="46">
                  <c:v>1.3262911924324613E-4</c:v>
                </c:pt>
                <c:pt idx="47">
                  <c:v>8.3556345123245057E-5</c:v>
                </c:pt>
              </c:numCache>
            </c:numRef>
          </c:yVal>
          <c:smooth val="0"/>
        </c:ser>
        <c:ser>
          <c:idx val="1"/>
          <c:order val="1"/>
          <c:tx>
            <c:v>162um sapphire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channel_ball_detector_swissjewe!$K$223:$K$247</c:f>
              <c:numCache>
                <c:formatCode>General</c:formatCode>
                <c:ptCount val="25"/>
                <c:pt idx="0">
                  <c:v>-48.846149999999994</c:v>
                </c:pt>
                <c:pt idx="1">
                  <c:v>-39.762816666666694</c:v>
                </c:pt>
                <c:pt idx="2">
                  <c:v>-30.679483333333991</c:v>
                </c:pt>
                <c:pt idx="3">
                  <c:v>-21.596149999999994</c:v>
                </c:pt>
                <c:pt idx="4">
                  <c:v>-12.512816666666993</c:v>
                </c:pt>
                <c:pt idx="5">
                  <c:v>-3.4294833333339909</c:v>
                </c:pt>
                <c:pt idx="6">
                  <c:v>5.6538500000000056</c:v>
                </c:pt>
                <c:pt idx="7">
                  <c:v>14.737183333333007</c:v>
                </c:pt>
                <c:pt idx="8">
                  <c:v>23.820516666666009</c:v>
                </c:pt>
                <c:pt idx="9">
                  <c:v>32.903850000000006</c:v>
                </c:pt>
                <c:pt idx="10">
                  <c:v>41.987183333333007</c:v>
                </c:pt>
                <c:pt idx="11">
                  <c:v>51.070516666666009</c:v>
                </c:pt>
                <c:pt idx="12">
                  <c:v>60.153850000000006</c:v>
                </c:pt>
                <c:pt idx="13">
                  <c:v>69.237183333333007</c:v>
                </c:pt>
                <c:pt idx="14">
                  <c:v>78.320516666666009</c:v>
                </c:pt>
                <c:pt idx="15">
                  <c:v>87.403850000000006</c:v>
                </c:pt>
                <c:pt idx="16">
                  <c:v>96.487183333333007</c:v>
                </c:pt>
                <c:pt idx="17">
                  <c:v>105.57051666666601</c:v>
                </c:pt>
                <c:pt idx="18">
                  <c:v>114.65385000000001</c:v>
                </c:pt>
                <c:pt idx="19">
                  <c:v>123.73718333333301</c:v>
                </c:pt>
                <c:pt idx="20">
                  <c:v>132.82051666666601</c:v>
                </c:pt>
                <c:pt idx="21">
                  <c:v>141.90385000000001</c:v>
                </c:pt>
                <c:pt idx="22">
                  <c:v>150.98718333333298</c:v>
                </c:pt>
                <c:pt idx="23">
                  <c:v>160.07051666666601</c:v>
                </c:pt>
                <c:pt idx="24">
                  <c:v>169.15385000000001</c:v>
                </c:pt>
              </c:numCache>
            </c:numRef>
          </c:xVal>
          <c:yVal>
            <c:numRef>
              <c:f>channel_ball_detector_swissjewe!$J$223:$J$247</c:f>
              <c:numCache>
                <c:formatCode>General</c:formatCode>
                <c:ptCount val="25"/>
                <c:pt idx="0">
                  <c:v>2.1611428999190451E-4</c:v>
                </c:pt>
                <c:pt idx="1">
                  <c:v>2.1427658344435433E-4</c:v>
                </c:pt>
                <c:pt idx="2">
                  <c:v>3.3519767427315806E-4</c:v>
                </c:pt>
                <c:pt idx="3">
                  <c:v>3.638658964149413E-4</c:v>
                </c:pt>
                <c:pt idx="4">
                  <c:v>3.9620953165182495E-4</c:v>
                </c:pt>
                <c:pt idx="5">
                  <c:v>4.3222857998380902E-4</c:v>
                </c:pt>
                <c:pt idx="6">
                  <c:v>3.3960816998727857E-4</c:v>
                </c:pt>
                <c:pt idx="7">
                  <c:v>2.9991370856019404E-4</c:v>
                </c:pt>
                <c:pt idx="8">
                  <c:v>3.104988982740833E-4</c:v>
                </c:pt>
                <c:pt idx="9">
                  <c:v>2.2493528142014557E-4</c:v>
                </c:pt>
                <c:pt idx="10">
                  <c:v>2.5713190013322519E-4</c:v>
                </c:pt>
                <c:pt idx="11">
                  <c:v>1.6287330601430706E-4</c:v>
                </c:pt>
                <c:pt idx="12">
                  <c:v>1.7641982856482003E-4</c:v>
                </c:pt>
                <c:pt idx="13">
                  <c:v>1.9945241729411596E-4</c:v>
                </c:pt>
                <c:pt idx="14">
                  <c:v>1.8435872085023692E-4</c:v>
                </c:pt>
                <c:pt idx="15">
                  <c:v>1.886712055484881E-4</c:v>
                </c:pt>
                <c:pt idx="16">
                  <c:v>1.3099172270937889E-4</c:v>
                </c:pt>
                <c:pt idx="17">
                  <c:v>2.0099259040063427E-4</c:v>
                </c:pt>
                <c:pt idx="18">
                  <c:v>1.3948192695906084E-4</c:v>
                </c:pt>
                <c:pt idx="19">
                  <c:v>2.2317108313449731E-4</c:v>
                </c:pt>
                <c:pt idx="20">
                  <c:v>2.3287417370556243E-4</c:v>
                </c:pt>
                <c:pt idx="21">
                  <c:v>2.2317108313449731E-4</c:v>
                </c:pt>
                <c:pt idx="22">
                  <c:v>2.1346799256343225E-4</c:v>
                </c:pt>
                <c:pt idx="23">
                  <c:v>1.7465563027917183E-4</c:v>
                </c:pt>
                <c:pt idx="24">
                  <c:v>1.5524944913704165E-4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97616"/>
        <c:axId val="300698176"/>
      </c:scatterChart>
      <c:valAx>
        <c:axId val="3006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pdms_chan_lens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8176"/>
        <c:crosses val="autoZero"/>
        <c:crossBetween val="midCat"/>
      </c:valAx>
      <c:valAx>
        <c:axId val="3006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Improvement/area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144087374242273"/>
          <c:y val="0.22001102997438851"/>
          <c:w val="0.51219613123693308"/>
          <c:h val="0.22002546711364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</a:t>
            </a:r>
            <a:r>
              <a:rPr lang="en-US" baseline="0"/>
              <a:t>ns should be close to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channel_grin_detector!$E$2:$E$6</c:f>
              <c:numCache>
                <c:formatCode>General</c:formatCode>
                <c:ptCount val="5"/>
                <c:pt idx="0">
                  <c:v>10</c:v>
                </c:pt>
                <c:pt idx="1">
                  <c:v>32.5</c:v>
                </c:pt>
                <c:pt idx="2">
                  <c:v>55</c:v>
                </c:pt>
                <c:pt idx="3">
                  <c:v>77.5</c:v>
                </c:pt>
                <c:pt idx="4">
                  <c:v>100</c:v>
                </c:pt>
              </c:numCache>
            </c:numRef>
          </c:xVal>
          <c:yVal>
            <c:numRef>
              <c:f>channel_grin_detector!$I$2:$I$6</c:f>
              <c:numCache>
                <c:formatCode>General</c:formatCode>
                <c:ptCount val="5"/>
                <c:pt idx="0">
                  <c:v>87</c:v>
                </c:pt>
                <c:pt idx="1">
                  <c:v>42</c:v>
                </c:pt>
                <c:pt idx="2">
                  <c:v>21</c:v>
                </c:pt>
                <c:pt idx="3">
                  <c:v>18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38336"/>
        <c:axId val="376638896"/>
      </c:scatterChart>
      <c:valAx>
        <c:axId val="3766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to</a:t>
                </a:r>
                <a:r>
                  <a:rPr lang="en-US" baseline="0"/>
                  <a:t> lens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38896"/>
        <c:crosses val="autoZero"/>
        <c:crossBetween val="midCat"/>
      </c:valAx>
      <c:valAx>
        <c:axId val="3766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rays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3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larger</a:t>
            </a:r>
            <a:r>
              <a:rPr lang="en-US" baseline="0"/>
              <a:t> interfaces capture more light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channel_grin_detector!$C$10:$C$19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channel_grin_detector!$I$10:$I$19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20</c:v>
                </c:pt>
                <c:pt idx="3">
                  <c:v>27</c:v>
                </c:pt>
                <c:pt idx="4">
                  <c:v>48</c:v>
                </c:pt>
                <c:pt idx="5">
                  <c:v>55</c:v>
                </c:pt>
                <c:pt idx="6">
                  <c:v>76</c:v>
                </c:pt>
                <c:pt idx="7">
                  <c:v>94</c:v>
                </c:pt>
                <c:pt idx="8">
                  <c:v>98</c:v>
                </c:pt>
                <c:pt idx="9">
                  <c:v>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41136"/>
        <c:axId val="376641696"/>
      </c:scatterChart>
      <c:valAx>
        <c:axId val="3766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lens</a:t>
                </a:r>
                <a:r>
                  <a:rPr lang="en-US" baseline="0"/>
                  <a:t> diameter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41696"/>
        <c:crosses val="autoZero"/>
        <c:crossBetween val="midCat"/>
      </c:valAx>
      <c:valAx>
        <c:axId val="3766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4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grin lens</a:t>
            </a:r>
            <a:r>
              <a:rPr lang="en-US" baseline="0"/>
              <a:t> improves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6981627296588"/>
          <c:y val="0.17171296296296298"/>
          <c:w val="0.862122922134733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fzp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channel_grin_detector!$D$23:$D$33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</c:v>
                </c:pt>
              </c:numCache>
            </c:numRef>
          </c:xVal>
          <c:yVal>
            <c:numRef>
              <c:f>channel_grin_detector!$I$23:$I$33</c:f>
              <c:numCache>
                <c:formatCode>General</c:formatCode>
                <c:ptCount val="11"/>
                <c:pt idx="0">
                  <c:v>100</c:v>
                </c:pt>
                <c:pt idx="1">
                  <c:v>95</c:v>
                </c:pt>
                <c:pt idx="2">
                  <c:v>111</c:v>
                </c:pt>
                <c:pt idx="3">
                  <c:v>100</c:v>
                </c:pt>
                <c:pt idx="4">
                  <c:v>108</c:v>
                </c:pt>
                <c:pt idx="5">
                  <c:v>99</c:v>
                </c:pt>
                <c:pt idx="6">
                  <c:v>102</c:v>
                </c:pt>
                <c:pt idx="7">
                  <c:v>96</c:v>
                </c:pt>
                <c:pt idx="8">
                  <c:v>100</c:v>
                </c:pt>
                <c:pt idx="9">
                  <c:v>104</c:v>
                </c:pt>
                <c:pt idx="10">
                  <c:v>95</c:v>
                </c:pt>
              </c:numCache>
            </c:numRef>
          </c:yVal>
          <c:smooth val="0"/>
        </c:ser>
        <c:ser>
          <c:idx val="1"/>
          <c:order val="1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channel_grin_detector!$D$23:$D$33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</c:v>
                </c:pt>
              </c:numCache>
            </c:numRef>
          </c:xVal>
          <c:yVal>
            <c:numRef>
              <c:f>channel_grin_detector!$H$23:$H$33</c:f>
              <c:numCache>
                <c:formatCode>General</c:formatCode>
                <c:ptCount val="11"/>
                <c:pt idx="0">
                  <c:v>65</c:v>
                </c:pt>
                <c:pt idx="1">
                  <c:v>52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26</c:v>
                </c:pt>
                <c:pt idx="6">
                  <c:v>21</c:v>
                </c:pt>
                <c:pt idx="7">
                  <c:v>17</c:v>
                </c:pt>
                <c:pt idx="8">
                  <c:v>14</c:v>
                </c:pt>
                <c:pt idx="9">
                  <c:v>12</c:v>
                </c:pt>
                <c:pt idx="10">
                  <c:v>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44496"/>
        <c:axId val="376669984"/>
      </c:scatterChart>
      <c:valAx>
        <c:axId val="3766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lens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69984"/>
        <c:crosses val="autoZero"/>
        <c:crossBetween val="midCat"/>
      </c:valAx>
      <c:valAx>
        <c:axId val="3766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rays detected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4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03718285214363"/>
          <c:y val="0.42671223388743074"/>
          <c:w val="0.1285183727034120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lens profile</a:t>
            </a:r>
          </a:p>
          <a:p>
            <a:pPr>
              <a:defRPr/>
            </a:pPr>
            <a:r>
              <a:rPr lang="en-US"/>
              <a:t>refractive index should</a:t>
            </a:r>
            <a:r>
              <a:rPr lang="en-US" baseline="0"/>
              <a:t> increase from core to outter diameter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(channel_grin_detector!$B$37:$B$47,channel_grin_detector!$B$51:$B$53,channel_grin_detector!$B$57:$B$59)</c:f>
              <c:numCache>
                <c:formatCode>General</c:formatCode>
                <c:ptCount val="17"/>
                <c:pt idx="0">
                  <c:v>5.0000000000000001E-3</c:v>
                </c:pt>
                <c:pt idx="1">
                  <c:v>1.04E-2</c:v>
                </c:pt>
                <c:pt idx="2">
                  <c:v>1.78E-2</c:v>
                </c:pt>
                <c:pt idx="3">
                  <c:v>2.7199999999999998E-2</c:v>
                </c:pt>
                <c:pt idx="4">
                  <c:v>3.85E-2</c:v>
                </c:pt>
                <c:pt idx="5">
                  <c:v>5.1900000000000002E-2</c:v>
                </c:pt>
                <c:pt idx="6">
                  <c:v>6.7199999999999996E-2</c:v>
                </c:pt>
                <c:pt idx="7">
                  <c:v>8.4500000000000006E-2</c:v>
                </c:pt>
                <c:pt idx="8">
                  <c:v>0.1037</c:v>
                </c:pt>
                <c:pt idx="9">
                  <c:v>0.125</c:v>
                </c:pt>
                <c:pt idx="10">
                  <c:v>1.04E-2</c:v>
                </c:pt>
                <c:pt idx="11">
                  <c:v>5.0000000000000001E-3</c:v>
                </c:pt>
                <c:pt idx="12">
                  <c:v>0.02</c:v>
                </c:pt>
                <c:pt idx="13">
                  <c:v>4.4999999999999998E-2</c:v>
                </c:pt>
                <c:pt idx="14">
                  <c:v>-5.0000000000000001E-3</c:v>
                </c:pt>
                <c:pt idx="15">
                  <c:v>-0.02</c:v>
                </c:pt>
                <c:pt idx="16">
                  <c:v>-4.4999999999999998E-2</c:v>
                </c:pt>
              </c:numCache>
            </c:numRef>
          </c:xVal>
          <c:yVal>
            <c:numRef>
              <c:f>(channel_grin_detector!$K$37:$K$47,channel_grin_detector!$K$51:$K$53,channel_grin_detector!$K$57:$K$59)</c:f>
              <c:numCache>
                <c:formatCode>General</c:formatCode>
                <c:ptCount val="17"/>
                <c:pt idx="0">
                  <c:v>11.3</c:v>
                </c:pt>
                <c:pt idx="1">
                  <c:v>7.5</c:v>
                </c:pt>
                <c:pt idx="2">
                  <c:v>10.6999999999999</c:v>
                </c:pt>
                <c:pt idx="3">
                  <c:v>10.4</c:v>
                </c:pt>
                <c:pt idx="4">
                  <c:v>9.8999989999999904</c:v>
                </c:pt>
                <c:pt idx="5">
                  <c:v>10.0999999999999</c:v>
                </c:pt>
                <c:pt idx="6">
                  <c:v>8.9999990000000007</c:v>
                </c:pt>
                <c:pt idx="7">
                  <c:v>9.3999989999999904</c:v>
                </c:pt>
                <c:pt idx="8">
                  <c:v>7.5999999999999899</c:v>
                </c:pt>
                <c:pt idx="9">
                  <c:v>7.5999999999999899</c:v>
                </c:pt>
                <c:pt idx="10">
                  <c:v>7.5</c:v>
                </c:pt>
                <c:pt idx="11">
                  <c:v>11.3</c:v>
                </c:pt>
                <c:pt idx="12">
                  <c:v>9.3999989999999904</c:v>
                </c:pt>
                <c:pt idx="13">
                  <c:v>9.4999990000000007</c:v>
                </c:pt>
                <c:pt idx="14">
                  <c:v>3.2999999999999901</c:v>
                </c:pt>
                <c:pt idx="15">
                  <c:v>1.1000000000000001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72224"/>
        <c:axId val="376672784"/>
      </c:scatterChart>
      <c:valAx>
        <c:axId val="3766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72784"/>
        <c:crosses val="autoZero"/>
        <c:crossBetween val="midCat"/>
      </c:valAx>
      <c:valAx>
        <c:axId val="3766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Lens</a:t>
            </a:r>
            <a:r>
              <a:rPr lang="en-US" baseline="0"/>
              <a:t> height vs Rays Detected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channel_grin_detector!$D$97:$D$101</c:f>
              <c:numCache>
                <c:formatCode>General</c:formatCode>
                <c:ptCount val="5"/>
                <c:pt idx="0">
                  <c:v>47.1</c:v>
                </c:pt>
                <c:pt idx="1">
                  <c:v>25.478076982569998</c:v>
                </c:pt>
                <c:pt idx="2">
                  <c:v>19.4984674106</c:v>
                </c:pt>
                <c:pt idx="3">
                  <c:v>16.395631192650001</c:v>
                </c:pt>
                <c:pt idx="4">
                  <c:v>14.41911804942</c:v>
                </c:pt>
              </c:numCache>
            </c:numRef>
          </c:xVal>
          <c:yVal>
            <c:numRef>
              <c:f>channel_grin_detector!$H$97:$H$101</c:f>
              <c:numCache>
                <c:formatCode>General</c:formatCode>
                <c:ptCount val="5"/>
                <c:pt idx="0">
                  <c:v>16</c:v>
                </c:pt>
                <c:pt idx="1">
                  <c:v>26</c:v>
                </c:pt>
                <c:pt idx="2">
                  <c:v>32</c:v>
                </c:pt>
                <c:pt idx="3">
                  <c:v>35</c:v>
                </c:pt>
                <c:pt idx="4">
                  <c:v>39</c:v>
                </c:pt>
              </c:numCache>
            </c:numRef>
          </c:yVal>
          <c:smooth val="0"/>
        </c:ser>
        <c:ser>
          <c:idx val="1"/>
          <c:order val="1"/>
          <c:tx>
            <c:v>nrays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channel_grin_detector!$D$97:$D$101</c:f>
              <c:numCache>
                <c:formatCode>General</c:formatCode>
                <c:ptCount val="5"/>
                <c:pt idx="0">
                  <c:v>47.1</c:v>
                </c:pt>
                <c:pt idx="1">
                  <c:v>25.478076982569998</c:v>
                </c:pt>
                <c:pt idx="2">
                  <c:v>19.4984674106</c:v>
                </c:pt>
                <c:pt idx="3">
                  <c:v>16.395631192650001</c:v>
                </c:pt>
                <c:pt idx="4">
                  <c:v>14.41911804942</c:v>
                </c:pt>
              </c:numCache>
            </c:numRef>
          </c:xVal>
          <c:yVal>
            <c:numRef>
              <c:f>channel_grin_detector!$I$97:$I$101</c:f>
              <c:numCache>
                <c:formatCode>General</c:formatCode>
                <c:ptCount val="5"/>
                <c:pt idx="0">
                  <c:v>3</c:v>
                </c:pt>
                <c:pt idx="1">
                  <c:v>24</c:v>
                </c:pt>
                <c:pt idx="2">
                  <c:v>123</c:v>
                </c:pt>
                <c:pt idx="3">
                  <c:v>69</c:v>
                </c:pt>
                <c:pt idx="4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75584"/>
        <c:axId val="376676144"/>
      </c:scatterChart>
      <c:valAx>
        <c:axId val="3766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76144"/>
        <c:crosses val="autoZero"/>
        <c:crossBetween val="midCat"/>
      </c:valAx>
      <c:valAx>
        <c:axId val="3766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7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channel_grin_detector!$H$134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channel_grin_detector!$B$135:$B$145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-1E-3</c:v>
                </c:pt>
                <c:pt idx="4">
                  <c:v>-1E-3</c:v>
                </c:pt>
                <c:pt idx="5">
                  <c:v>-2E-3</c:v>
                </c:pt>
                <c:pt idx="6">
                  <c:v>-2E-3</c:v>
                </c:pt>
                <c:pt idx="7">
                  <c:v>-3.0000000000000001E-3</c:v>
                </c:pt>
                <c:pt idx="8">
                  <c:v>-4.0000000000000001E-3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</c:numCache>
            </c:numRef>
          </c:xVal>
          <c:yVal>
            <c:numRef>
              <c:f>channel_grin_detector!$H$135:$H$145</c:f>
              <c:numCache>
                <c:formatCode>General</c:formatCode>
                <c:ptCount val="11"/>
                <c:pt idx="0">
                  <c:v>20</c:v>
                </c:pt>
                <c:pt idx="1">
                  <c:v>24</c:v>
                </c:pt>
                <c:pt idx="2">
                  <c:v>27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35</c:v>
                </c:pt>
                <c:pt idx="8">
                  <c:v>37</c:v>
                </c:pt>
                <c:pt idx="9">
                  <c:v>38</c:v>
                </c:pt>
                <c:pt idx="10">
                  <c:v>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channel_grin_detector!$I$134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channel_grin_detector!$B$135:$B$145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-1E-3</c:v>
                </c:pt>
                <c:pt idx="4">
                  <c:v>-1E-3</c:v>
                </c:pt>
                <c:pt idx="5">
                  <c:v>-2E-3</c:v>
                </c:pt>
                <c:pt idx="6">
                  <c:v>-2E-3</c:v>
                </c:pt>
                <c:pt idx="7">
                  <c:v>-3.0000000000000001E-3</c:v>
                </c:pt>
                <c:pt idx="8">
                  <c:v>-4.0000000000000001E-3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</c:numCache>
            </c:numRef>
          </c:xVal>
          <c:yVal>
            <c:numRef>
              <c:f>channel_grin_detector!$I$135:$I$145</c:f>
              <c:numCache>
                <c:formatCode>General</c:formatCode>
                <c:ptCount val="11"/>
                <c:pt idx="0">
                  <c:v>102</c:v>
                </c:pt>
                <c:pt idx="1">
                  <c:v>159</c:v>
                </c:pt>
                <c:pt idx="2">
                  <c:v>204</c:v>
                </c:pt>
                <c:pt idx="3">
                  <c:v>143</c:v>
                </c:pt>
                <c:pt idx="4">
                  <c:v>109</c:v>
                </c:pt>
                <c:pt idx="5">
                  <c:v>80</c:v>
                </c:pt>
                <c:pt idx="6">
                  <c:v>69</c:v>
                </c:pt>
                <c:pt idx="7">
                  <c:v>71</c:v>
                </c:pt>
                <c:pt idx="8">
                  <c:v>45</c:v>
                </c:pt>
                <c:pt idx="9">
                  <c:v>40</c:v>
                </c:pt>
                <c:pt idx="10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78944"/>
        <c:axId val="376679504"/>
      </c:scatterChart>
      <c:valAx>
        <c:axId val="37667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79504"/>
        <c:crosses val="autoZero"/>
        <c:crossBetween val="midCat"/>
      </c:valAx>
      <c:valAx>
        <c:axId val="3766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7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channel_detector_lensless!$F$24</c:f>
              <c:strCache>
                <c:ptCount val="1"/>
                <c:pt idx="0">
                  <c:v>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channel_detector_lensless!$A$25:$A$45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channel_detector_lensless!$F$25:$F$45</c:f>
              <c:numCache>
                <c:formatCode>General</c:formatCode>
                <c:ptCount val="21"/>
                <c:pt idx="0">
                  <c:v>4.2016904976260368E-3</c:v>
                </c:pt>
                <c:pt idx="1">
                  <c:v>1.7443381762871728E-2</c:v>
                </c:pt>
                <c:pt idx="2">
                  <c:v>1.6424790127083599E-2</c:v>
                </c:pt>
                <c:pt idx="3">
                  <c:v>1.6934085944977664E-2</c:v>
                </c:pt>
                <c:pt idx="4">
                  <c:v>1.7443381762871728E-2</c:v>
                </c:pt>
                <c:pt idx="5">
                  <c:v>1.7698029671818761E-2</c:v>
                </c:pt>
                <c:pt idx="6">
                  <c:v>1.6170142218136566E-2</c:v>
                </c:pt>
                <c:pt idx="7">
                  <c:v>1.6424790127083599E-2</c:v>
                </c:pt>
                <c:pt idx="8">
                  <c:v>1.4896902673401404E-2</c:v>
                </c:pt>
                <c:pt idx="9">
                  <c:v>1.362366312866624E-2</c:v>
                </c:pt>
                <c:pt idx="10">
                  <c:v>1.3241691265245692E-2</c:v>
                </c:pt>
                <c:pt idx="11">
                  <c:v>1.1586479857089981E-2</c:v>
                </c:pt>
                <c:pt idx="12">
                  <c:v>9.6766205399872358E-3</c:v>
                </c:pt>
                <c:pt idx="13">
                  <c:v>8.9126768131461385E-3</c:v>
                </c:pt>
                <c:pt idx="14">
                  <c:v>8.2760570407785575E-3</c:v>
                </c:pt>
                <c:pt idx="15">
                  <c:v>6.8754935415698782E-3</c:v>
                </c:pt>
                <c:pt idx="16">
                  <c:v>6.6208456326228458E-3</c:v>
                </c:pt>
                <c:pt idx="17">
                  <c:v>5.9842258602552647E-3</c:v>
                </c:pt>
                <c:pt idx="18">
                  <c:v>5.7295779513082323E-3</c:v>
                </c:pt>
                <c:pt idx="19">
                  <c:v>5.0929581789406512E-3</c:v>
                </c:pt>
                <c:pt idx="20">
                  <c:v>4.4563384065730693E-3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17056"/>
        <c:axId val="262621536"/>
      </c:scatterChart>
      <c:valAx>
        <c:axId val="2626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working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21536"/>
        <c:crosses val="autoZero"/>
        <c:crossBetween val="midCat"/>
      </c:valAx>
      <c:valAx>
        <c:axId val="2626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channel_grin_detector!$H$119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channel_grin_detector!$B$120:$B$130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-1E-3</c:v>
                </c:pt>
                <c:pt idx="4">
                  <c:v>-1E-3</c:v>
                </c:pt>
                <c:pt idx="5">
                  <c:v>-2E-3</c:v>
                </c:pt>
                <c:pt idx="6">
                  <c:v>-2E-3</c:v>
                </c:pt>
                <c:pt idx="7">
                  <c:v>-3.0000000000000001E-3</c:v>
                </c:pt>
                <c:pt idx="8">
                  <c:v>-4.0000000000000001E-3</c:v>
                </c:pt>
                <c:pt idx="9">
                  <c:v>-5.0000000000000001E-3</c:v>
                </c:pt>
                <c:pt idx="10">
                  <c:v>0</c:v>
                </c:pt>
              </c:numCache>
            </c:numRef>
          </c:xVal>
          <c:yVal>
            <c:numRef>
              <c:f>channel_grin_detector!$H$120:$H$130</c:f>
              <c:numCache>
                <c:formatCode>General</c:formatCode>
                <c:ptCount val="11"/>
                <c:pt idx="0">
                  <c:v>47</c:v>
                </c:pt>
                <c:pt idx="1">
                  <c:v>52</c:v>
                </c:pt>
                <c:pt idx="2">
                  <c:v>53</c:v>
                </c:pt>
                <c:pt idx="3">
                  <c:v>56</c:v>
                </c:pt>
                <c:pt idx="4">
                  <c:v>55</c:v>
                </c:pt>
                <c:pt idx="5">
                  <c:v>60</c:v>
                </c:pt>
                <c:pt idx="6">
                  <c:v>59</c:v>
                </c:pt>
                <c:pt idx="7">
                  <c:v>60</c:v>
                </c:pt>
                <c:pt idx="8">
                  <c:v>62</c:v>
                </c:pt>
                <c:pt idx="9">
                  <c:v>60</c:v>
                </c:pt>
                <c:pt idx="10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channel_grin_detector!$I$119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channel_grin_detector!$B$120:$B$130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-1E-3</c:v>
                </c:pt>
                <c:pt idx="4">
                  <c:v>-1E-3</c:v>
                </c:pt>
                <c:pt idx="5">
                  <c:v>-2E-3</c:v>
                </c:pt>
                <c:pt idx="6">
                  <c:v>-2E-3</c:v>
                </c:pt>
                <c:pt idx="7">
                  <c:v>-3.0000000000000001E-3</c:v>
                </c:pt>
                <c:pt idx="8">
                  <c:v>-4.0000000000000001E-3</c:v>
                </c:pt>
                <c:pt idx="9">
                  <c:v>-5.0000000000000001E-3</c:v>
                </c:pt>
                <c:pt idx="10">
                  <c:v>0</c:v>
                </c:pt>
              </c:numCache>
            </c:numRef>
          </c:xVal>
          <c:yVal>
            <c:numRef>
              <c:f>channel_grin_detector!$I$120:$I$130</c:f>
              <c:numCache>
                <c:formatCode>General</c:formatCode>
                <c:ptCount val="11"/>
                <c:pt idx="0">
                  <c:v>75</c:v>
                </c:pt>
                <c:pt idx="1">
                  <c:v>87</c:v>
                </c:pt>
                <c:pt idx="2">
                  <c:v>95</c:v>
                </c:pt>
                <c:pt idx="3">
                  <c:v>144</c:v>
                </c:pt>
                <c:pt idx="4">
                  <c:v>190</c:v>
                </c:pt>
                <c:pt idx="5">
                  <c:v>144</c:v>
                </c:pt>
                <c:pt idx="6">
                  <c:v>149</c:v>
                </c:pt>
                <c:pt idx="7">
                  <c:v>134</c:v>
                </c:pt>
                <c:pt idx="8">
                  <c:v>125</c:v>
                </c:pt>
                <c:pt idx="9">
                  <c:v>106</c:v>
                </c:pt>
                <c:pt idx="10">
                  <c:v>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82864"/>
        <c:axId val="376683424"/>
      </c:scatterChart>
      <c:valAx>
        <c:axId val="3766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83424"/>
        <c:crosses val="autoZero"/>
        <c:crossBetween val="midCat"/>
      </c:valAx>
      <c:valAx>
        <c:axId val="3766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8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channel_grin_detector!$H$149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channel_grin_detector!$B$150:$B$170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-1E-3</c:v>
                </c:pt>
                <c:pt idx="5">
                  <c:v>-1E-3</c:v>
                </c:pt>
                <c:pt idx="6">
                  <c:v>-2E-3</c:v>
                </c:pt>
                <c:pt idx="7">
                  <c:v>-3.0000000000000001E-3</c:v>
                </c:pt>
                <c:pt idx="8">
                  <c:v>-4.0000000000000001E-3</c:v>
                </c:pt>
                <c:pt idx="9">
                  <c:v>-5.0000000000000001E-3</c:v>
                </c:pt>
                <c:pt idx="10">
                  <c:v>-6.0000000000000001E-3</c:v>
                </c:pt>
                <c:pt idx="11">
                  <c:v>-7.0000000000000001E-3</c:v>
                </c:pt>
                <c:pt idx="12">
                  <c:v>-8.0000000000000002E-3</c:v>
                </c:pt>
                <c:pt idx="13">
                  <c:v>-8.9999999999999993E-3</c:v>
                </c:pt>
                <c:pt idx="14">
                  <c:v>-1.0999999999999999E-2</c:v>
                </c:pt>
                <c:pt idx="15">
                  <c:v>-1.2E-2</c:v>
                </c:pt>
                <c:pt idx="16">
                  <c:v>-1.4E-2</c:v>
                </c:pt>
                <c:pt idx="17">
                  <c:v>-1.6E-2</c:v>
                </c:pt>
                <c:pt idx="18">
                  <c:v>-1.7999999999999999E-2</c:v>
                </c:pt>
                <c:pt idx="19">
                  <c:v>-0.02</c:v>
                </c:pt>
                <c:pt idx="20">
                  <c:v>-1.6E-2</c:v>
                </c:pt>
              </c:numCache>
            </c:numRef>
          </c:xVal>
          <c:yVal>
            <c:numRef>
              <c:f>channel_grin_detector!$H$150:$H$170</c:f>
              <c:numCache>
                <c:formatCode>General</c:formatCode>
                <c:ptCount val="21"/>
                <c:pt idx="0">
                  <c:v>16</c:v>
                </c:pt>
                <c:pt idx="1">
                  <c:v>20</c:v>
                </c:pt>
                <c:pt idx="2">
                  <c:v>26</c:v>
                </c:pt>
                <c:pt idx="3">
                  <c:v>29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38</c:v>
                </c:pt>
                <c:pt idx="10">
                  <c:v>39</c:v>
                </c:pt>
                <c:pt idx="11">
                  <c:v>41</c:v>
                </c:pt>
                <c:pt idx="12">
                  <c:v>41</c:v>
                </c:pt>
                <c:pt idx="13">
                  <c:v>45</c:v>
                </c:pt>
                <c:pt idx="14">
                  <c:v>45</c:v>
                </c:pt>
                <c:pt idx="15">
                  <c:v>44</c:v>
                </c:pt>
                <c:pt idx="16">
                  <c:v>45</c:v>
                </c:pt>
                <c:pt idx="17">
                  <c:v>47</c:v>
                </c:pt>
                <c:pt idx="18">
                  <c:v>46</c:v>
                </c:pt>
                <c:pt idx="19">
                  <c:v>49</c:v>
                </c:pt>
                <c:pt idx="20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channel_grin_detector!$I$149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channel_grin_detector!$B$150:$B$170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-1E-3</c:v>
                </c:pt>
                <c:pt idx="5">
                  <c:v>-1E-3</c:v>
                </c:pt>
                <c:pt idx="6">
                  <c:v>-2E-3</c:v>
                </c:pt>
                <c:pt idx="7">
                  <c:v>-3.0000000000000001E-3</c:v>
                </c:pt>
                <c:pt idx="8">
                  <c:v>-4.0000000000000001E-3</c:v>
                </c:pt>
                <c:pt idx="9">
                  <c:v>-5.0000000000000001E-3</c:v>
                </c:pt>
                <c:pt idx="10">
                  <c:v>-6.0000000000000001E-3</c:v>
                </c:pt>
                <c:pt idx="11">
                  <c:v>-7.0000000000000001E-3</c:v>
                </c:pt>
                <c:pt idx="12">
                  <c:v>-8.0000000000000002E-3</c:v>
                </c:pt>
                <c:pt idx="13">
                  <c:v>-8.9999999999999993E-3</c:v>
                </c:pt>
                <c:pt idx="14">
                  <c:v>-1.0999999999999999E-2</c:v>
                </c:pt>
                <c:pt idx="15">
                  <c:v>-1.2E-2</c:v>
                </c:pt>
                <c:pt idx="16">
                  <c:v>-1.4E-2</c:v>
                </c:pt>
                <c:pt idx="17">
                  <c:v>-1.6E-2</c:v>
                </c:pt>
                <c:pt idx="18">
                  <c:v>-1.7999999999999999E-2</c:v>
                </c:pt>
                <c:pt idx="19">
                  <c:v>-0.02</c:v>
                </c:pt>
                <c:pt idx="20">
                  <c:v>-1.6E-2</c:v>
                </c:pt>
              </c:numCache>
            </c:numRef>
          </c:xVal>
          <c:yVal>
            <c:numRef>
              <c:f>channel_grin_detector!$I$150:$I$170</c:f>
              <c:numCache>
                <c:formatCode>General</c:formatCode>
                <c:ptCount val="21"/>
                <c:pt idx="0">
                  <c:v>97</c:v>
                </c:pt>
                <c:pt idx="1">
                  <c:v>102</c:v>
                </c:pt>
                <c:pt idx="2">
                  <c:v>160</c:v>
                </c:pt>
                <c:pt idx="3">
                  <c:v>198</c:v>
                </c:pt>
                <c:pt idx="4">
                  <c:v>131</c:v>
                </c:pt>
                <c:pt idx="5">
                  <c:v>113</c:v>
                </c:pt>
                <c:pt idx="6">
                  <c:v>85</c:v>
                </c:pt>
                <c:pt idx="7">
                  <c:v>51</c:v>
                </c:pt>
                <c:pt idx="8">
                  <c:v>51</c:v>
                </c:pt>
                <c:pt idx="9">
                  <c:v>40</c:v>
                </c:pt>
                <c:pt idx="10">
                  <c:v>34</c:v>
                </c:pt>
                <c:pt idx="11">
                  <c:v>35</c:v>
                </c:pt>
                <c:pt idx="12">
                  <c:v>27</c:v>
                </c:pt>
                <c:pt idx="13">
                  <c:v>30</c:v>
                </c:pt>
                <c:pt idx="14">
                  <c:v>34</c:v>
                </c:pt>
                <c:pt idx="15">
                  <c:v>31</c:v>
                </c:pt>
                <c:pt idx="16">
                  <c:v>39</c:v>
                </c:pt>
                <c:pt idx="17">
                  <c:v>20</c:v>
                </c:pt>
                <c:pt idx="18">
                  <c:v>24</c:v>
                </c:pt>
                <c:pt idx="19">
                  <c:v>32</c:v>
                </c:pt>
                <c:pt idx="20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24640"/>
        <c:axId val="313425200"/>
      </c:scatterChart>
      <c:valAx>
        <c:axId val="31342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5200"/>
        <c:crosses val="autoZero"/>
        <c:crossBetween val="midCat"/>
      </c:valAx>
      <c:valAx>
        <c:axId val="3134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channel_grin_detector!$H$174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channel_grin_detector!$B$175:$B$195</c:f>
              <c:numCache>
                <c:formatCode>General</c:formatCode>
                <c:ptCount val="21"/>
                <c:pt idx="0">
                  <c:v>-5.0000000000000001E-3</c:v>
                </c:pt>
                <c:pt idx="1">
                  <c:v>-0.01</c:v>
                </c:pt>
                <c:pt idx="2">
                  <c:v>-1.4999999999999999E-2</c:v>
                </c:pt>
                <c:pt idx="3">
                  <c:v>-0.02</c:v>
                </c:pt>
                <c:pt idx="4">
                  <c:v>-2.5000000000000001E-2</c:v>
                </c:pt>
                <c:pt idx="5">
                  <c:v>-0.03</c:v>
                </c:pt>
                <c:pt idx="6">
                  <c:v>-3.5000000000000003E-2</c:v>
                </c:pt>
                <c:pt idx="7">
                  <c:v>-0.04</c:v>
                </c:pt>
                <c:pt idx="8">
                  <c:v>-4.4999999999999998E-2</c:v>
                </c:pt>
                <c:pt idx="9">
                  <c:v>-0.05</c:v>
                </c:pt>
                <c:pt idx="10">
                  <c:v>-5.5E-2</c:v>
                </c:pt>
                <c:pt idx="11">
                  <c:v>-0.06</c:v>
                </c:pt>
                <c:pt idx="12">
                  <c:v>-6.5000000000000002E-2</c:v>
                </c:pt>
                <c:pt idx="13">
                  <c:v>-7.0000000000000007E-2</c:v>
                </c:pt>
                <c:pt idx="14">
                  <c:v>-7.4999999999999997E-2</c:v>
                </c:pt>
                <c:pt idx="15">
                  <c:v>-0.08</c:v>
                </c:pt>
                <c:pt idx="16">
                  <c:v>-8.5000000000000006E-2</c:v>
                </c:pt>
                <c:pt idx="17">
                  <c:v>-0.09</c:v>
                </c:pt>
                <c:pt idx="18">
                  <c:v>-9.5000000000000001E-2</c:v>
                </c:pt>
                <c:pt idx="19">
                  <c:v>-0.1</c:v>
                </c:pt>
                <c:pt idx="20">
                  <c:v>-7.0000000000000007E-2</c:v>
                </c:pt>
              </c:numCache>
            </c:numRef>
          </c:xVal>
          <c:yVal>
            <c:numRef>
              <c:f>channel_grin_detector!$H$175:$H$195</c:f>
              <c:numCache>
                <c:formatCode>General</c:formatCode>
                <c:ptCount val="21"/>
                <c:pt idx="0">
                  <c:v>16</c:v>
                </c:pt>
                <c:pt idx="1">
                  <c:v>20</c:v>
                </c:pt>
                <c:pt idx="2">
                  <c:v>26</c:v>
                </c:pt>
                <c:pt idx="3">
                  <c:v>29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38</c:v>
                </c:pt>
                <c:pt idx="10">
                  <c:v>39</c:v>
                </c:pt>
                <c:pt idx="11">
                  <c:v>41</c:v>
                </c:pt>
                <c:pt idx="12">
                  <c:v>41</c:v>
                </c:pt>
                <c:pt idx="13">
                  <c:v>45</c:v>
                </c:pt>
                <c:pt idx="14">
                  <c:v>45</c:v>
                </c:pt>
                <c:pt idx="15">
                  <c:v>44</c:v>
                </c:pt>
                <c:pt idx="16">
                  <c:v>45</c:v>
                </c:pt>
                <c:pt idx="17">
                  <c:v>47</c:v>
                </c:pt>
                <c:pt idx="18">
                  <c:v>46</c:v>
                </c:pt>
                <c:pt idx="19">
                  <c:v>49</c:v>
                </c:pt>
                <c:pt idx="20">
                  <c:v>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channel_grin_detector!$I$174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channel_grin_detector!$B$175:$B$195</c:f>
              <c:numCache>
                <c:formatCode>General</c:formatCode>
                <c:ptCount val="21"/>
                <c:pt idx="0">
                  <c:v>-5.0000000000000001E-3</c:v>
                </c:pt>
                <c:pt idx="1">
                  <c:v>-0.01</c:v>
                </c:pt>
                <c:pt idx="2">
                  <c:v>-1.4999999999999999E-2</c:v>
                </c:pt>
                <c:pt idx="3">
                  <c:v>-0.02</c:v>
                </c:pt>
                <c:pt idx="4">
                  <c:v>-2.5000000000000001E-2</c:v>
                </c:pt>
                <c:pt idx="5">
                  <c:v>-0.03</c:v>
                </c:pt>
                <c:pt idx="6">
                  <c:v>-3.5000000000000003E-2</c:v>
                </c:pt>
                <c:pt idx="7">
                  <c:v>-0.04</c:v>
                </c:pt>
                <c:pt idx="8">
                  <c:v>-4.4999999999999998E-2</c:v>
                </c:pt>
                <c:pt idx="9">
                  <c:v>-0.05</c:v>
                </c:pt>
                <c:pt idx="10">
                  <c:v>-5.5E-2</c:v>
                </c:pt>
                <c:pt idx="11">
                  <c:v>-0.06</c:v>
                </c:pt>
                <c:pt idx="12">
                  <c:v>-6.5000000000000002E-2</c:v>
                </c:pt>
                <c:pt idx="13">
                  <c:v>-7.0000000000000007E-2</c:v>
                </c:pt>
                <c:pt idx="14">
                  <c:v>-7.4999999999999997E-2</c:v>
                </c:pt>
                <c:pt idx="15">
                  <c:v>-0.08</c:v>
                </c:pt>
                <c:pt idx="16">
                  <c:v>-8.5000000000000006E-2</c:v>
                </c:pt>
                <c:pt idx="17">
                  <c:v>-0.09</c:v>
                </c:pt>
                <c:pt idx="18">
                  <c:v>-9.5000000000000001E-2</c:v>
                </c:pt>
                <c:pt idx="19">
                  <c:v>-0.1</c:v>
                </c:pt>
                <c:pt idx="20">
                  <c:v>-7.0000000000000007E-2</c:v>
                </c:pt>
              </c:numCache>
            </c:numRef>
          </c:xVal>
          <c:yVal>
            <c:numRef>
              <c:f>channel_grin_detector!$I$175:$I$195</c:f>
              <c:numCache>
                <c:formatCode>General</c:formatCode>
                <c:ptCount val="21"/>
                <c:pt idx="0">
                  <c:v>54</c:v>
                </c:pt>
                <c:pt idx="1">
                  <c:v>34</c:v>
                </c:pt>
                <c:pt idx="2">
                  <c:v>28</c:v>
                </c:pt>
                <c:pt idx="3">
                  <c:v>31</c:v>
                </c:pt>
                <c:pt idx="4">
                  <c:v>19</c:v>
                </c:pt>
                <c:pt idx="5">
                  <c:v>23</c:v>
                </c:pt>
                <c:pt idx="6">
                  <c:v>21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12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28560"/>
        <c:axId val="313429120"/>
      </c:scatterChart>
      <c:valAx>
        <c:axId val="3134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9120"/>
        <c:crosses val="autoZero"/>
        <c:crossBetween val="midCat"/>
      </c:valAx>
      <c:valAx>
        <c:axId val="3134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channel_grin_detector!$H$199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channel_grin_detector!$B$200:$B$210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-1E-3</c:v>
                </c:pt>
                <c:pt idx="3">
                  <c:v>-2E-3</c:v>
                </c:pt>
                <c:pt idx="4">
                  <c:v>-2E-3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-4.0000000000000001E-3</c:v>
                </c:pt>
                <c:pt idx="8">
                  <c:v>-4.0000000000000001E-3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</c:numCache>
            </c:numRef>
          </c:xVal>
          <c:yVal>
            <c:numRef>
              <c:f>channel_grin_detector!$H$200:$H$210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channel_grin_detector!$I$199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channel_grin_detector!$B$200:$B$210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-1E-3</c:v>
                </c:pt>
                <c:pt idx="3">
                  <c:v>-2E-3</c:v>
                </c:pt>
                <c:pt idx="4">
                  <c:v>-2E-3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-4.0000000000000001E-3</c:v>
                </c:pt>
                <c:pt idx="8">
                  <c:v>-4.0000000000000001E-3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</c:numCache>
            </c:numRef>
          </c:xVal>
          <c:yVal>
            <c:numRef>
              <c:f>channel_grin_detector!$I$200:$I$210</c:f>
              <c:numCache>
                <c:formatCode>General</c:formatCode>
                <c:ptCount val="11"/>
                <c:pt idx="0">
                  <c:v>110</c:v>
                </c:pt>
                <c:pt idx="1">
                  <c:v>79</c:v>
                </c:pt>
                <c:pt idx="2">
                  <c:v>79</c:v>
                </c:pt>
                <c:pt idx="3">
                  <c:v>77</c:v>
                </c:pt>
                <c:pt idx="4">
                  <c:v>79</c:v>
                </c:pt>
                <c:pt idx="5">
                  <c:v>74</c:v>
                </c:pt>
                <c:pt idx="6">
                  <c:v>74</c:v>
                </c:pt>
                <c:pt idx="7">
                  <c:v>59</c:v>
                </c:pt>
                <c:pt idx="8">
                  <c:v>63</c:v>
                </c:pt>
                <c:pt idx="9">
                  <c:v>54</c:v>
                </c:pt>
                <c:pt idx="10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32480"/>
        <c:axId val="313433040"/>
      </c:scatterChart>
      <c:valAx>
        <c:axId val="31343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3040"/>
        <c:crosses val="autoZero"/>
        <c:crossBetween val="midCat"/>
      </c:valAx>
      <c:valAx>
        <c:axId val="3134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Lens</a:t>
            </a:r>
            <a:r>
              <a:rPr lang="en-US" baseline="0"/>
              <a:t> Height = f(A) vs Number of Rays</a:t>
            </a:r>
          </a:p>
          <a:p>
            <a:pPr>
              <a:defRPr/>
            </a:pPr>
            <a:r>
              <a:rPr lang="en-US" baseline="0"/>
              <a:t>Ao=-A^2/2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channel_grin_detector!$H$244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channel_grin_detector!$D$245:$D$255</c:f>
              <c:numCache>
                <c:formatCode>General</c:formatCode>
                <c:ptCount val="11"/>
                <c:pt idx="0">
                  <c:v>148.94327779389999</c:v>
                </c:pt>
                <c:pt idx="1">
                  <c:v>105.3188017402</c:v>
                </c:pt>
                <c:pt idx="2">
                  <c:v>85.992441528309996</c:v>
                </c:pt>
                <c:pt idx="3">
                  <c:v>74.471638896960002</c:v>
                </c:pt>
                <c:pt idx="4">
                  <c:v>66.609458787769995</c:v>
                </c:pt>
                <c:pt idx="5">
                  <c:v>60.80583853545</c:v>
                </c:pt>
                <c:pt idx="6">
                  <c:v>56.295267499650002</c:v>
                </c:pt>
                <c:pt idx="7">
                  <c:v>52.659400870120002</c:v>
                </c:pt>
                <c:pt idx="8">
                  <c:v>49.647759264640001</c:v>
                </c:pt>
                <c:pt idx="9">
                  <c:v>47.1</c:v>
                </c:pt>
                <c:pt idx="10">
                  <c:v>49.647759264640001</c:v>
                </c:pt>
              </c:numCache>
            </c:numRef>
          </c:xVal>
          <c:yVal>
            <c:numRef>
              <c:f>channel_grin_detector!$H$245:$H$255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height=0.75*pitch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channel_grin_detector!$D$245:$D$255</c:f>
              <c:numCache>
                <c:formatCode>General</c:formatCode>
                <c:ptCount val="11"/>
                <c:pt idx="0">
                  <c:v>148.94327779389999</c:v>
                </c:pt>
                <c:pt idx="1">
                  <c:v>105.3188017402</c:v>
                </c:pt>
                <c:pt idx="2">
                  <c:v>85.992441528309996</c:v>
                </c:pt>
                <c:pt idx="3">
                  <c:v>74.471638896960002</c:v>
                </c:pt>
                <c:pt idx="4">
                  <c:v>66.609458787769995</c:v>
                </c:pt>
                <c:pt idx="5">
                  <c:v>60.80583853545</c:v>
                </c:pt>
                <c:pt idx="6">
                  <c:v>56.295267499650002</c:v>
                </c:pt>
                <c:pt idx="7">
                  <c:v>52.659400870120002</c:v>
                </c:pt>
                <c:pt idx="8">
                  <c:v>49.647759264640001</c:v>
                </c:pt>
                <c:pt idx="9">
                  <c:v>47.1</c:v>
                </c:pt>
                <c:pt idx="10">
                  <c:v>49.647759264640001</c:v>
                </c:pt>
              </c:numCache>
            </c:numRef>
          </c:xVal>
          <c:yVal>
            <c:numRef>
              <c:f>channel_grin_detector!$I$245:$I$255</c:f>
              <c:numCache>
                <c:formatCode>General</c:formatCode>
                <c:ptCount val="11"/>
                <c:pt idx="0">
                  <c:v>93</c:v>
                </c:pt>
                <c:pt idx="1">
                  <c:v>104</c:v>
                </c:pt>
                <c:pt idx="2">
                  <c:v>107</c:v>
                </c:pt>
                <c:pt idx="3">
                  <c:v>91</c:v>
                </c:pt>
                <c:pt idx="4">
                  <c:v>98</c:v>
                </c:pt>
                <c:pt idx="5">
                  <c:v>102</c:v>
                </c:pt>
                <c:pt idx="6">
                  <c:v>96</c:v>
                </c:pt>
                <c:pt idx="7">
                  <c:v>101</c:v>
                </c:pt>
                <c:pt idx="8">
                  <c:v>90</c:v>
                </c:pt>
                <c:pt idx="9">
                  <c:v>97</c:v>
                </c:pt>
                <c:pt idx="10">
                  <c:v>90</c:v>
                </c:pt>
              </c:numCache>
            </c:numRef>
          </c:yVal>
          <c:smooth val="0"/>
        </c:ser>
        <c:ser>
          <c:idx val="2"/>
          <c:order val="2"/>
          <c:tx>
            <c:v>height=0.25*pitch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channel_grin_detector!$D$230:$D$240</c:f>
              <c:numCache>
                <c:formatCode>General</c:formatCode>
                <c:ptCount val="11"/>
                <c:pt idx="0">
                  <c:v>49.647759264640001</c:v>
                </c:pt>
                <c:pt idx="1">
                  <c:v>35.106267246740003</c:v>
                </c:pt>
                <c:pt idx="2">
                  <c:v>28.664147176099998</c:v>
                </c:pt>
                <c:pt idx="3">
                  <c:v>24.823879632320001</c:v>
                </c:pt>
                <c:pt idx="4">
                  <c:v>22.203152929249999</c:v>
                </c:pt>
                <c:pt idx="5">
                  <c:v>20.268612845149999</c:v>
                </c:pt>
                <c:pt idx="6">
                  <c:v>18.765089166549998</c:v>
                </c:pt>
                <c:pt idx="7">
                  <c:v>17.553133623370002</c:v>
                </c:pt>
                <c:pt idx="8">
                  <c:v>16.549253088210001</c:v>
                </c:pt>
                <c:pt idx="9">
                  <c:v>15.7</c:v>
                </c:pt>
                <c:pt idx="10">
                  <c:v>16.549253088210001</c:v>
                </c:pt>
              </c:numCache>
            </c:numRef>
          </c:xVal>
          <c:yVal>
            <c:numRef>
              <c:f>channel_grin_detector!$I$230:$I$240</c:f>
              <c:numCache>
                <c:formatCode>General</c:formatCode>
                <c:ptCount val="11"/>
                <c:pt idx="0">
                  <c:v>92</c:v>
                </c:pt>
                <c:pt idx="1">
                  <c:v>69</c:v>
                </c:pt>
                <c:pt idx="2">
                  <c:v>65</c:v>
                </c:pt>
                <c:pt idx="3">
                  <c:v>73</c:v>
                </c:pt>
                <c:pt idx="4">
                  <c:v>69</c:v>
                </c:pt>
                <c:pt idx="5">
                  <c:v>70</c:v>
                </c:pt>
                <c:pt idx="6">
                  <c:v>68</c:v>
                </c:pt>
                <c:pt idx="7">
                  <c:v>73</c:v>
                </c:pt>
                <c:pt idx="8">
                  <c:v>57</c:v>
                </c:pt>
                <c:pt idx="9">
                  <c:v>78</c:v>
                </c:pt>
                <c:pt idx="10">
                  <c:v>57</c:v>
                </c:pt>
              </c:numCache>
            </c:numRef>
          </c:yVal>
          <c:smooth val="0"/>
        </c:ser>
        <c:ser>
          <c:idx val="3"/>
          <c:order val="3"/>
          <c:tx>
            <c:v>BASENUMBEROFRAYS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channel_grin_detector!$D$230:$D$240</c:f>
              <c:numCache>
                <c:formatCode>General</c:formatCode>
                <c:ptCount val="11"/>
                <c:pt idx="0">
                  <c:v>49.647759264640001</c:v>
                </c:pt>
                <c:pt idx="1">
                  <c:v>35.106267246740003</c:v>
                </c:pt>
                <c:pt idx="2">
                  <c:v>28.664147176099998</c:v>
                </c:pt>
                <c:pt idx="3">
                  <c:v>24.823879632320001</c:v>
                </c:pt>
                <c:pt idx="4">
                  <c:v>22.203152929249999</c:v>
                </c:pt>
                <c:pt idx="5">
                  <c:v>20.268612845149999</c:v>
                </c:pt>
                <c:pt idx="6">
                  <c:v>18.765089166549998</c:v>
                </c:pt>
                <c:pt idx="7">
                  <c:v>17.553133623370002</c:v>
                </c:pt>
                <c:pt idx="8">
                  <c:v>16.549253088210001</c:v>
                </c:pt>
                <c:pt idx="9">
                  <c:v>15.7</c:v>
                </c:pt>
                <c:pt idx="10">
                  <c:v>16.549253088210001</c:v>
                </c:pt>
              </c:numCache>
            </c:numRef>
          </c:xVal>
          <c:yVal>
            <c:numRef>
              <c:f>channel_grin_detector!$H$230:$H$240</c:f>
              <c:numCache>
                <c:formatCode>General</c:formatCode>
                <c:ptCount val="11"/>
                <c:pt idx="0">
                  <c:v>15</c:v>
                </c:pt>
                <c:pt idx="1">
                  <c:v>20</c:v>
                </c:pt>
                <c:pt idx="2">
                  <c:v>24</c:v>
                </c:pt>
                <c:pt idx="3">
                  <c:v>29</c:v>
                </c:pt>
                <c:pt idx="4">
                  <c:v>29</c:v>
                </c:pt>
                <c:pt idx="5">
                  <c:v>33</c:v>
                </c:pt>
                <c:pt idx="6">
                  <c:v>32</c:v>
                </c:pt>
                <c:pt idx="7">
                  <c:v>34</c:v>
                </c:pt>
                <c:pt idx="8">
                  <c:v>32</c:v>
                </c:pt>
                <c:pt idx="9">
                  <c:v>35</c:v>
                </c:pt>
                <c:pt idx="10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37520"/>
        <c:axId val="313438080"/>
      </c:scatterChart>
      <c:valAx>
        <c:axId val="31343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8080"/>
        <c:crosses val="autoZero"/>
        <c:crossBetween val="midCat"/>
      </c:valAx>
      <c:valAx>
        <c:axId val="3134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Lens Height = f(A) vs Number of Rays,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det dia = 175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channel_grin_detector!$H$259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channel_grin_detector!$D$260:$D$270</c:f>
              <c:numCache>
                <c:formatCode>General</c:formatCode>
                <c:ptCount val="11"/>
                <c:pt idx="0">
                  <c:v>49.647759264640001</c:v>
                </c:pt>
                <c:pt idx="1">
                  <c:v>35.106267246740003</c:v>
                </c:pt>
                <c:pt idx="2">
                  <c:v>28.664147176099998</c:v>
                </c:pt>
                <c:pt idx="3">
                  <c:v>24.823879632320001</c:v>
                </c:pt>
                <c:pt idx="4">
                  <c:v>22.203152929249999</c:v>
                </c:pt>
                <c:pt idx="5">
                  <c:v>20.268612845149999</c:v>
                </c:pt>
                <c:pt idx="6">
                  <c:v>18.765089166549998</c:v>
                </c:pt>
                <c:pt idx="7">
                  <c:v>17.553133623370002</c:v>
                </c:pt>
                <c:pt idx="8">
                  <c:v>16.549253088210001</c:v>
                </c:pt>
                <c:pt idx="9">
                  <c:v>15.7</c:v>
                </c:pt>
                <c:pt idx="10">
                  <c:v>49.647759264640001</c:v>
                </c:pt>
              </c:numCache>
            </c:numRef>
          </c:xVal>
          <c:yVal>
            <c:numRef>
              <c:f>channel_grin_detector!$H$260:$H$270</c:f>
              <c:numCache>
                <c:formatCode>General</c:formatCode>
                <c:ptCount val="11"/>
                <c:pt idx="0">
                  <c:v>95</c:v>
                </c:pt>
                <c:pt idx="1">
                  <c:v>99</c:v>
                </c:pt>
                <c:pt idx="2">
                  <c:v>98</c:v>
                </c:pt>
                <c:pt idx="3">
                  <c:v>115</c:v>
                </c:pt>
                <c:pt idx="4">
                  <c:v>108</c:v>
                </c:pt>
                <c:pt idx="5">
                  <c:v>109</c:v>
                </c:pt>
                <c:pt idx="6">
                  <c:v>111</c:v>
                </c:pt>
                <c:pt idx="7">
                  <c:v>111</c:v>
                </c:pt>
                <c:pt idx="8">
                  <c:v>111</c:v>
                </c:pt>
                <c:pt idx="9">
                  <c:v>111</c:v>
                </c:pt>
                <c:pt idx="10">
                  <c:v>95</c:v>
                </c:pt>
              </c:numCache>
            </c:numRef>
          </c:yVal>
          <c:smooth val="0"/>
        </c:ser>
        <c:ser>
          <c:idx val="1"/>
          <c:order val="1"/>
          <c:tx>
            <c:v>height=0.75*pitch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channel_grin_detector!$D$260:$D$270</c:f>
              <c:numCache>
                <c:formatCode>General</c:formatCode>
                <c:ptCount val="11"/>
                <c:pt idx="0">
                  <c:v>49.647759264640001</c:v>
                </c:pt>
                <c:pt idx="1">
                  <c:v>35.106267246740003</c:v>
                </c:pt>
                <c:pt idx="2">
                  <c:v>28.664147176099998</c:v>
                </c:pt>
                <c:pt idx="3">
                  <c:v>24.823879632320001</c:v>
                </c:pt>
                <c:pt idx="4">
                  <c:v>22.203152929249999</c:v>
                </c:pt>
                <c:pt idx="5">
                  <c:v>20.268612845149999</c:v>
                </c:pt>
                <c:pt idx="6">
                  <c:v>18.765089166549998</c:v>
                </c:pt>
                <c:pt idx="7">
                  <c:v>17.553133623370002</c:v>
                </c:pt>
                <c:pt idx="8">
                  <c:v>16.549253088210001</c:v>
                </c:pt>
                <c:pt idx="9">
                  <c:v>15.7</c:v>
                </c:pt>
                <c:pt idx="10">
                  <c:v>49.647759264640001</c:v>
                </c:pt>
              </c:numCache>
            </c:numRef>
          </c:xVal>
          <c:yVal>
            <c:numRef>
              <c:f>channel_grin_detector!$I$260:$I$270</c:f>
              <c:numCache>
                <c:formatCode>General</c:formatCode>
                <c:ptCount val="11"/>
                <c:pt idx="0">
                  <c:v>106</c:v>
                </c:pt>
                <c:pt idx="1">
                  <c:v>126</c:v>
                </c:pt>
                <c:pt idx="2">
                  <c:v>119</c:v>
                </c:pt>
                <c:pt idx="3">
                  <c:v>129</c:v>
                </c:pt>
                <c:pt idx="4">
                  <c:v>138</c:v>
                </c:pt>
                <c:pt idx="5">
                  <c:v>136</c:v>
                </c:pt>
                <c:pt idx="6">
                  <c:v>135</c:v>
                </c:pt>
                <c:pt idx="7">
                  <c:v>141</c:v>
                </c:pt>
                <c:pt idx="8">
                  <c:v>148</c:v>
                </c:pt>
                <c:pt idx="9">
                  <c:v>158</c:v>
                </c:pt>
                <c:pt idx="10">
                  <c:v>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72768"/>
        <c:axId val="312373328"/>
      </c:scatterChart>
      <c:valAx>
        <c:axId val="31237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73328"/>
        <c:crosses val="autoZero"/>
        <c:crossBetween val="midCat"/>
      </c:valAx>
      <c:valAx>
        <c:axId val="3123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7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Lens Height = f(A) vs Number of Rays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Ao=-A/2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channel_grin_detector!$H$214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channel_grin_detector!$D$215:$D$225</c:f>
              <c:numCache>
                <c:formatCode>General</c:formatCode>
                <c:ptCount val="11"/>
                <c:pt idx="0">
                  <c:v>49.647759264640001</c:v>
                </c:pt>
                <c:pt idx="1">
                  <c:v>35.106267246740003</c:v>
                </c:pt>
                <c:pt idx="2">
                  <c:v>28.664147176099998</c:v>
                </c:pt>
                <c:pt idx="3">
                  <c:v>24.823879632320001</c:v>
                </c:pt>
                <c:pt idx="4">
                  <c:v>22.203152929249999</c:v>
                </c:pt>
                <c:pt idx="5">
                  <c:v>20.268612845149999</c:v>
                </c:pt>
                <c:pt idx="6">
                  <c:v>18.765089166549998</c:v>
                </c:pt>
                <c:pt idx="7">
                  <c:v>17.553133623370002</c:v>
                </c:pt>
                <c:pt idx="8">
                  <c:v>16.549253088210001</c:v>
                </c:pt>
                <c:pt idx="9">
                  <c:v>15.7</c:v>
                </c:pt>
                <c:pt idx="10">
                  <c:v>17.553133623370002</c:v>
                </c:pt>
              </c:numCache>
            </c:numRef>
          </c:xVal>
          <c:yVal>
            <c:numRef>
              <c:f>channel_grin_detector!$H$215:$H$225</c:f>
              <c:numCache>
                <c:formatCode>General</c:formatCode>
                <c:ptCount val="11"/>
                <c:pt idx="0">
                  <c:v>15</c:v>
                </c:pt>
                <c:pt idx="1">
                  <c:v>20</c:v>
                </c:pt>
                <c:pt idx="2">
                  <c:v>24</c:v>
                </c:pt>
                <c:pt idx="3">
                  <c:v>29</c:v>
                </c:pt>
                <c:pt idx="4">
                  <c:v>29</c:v>
                </c:pt>
                <c:pt idx="5">
                  <c:v>33</c:v>
                </c:pt>
                <c:pt idx="6">
                  <c:v>32</c:v>
                </c:pt>
                <c:pt idx="7">
                  <c:v>34</c:v>
                </c:pt>
                <c:pt idx="8">
                  <c:v>32</c:v>
                </c:pt>
                <c:pt idx="9">
                  <c:v>35</c:v>
                </c:pt>
                <c:pt idx="10">
                  <c:v>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channel_grin_detector!$I$214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channel_grin_detector!$D$215:$D$225</c:f>
              <c:numCache>
                <c:formatCode>General</c:formatCode>
                <c:ptCount val="11"/>
                <c:pt idx="0">
                  <c:v>49.647759264640001</c:v>
                </c:pt>
                <c:pt idx="1">
                  <c:v>35.106267246740003</c:v>
                </c:pt>
                <c:pt idx="2">
                  <c:v>28.664147176099998</c:v>
                </c:pt>
                <c:pt idx="3">
                  <c:v>24.823879632320001</c:v>
                </c:pt>
                <c:pt idx="4">
                  <c:v>22.203152929249999</c:v>
                </c:pt>
                <c:pt idx="5">
                  <c:v>20.268612845149999</c:v>
                </c:pt>
                <c:pt idx="6">
                  <c:v>18.765089166549998</c:v>
                </c:pt>
                <c:pt idx="7">
                  <c:v>17.553133623370002</c:v>
                </c:pt>
                <c:pt idx="8">
                  <c:v>16.549253088210001</c:v>
                </c:pt>
                <c:pt idx="9">
                  <c:v>15.7</c:v>
                </c:pt>
                <c:pt idx="10">
                  <c:v>17.553133623370002</c:v>
                </c:pt>
              </c:numCache>
            </c:numRef>
          </c:xVal>
          <c:yVal>
            <c:numRef>
              <c:f>channel_grin_detector!$I$215:$I$225</c:f>
              <c:numCache>
                <c:formatCode>General</c:formatCode>
                <c:ptCount val="11"/>
                <c:pt idx="0">
                  <c:v>143</c:v>
                </c:pt>
                <c:pt idx="1">
                  <c:v>95</c:v>
                </c:pt>
                <c:pt idx="2">
                  <c:v>88</c:v>
                </c:pt>
                <c:pt idx="3">
                  <c:v>69</c:v>
                </c:pt>
                <c:pt idx="4">
                  <c:v>67</c:v>
                </c:pt>
                <c:pt idx="5">
                  <c:v>47</c:v>
                </c:pt>
                <c:pt idx="6">
                  <c:v>57</c:v>
                </c:pt>
                <c:pt idx="7">
                  <c:v>34</c:v>
                </c:pt>
                <c:pt idx="8">
                  <c:v>43</c:v>
                </c:pt>
                <c:pt idx="9">
                  <c:v>40</c:v>
                </c:pt>
                <c:pt idx="10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76688"/>
        <c:axId val="312377248"/>
      </c:scatterChart>
      <c:valAx>
        <c:axId val="3123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77248"/>
        <c:crosses val="autoZero"/>
        <c:crossBetween val="midCat"/>
      </c:valAx>
      <c:valAx>
        <c:axId val="312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Constant lens height yields</a:t>
            </a:r>
            <a:r>
              <a:rPr lang="en-US" baseline="0"/>
              <a:t> periodic behaviour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channel_grin_detector!$I$289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channel_grin_detector!$B$290:$B$300</c:f>
              <c:numCache>
                <c:formatCode>General</c:formatCode>
                <c:ptCount val="11"/>
                <c:pt idx="0">
                  <c:v>-5.0000000000000002E-5</c:v>
                </c:pt>
                <c:pt idx="1">
                  <c:v>-2.0000000000000001E-4</c:v>
                </c:pt>
                <c:pt idx="2">
                  <c:v>-4.4999999999999999E-4</c:v>
                </c:pt>
                <c:pt idx="3">
                  <c:v>-8.0000000000000004E-4</c:v>
                </c:pt>
                <c:pt idx="4">
                  <c:v>-1.2500000000000002E-3</c:v>
                </c:pt>
                <c:pt idx="5">
                  <c:v>-1.8E-3</c:v>
                </c:pt>
                <c:pt idx="6">
                  <c:v>-2.4500000000000004E-3</c:v>
                </c:pt>
                <c:pt idx="7">
                  <c:v>-3.2000000000000002E-3</c:v>
                </c:pt>
                <c:pt idx="8">
                  <c:v>-4.0499999999999998E-3</c:v>
                </c:pt>
                <c:pt idx="9">
                  <c:v>-5.000000000000001E-3</c:v>
                </c:pt>
                <c:pt idx="10">
                  <c:v>-5.0000000000000002E-5</c:v>
                </c:pt>
              </c:numCache>
            </c:numRef>
          </c:xVal>
          <c:yVal>
            <c:numRef>
              <c:f>channel_grin_detector!$I$290:$I$300</c:f>
              <c:numCache>
                <c:formatCode>General</c:formatCode>
                <c:ptCount val="11"/>
                <c:pt idx="0">
                  <c:v>126</c:v>
                </c:pt>
                <c:pt idx="1">
                  <c:v>157</c:v>
                </c:pt>
                <c:pt idx="2">
                  <c:v>207</c:v>
                </c:pt>
                <c:pt idx="3">
                  <c:v>149</c:v>
                </c:pt>
                <c:pt idx="4">
                  <c:v>378</c:v>
                </c:pt>
                <c:pt idx="5">
                  <c:v>272</c:v>
                </c:pt>
                <c:pt idx="6">
                  <c:v>186</c:v>
                </c:pt>
                <c:pt idx="7">
                  <c:v>346</c:v>
                </c:pt>
                <c:pt idx="8">
                  <c:v>280</c:v>
                </c:pt>
                <c:pt idx="9">
                  <c:v>231</c:v>
                </c:pt>
                <c:pt idx="10">
                  <c:v>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0048"/>
        <c:axId val="312380608"/>
      </c:scatterChart>
      <c:valAx>
        <c:axId val="3123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0608"/>
        <c:crosses val="autoZero"/>
        <c:crossBetween val="midCat"/>
      </c:valAx>
      <c:valAx>
        <c:axId val="3123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A0 vs n_rays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channel_grin_detector!$H$303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channel_grin_detector!$B$304:$B$314</c:f>
              <c:numCache>
                <c:formatCode>General</c:formatCode>
                <c:ptCount val="11"/>
                <c:pt idx="0">
                  <c:v>-5.0000000000000002E-5</c:v>
                </c:pt>
                <c:pt idx="1">
                  <c:v>-2.0000000000000001E-4</c:v>
                </c:pt>
                <c:pt idx="2">
                  <c:v>-4.4999999999999999E-4</c:v>
                </c:pt>
                <c:pt idx="3">
                  <c:v>-8.0000000000000004E-4</c:v>
                </c:pt>
                <c:pt idx="4">
                  <c:v>-1.2500000000000002E-3</c:v>
                </c:pt>
                <c:pt idx="5">
                  <c:v>-1.8E-3</c:v>
                </c:pt>
                <c:pt idx="6">
                  <c:v>-2.4500000000000004E-3</c:v>
                </c:pt>
                <c:pt idx="7">
                  <c:v>-3.2000000000000002E-3</c:v>
                </c:pt>
                <c:pt idx="8">
                  <c:v>-4.0499999999999998E-3</c:v>
                </c:pt>
                <c:pt idx="9">
                  <c:v>-5.000000000000001E-3</c:v>
                </c:pt>
                <c:pt idx="10">
                  <c:v>-5.0000000000000002E-5</c:v>
                </c:pt>
              </c:numCache>
            </c:numRef>
          </c:xVal>
          <c:yVal>
            <c:numRef>
              <c:f>channel_grin_detector!$H$304:$H$314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31</c:v>
                </c:pt>
                <c:pt idx="6">
                  <c:v>33</c:v>
                </c:pt>
                <c:pt idx="7">
                  <c:v>39</c:v>
                </c:pt>
                <c:pt idx="8">
                  <c:v>44</c:v>
                </c:pt>
                <c:pt idx="9">
                  <c:v>46</c:v>
                </c:pt>
                <c:pt idx="10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channel_grin_detector!$I$303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channel_grin_detector!$B$304:$B$314</c:f>
              <c:numCache>
                <c:formatCode>General</c:formatCode>
                <c:ptCount val="11"/>
                <c:pt idx="0">
                  <c:v>-5.0000000000000002E-5</c:v>
                </c:pt>
                <c:pt idx="1">
                  <c:v>-2.0000000000000001E-4</c:v>
                </c:pt>
                <c:pt idx="2">
                  <c:v>-4.4999999999999999E-4</c:v>
                </c:pt>
                <c:pt idx="3">
                  <c:v>-8.0000000000000004E-4</c:v>
                </c:pt>
                <c:pt idx="4">
                  <c:v>-1.2500000000000002E-3</c:v>
                </c:pt>
                <c:pt idx="5">
                  <c:v>-1.8E-3</c:v>
                </c:pt>
                <c:pt idx="6">
                  <c:v>-2.4500000000000004E-3</c:v>
                </c:pt>
                <c:pt idx="7">
                  <c:v>-3.2000000000000002E-3</c:v>
                </c:pt>
                <c:pt idx="8">
                  <c:v>-4.0499999999999998E-3</c:v>
                </c:pt>
                <c:pt idx="9">
                  <c:v>-5.000000000000001E-3</c:v>
                </c:pt>
                <c:pt idx="10">
                  <c:v>-5.0000000000000002E-5</c:v>
                </c:pt>
              </c:numCache>
            </c:numRef>
          </c:xVal>
          <c:yVal>
            <c:numRef>
              <c:f>channel_grin_detector!$I$304:$I$314</c:f>
              <c:numCache>
                <c:formatCode>General</c:formatCode>
                <c:ptCount val="11"/>
                <c:pt idx="0">
                  <c:v>99</c:v>
                </c:pt>
                <c:pt idx="1">
                  <c:v>149</c:v>
                </c:pt>
                <c:pt idx="2">
                  <c:v>203</c:v>
                </c:pt>
                <c:pt idx="3">
                  <c:v>318</c:v>
                </c:pt>
                <c:pt idx="4">
                  <c:v>347</c:v>
                </c:pt>
                <c:pt idx="5">
                  <c:v>351</c:v>
                </c:pt>
                <c:pt idx="6">
                  <c:v>333</c:v>
                </c:pt>
                <c:pt idx="7">
                  <c:v>286</c:v>
                </c:pt>
                <c:pt idx="8">
                  <c:v>317</c:v>
                </c:pt>
                <c:pt idx="9">
                  <c:v>281</c:v>
                </c:pt>
                <c:pt idx="10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3408"/>
        <c:axId val="312383968"/>
      </c:scatterChart>
      <c:valAx>
        <c:axId val="3123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3968"/>
        <c:crosses val="autoZero"/>
        <c:crossBetween val="midCat"/>
      </c:valAx>
      <c:valAx>
        <c:axId val="3123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lens height vs n_Rays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channel_grin_detector!$H$303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channel_grin_detector!$D$304:$D$314</c:f>
              <c:numCache>
                <c:formatCode>General</c:formatCode>
                <c:ptCount val="11"/>
                <c:pt idx="0">
                  <c:v>1570</c:v>
                </c:pt>
                <c:pt idx="1">
                  <c:v>785</c:v>
                </c:pt>
                <c:pt idx="2">
                  <c:v>523.33333333329995</c:v>
                </c:pt>
                <c:pt idx="3">
                  <c:v>392.5</c:v>
                </c:pt>
                <c:pt idx="4">
                  <c:v>314</c:v>
                </c:pt>
                <c:pt idx="5">
                  <c:v>261.66666666660001</c:v>
                </c:pt>
                <c:pt idx="6">
                  <c:v>224.28571428570001</c:v>
                </c:pt>
                <c:pt idx="7">
                  <c:v>196.25</c:v>
                </c:pt>
                <c:pt idx="8">
                  <c:v>174.44444444440001</c:v>
                </c:pt>
                <c:pt idx="9">
                  <c:v>157</c:v>
                </c:pt>
                <c:pt idx="10">
                  <c:v>1570</c:v>
                </c:pt>
              </c:numCache>
            </c:numRef>
          </c:xVal>
          <c:yVal>
            <c:numRef>
              <c:f>channel_grin_detector!$H$304:$H$314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22</c:v>
                </c:pt>
                <c:pt idx="5">
                  <c:v>31</c:v>
                </c:pt>
                <c:pt idx="6">
                  <c:v>33</c:v>
                </c:pt>
                <c:pt idx="7">
                  <c:v>39</c:v>
                </c:pt>
                <c:pt idx="8">
                  <c:v>44</c:v>
                </c:pt>
                <c:pt idx="9">
                  <c:v>46</c:v>
                </c:pt>
                <c:pt idx="10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channel_grin_detector!$I$303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channel_grin_detector!$D$304:$D$314</c:f>
              <c:numCache>
                <c:formatCode>General</c:formatCode>
                <c:ptCount val="11"/>
                <c:pt idx="0">
                  <c:v>1570</c:v>
                </c:pt>
                <c:pt idx="1">
                  <c:v>785</c:v>
                </c:pt>
                <c:pt idx="2">
                  <c:v>523.33333333329995</c:v>
                </c:pt>
                <c:pt idx="3">
                  <c:v>392.5</c:v>
                </c:pt>
                <c:pt idx="4">
                  <c:v>314</c:v>
                </c:pt>
                <c:pt idx="5">
                  <c:v>261.66666666660001</c:v>
                </c:pt>
                <c:pt idx="6">
                  <c:v>224.28571428570001</c:v>
                </c:pt>
                <c:pt idx="7">
                  <c:v>196.25</c:v>
                </c:pt>
                <c:pt idx="8">
                  <c:v>174.44444444440001</c:v>
                </c:pt>
                <c:pt idx="9">
                  <c:v>157</c:v>
                </c:pt>
                <c:pt idx="10">
                  <c:v>1570</c:v>
                </c:pt>
              </c:numCache>
            </c:numRef>
          </c:xVal>
          <c:yVal>
            <c:numRef>
              <c:f>channel_grin_detector!$I$304:$I$314</c:f>
              <c:numCache>
                <c:formatCode>General</c:formatCode>
                <c:ptCount val="11"/>
                <c:pt idx="0">
                  <c:v>99</c:v>
                </c:pt>
                <c:pt idx="1">
                  <c:v>149</c:v>
                </c:pt>
                <c:pt idx="2">
                  <c:v>203</c:v>
                </c:pt>
                <c:pt idx="3">
                  <c:v>318</c:v>
                </c:pt>
                <c:pt idx="4">
                  <c:v>347</c:v>
                </c:pt>
                <c:pt idx="5">
                  <c:v>351</c:v>
                </c:pt>
                <c:pt idx="6">
                  <c:v>333</c:v>
                </c:pt>
                <c:pt idx="7">
                  <c:v>286</c:v>
                </c:pt>
                <c:pt idx="8">
                  <c:v>317</c:v>
                </c:pt>
                <c:pt idx="9">
                  <c:v>281</c:v>
                </c:pt>
                <c:pt idx="10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7328"/>
        <c:axId val="310064800"/>
      </c:scatterChart>
      <c:valAx>
        <c:axId val="3123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64800"/>
        <c:crosses val="autoZero"/>
        <c:crossBetween val="midCat"/>
      </c:valAx>
      <c:valAx>
        <c:axId val="3100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FLUXDETECTED</a:t>
            </a:r>
          </a:p>
          <a:p>
            <a:pPr>
              <a:defRPr/>
            </a:pPr>
            <a:r>
              <a:rPr lang="en-US" sz="1100"/>
              <a:t>reflectivity</a:t>
            </a:r>
            <a:r>
              <a:rPr lang="en-US" sz="1100" baseline="0"/>
              <a:t> of PDMS matters somehow</a:t>
            </a:r>
            <a:r>
              <a:rPr lang="en-US" sz="1100"/>
              <a:t> 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TIO2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channel_detector_lensless!$A$49:$A$69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channel_detector_lensless!$E$49:$E$69</c:f>
              <c:numCache>
                <c:formatCode>General</c:formatCode>
                <c:ptCount val="21"/>
                <c:pt idx="0">
                  <c:v>3.5</c:v>
                </c:pt>
                <c:pt idx="1">
                  <c:v>13.3</c:v>
                </c:pt>
                <c:pt idx="2">
                  <c:v>14.6999999999999</c:v>
                </c:pt>
                <c:pt idx="3">
                  <c:v>13.3</c:v>
                </c:pt>
                <c:pt idx="4">
                  <c:v>13.9</c:v>
                </c:pt>
                <c:pt idx="5">
                  <c:v>14.0999999999999</c:v>
                </c:pt>
                <c:pt idx="6">
                  <c:v>13.0999999999999</c:v>
                </c:pt>
                <c:pt idx="7">
                  <c:v>13</c:v>
                </c:pt>
                <c:pt idx="8">
                  <c:v>12.1999999999999</c:v>
                </c:pt>
                <c:pt idx="9">
                  <c:v>11.6999999999999</c:v>
                </c:pt>
                <c:pt idx="10">
                  <c:v>10.4</c:v>
                </c:pt>
                <c:pt idx="11">
                  <c:v>9.4999990000000007</c:v>
                </c:pt>
                <c:pt idx="12">
                  <c:v>8.4999990000000007</c:v>
                </c:pt>
                <c:pt idx="13">
                  <c:v>7.2999999999999901</c:v>
                </c:pt>
                <c:pt idx="14">
                  <c:v>6.7999999999999901</c:v>
                </c:pt>
                <c:pt idx="15">
                  <c:v>6.2</c:v>
                </c:pt>
                <c:pt idx="16">
                  <c:v>5.2999999999999901</c:v>
                </c:pt>
                <c:pt idx="17">
                  <c:v>5</c:v>
                </c:pt>
                <c:pt idx="18">
                  <c:v>4.7</c:v>
                </c:pt>
                <c:pt idx="19">
                  <c:v>3.8999999999999901</c:v>
                </c:pt>
                <c:pt idx="20">
                  <c:v>3.6</c:v>
                </c:pt>
              </c:numCache>
            </c:numRef>
          </c:yVal>
          <c:smooth val="0"/>
        </c:ser>
        <c:ser>
          <c:idx val="1"/>
          <c:order val="1"/>
          <c:tx>
            <c:v>BARE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channel_detector_lensless!$A$25:$A$45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channel_detector_lensless!$E$25:$E$45</c:f>
              <c:numCache>
                <c:formatCode>General</c:formatCode>
                <c:ptCount val="21"/>
                <c:pt idx="0">
                  <c:v>3.2999999999999901</c:v>
                </c:pt>
                <c:pt idx="1">
                  <c:v>13.6999999999999</c:v>
                </c:pt>
                <c:pt idx="2">
                  <c:v>12.9</c:v>
                </c:pt>
                <c:pt idx="3">
                  <c:v>13.3</c:v>
                </c:pt>
                <c:pt idx="4">
                  <c:v>13.6999999999999</c:v>
                </c:pt>
                <c:pt idx="5">
                  <c:v>13.9</c:v>
                </c:pt>
                <c:pt idx="6">
                  <c:v>12.6999999999999</c:v>
                </c:pt>
                <c:pt idx="7">
                  <c:v>12.9</c:v>
                </c:pt>
                <c:pt idx="8">
                  <c:v>11.6999999999999</c:v>
                </c:pt>
                <c:pt idx="9">
                  <c:v>10.6999999999999</c:v>
                </c:pt>
                <c:pt idx="10">
                  <c:v>10.4</c:v>
                </c:pt>
                <c:pt idx="11">
                  <c:v>9.0999990000000004</c:v>
                </c:pt>
                <c:pt idx="12">
                  <c:v>7.5999999999999899</c:v>
                </c:pt>
                <c:pt idx="13">
                  <c:v>7</c:v>
                </c:pt>
                <c:pt idx="14">
                  <c:v>6.5</c:v>
                </c:pt>
                <c:pt idx="15">
                  <c:v>5.4</c:v>
                </c:pt>
                <c:pt idx="16">
                  <c:v>5.2</c:v>
                </c:pt>
                <c:pt idx="17">
                  <c:v>4.7</c:v>
                </c:pt>
                <c:pt idx="18">
                  <c:v>4.5</c:v>
                </c:pt>
                <c:pt idx="19">
                  <c:v>4</c:v>
                </c:pt>
                <c:pt idx="2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19296"/>
        <c:axId val="294264064"/>
      </c:scatterChart>
      <c:valAx>
        <c:axId val="2626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64064"/>
        <c:crosses val="autoZero"/>
        <c:crossBetween val="midCat"/>
      </c:valAx>
      <c:valAx>
        <c:axId val="2942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channel_grin_detector!$H$375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channel_grin_detector!$D$376:$D$386</c:f>
              <c:numCache>
                <c:formatCode>General</c:formatCode>
                <c:ptCount val="11"/>
                <c:pt idx="0">
                  <c:v>15.7</c:v>
                </c:pt>
                <c:pt idx="1">
                  <c:v>11.101576464620001</c:v>
                </c:pt>
                <c:pt idx="2">
                  <c:v>9.0643992262770006</c:v>
                </c:pt>
                <c:pt idx="3">
                  <c:v>7.85</c:v>
                </c:pt>
                <c:pt idx="4">
                  <c:v>7.0212534493490004</c:v>
                </c:pt>
                <c:pt idx="5">
                  <c:v>6.4094981602820003</c:v>
                </c:pt>
                <c:pt idx="6">
                  <c:v>5.9340422262440002</c:v>
                </c:pt>
                <c:pt idx="7">
                  <c:v>5.5507882323139999</c:v>
                </c:pt>
                <c:pt idx="8">
                  <c:v>5.2333333333330003</c:v>
                </c:pt>
                <c:pt idx="9">
                  <c:v>4.9647759264640001</c:v>
                </c:pt>
                <c:pt idx="10">
                  <c:v>4.9897875503850004</c:v>
                </c:pt>
              </c:numCache>
            </c:numRef>
          </c:xVal>
          <c:yVal>
            <c:numRef>
              <c:f>channel_grin_detector!$H$376:$H$386</c:f>
              <c:numCache>
                <c:formatCode>General</c:formatCode>
                <c:ptCount val="11"/>
                <c:pt idx="0">
                  <c:v>135</c:v>
                </c:pt>
                <c:pt idx="1">
                  <c:v>133</c:v>
                </c:pt>
                <c:pt idx="2">
                  <c:v>133</c:v>
                </c:pt>
                <c:pt idx="3">
                  <c:v>134</c:v>
                </c:pt>
                <c:pt idx="4">
                  <c:v>129</c:v>
                </c:pt>
                <c:pt idx="5">
                  <c:v>131</c:v>
                </c:pt>
                <c:pt idx="6">
                  <c:v>131</c:v>
                </c:pt>
                <c:pt idx="7">
                  <c:v>132</c:v>
                </c:pt>
                <c:pt idx="8">
                  <c:v>130</c:v>
                </c:pt>
                <c:pt idx="9">
                  <c:v>138</c:v>
                </c:pt>
                <c:pt idx="10">
                  <c:v>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channel_grin_detector!$I$375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channel_grin_detector!$D$376:$D$386</c:f>
              <c:numCache>
                <c:formatCode>General</c:formatCode>
                <c:ptCount val="11"/>
                <c:pt idx="0">
                  <c:v>15.7</c:v>
                </c:pt>
                <c:pt idx="1">
                  <c:v>11.101576464620001</c:v>
                </c:pt>
                <c:pt idx="2">
                  <c:v>9.0643992262770006</c:v>
                </c:pt>
                <c:pt idx="3">
                  <c:v>7.85</c:v>
                </c:pt>
                <c:pt idx="4">
                  <c:v>7.0212534493490004</c:v>
                </c:pt>
                <c:pt idx="5">
                  <c:v>6.4094981602820003</c:v>
                </c:pt>
                <c:pt idx="6">
                  <c:v>5.9340422262440002</c:v>
                </c:pt>
                <c:pt idx="7">
                  <c:v>5.5507882323139999</c:v>
                </c:pt>
                <c:pt idx="8">
                  <c:v>5.2333333333330003</c:v>
                </c:pt>
                <c:pt idx="9">
                  <c:v>4.9647759264640001</c:v>
                </c:pt>
                <c:pt idx="10">
                  <c:v>4.9897875503850004</c:v>
                </c:pt>
              </c:numCache>
            </c:numRef>
          </c:xVal>
          <c:yVal>
            <c:numRef>
              <c:f>channel_grin_detector!$I$376:$I$386</c:f>
              <c:numCache>
                <c:formatCode>General</c:formatCode>
                <c:ptCount val="11"/>
                <c:pt idx="0">
                  <c:v>196</c:v>
                </c:pt>
                <c:pt idx="1">
                  <c:v>265</c:v>
                </c:pt>
                <c:pt idx="2">
                  <c:v>273</c:v>
                </c:pt>
                <c:pt idx="3">
                  <c:v>245</c:v>
                </c:pt>
                <c:pt idx="4">
                  <c:v>203</c:v>
                </c:pt>
                <c:pt idx="5">
                  <c:v>187</c:v>
                </c:pt>
                <c:pt idx="6">
                  <c:v>134</c:v>
                </c:pt>
                <c:pt idx="7">
                  <c:v>145</c:v>
                </c:pt>
                <c:pt idx="8">
                  <c:v>134</c:v>
                </c:pt>
                <c:pt idx="9">
                  <c:v>117</c:v>
                </c:pt>
                <c:pt idx="10">
                  <c:v>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68160"/>
        <c:axId val="310068720"/>
      </c:scatterChart>
      <c:valAx>
        <c:axId val="3100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68720"/>
        <c:crosses val="autoZero"/>
        <c:crossBetween val="midCat"/>
      </c:valAx>
      <c:valAx>
        <c:axId val="3100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channel_grin_detector!$I$421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channel_grin_detector!$H$422:$H$437</c:f>
              <c:numCache>
                <c:formatCode>General</c:formatCode>
                <c:ptCount val="1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50</c:v>
                </c:pt>
              </c:numCache>
            </c:numRef>
          </c:xVal>
          <c:yVal>
            <c:numRef>
              <c:f>channel_grin_detector!$I$422:$I$437</c:f>
              <c:numCache>
                <c:formatCode>General</c:formatCode>
                <c:ptCount val="16"/>
                <c:pt idx="0">
                  <c:v>30</c:v>
                </c:pt>
                <c:pt idx="1">
                  <c:v>66</c:v>
                </c:pt>
                <c:pt idx="2">
                  <c:v>103</c:v>
                </c:pt>
                <c:pt idx="3">
                  <c:v>129</c:v>
                </c:pt>
                <c:pt idx="4">
                  <c:v>133</c:v>
                </c:pt>
                <c:pt idx="5">
                  <c:v>133</c:v>
                </c:pt>
                <c:pt idx="6">
                  <c:v>137</c:v>
                </c:pt>
                <c:pt idx="7">
                  <c:v>138</c:v>
                </c:pt>
                <c:pt idx="8">
                  <c:v>139</c:v>
                </c:pt>
                <c:pt idx="9">
                  <c:v>139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channel_grin_detector!$J$421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channel_grin_detector!$H$422:$H$437</c:f>
              <c:numCache>
                <c:formatCode>General</c:formatCode>
                <c:ptCount val="1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50</c:v>
                </c:pt>
              </c:numCache>
            </c:numRef>
          </c:xVal>
          <c:yVal>
            <c:numRef>
              <c:f>channel_grin_detector!$J$422:$J$437</c:f>
              <c:numCache>
                <c:formatCode>General</c:formatCode>
                <c:ptCount val="16"/>
                <c:pt idx="0">
                  <c:v>53</c:v>
                </c:pt>
                <c:pt idx="1">
                  <c:v>110</c:v>
                </c:pt>
                <c:pt idx="2">
                  <c:v>187</c:v>
                </c:pt>
                <c:pt idx="3">
                  <c:v>266</c:v>
                </c:pt>
                <c:pt idx="4">
                  <c:v>276</c:v>
                </c:pt>
                <c:pt idx="5">
                  <c:v>276</c:v>
                </c:pt>
                <c:pt idx="6">
                  <c:v>276</c:v>
                </c:pt>
                <c:pt idx="7">
                  <c:v>276</c:v>
                </c:pt>
                <c:pt idx="8">
                  <c:v>276</c:v>
                </c:pt>
                <c:pt idx="9">
                  <c:v>276</c:v>
                </c:pt>
                <c:pt idx="10">
                  <c:v>276</c:v>
                </c:pt>
                <c:pt idx="11">
                  <c:v>276</c:v>
                </c:pt>
                <c:pt idx="12">
                  <c:v>276</c:v>
                </c:pt>
                <c:pt idx="13">
                  <c:v>276</c:v>
                </c:pt>
                <c:pt idx="14">
                  <c:v>276</c:v>
                </c:pt>
                <c:pt idx="15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72080"/>
        <c:axId val="310072640"/>
      </c:scatterChart>
      <c:valAx>
        <c:axId val="31007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72640"/>
        <c:crosses val="autoZero"/>
        <c:crossBetween val="midCat"/>
      </c:valAx>
      <c:valAx>
        <c:axId val="3100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7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channel_grin_detector!$I$441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channel_grin_detector!$G$442:$G$463</c:f>
              <c:numCache>
                <c:formatCode>General</c:formatCode>
                <c:ptCount val="22"/>
                <c:pt idx="0">
                  <c:v>0.01</c:v>
                </c:pt>
                <c:pt idx="1">
                  <c:v>10.01</c:v>
                </c:pt>
                <c:pt idx="2">
                  <c:v>20.010000000000002</c:v>
                </c:pt>
                <c:pt idx="3">
                  <c:v>30.01</c:v>
                </c:pt>
                <c:pt idx="4">
                  <c:v>40.01</c:v>
                </c:pt>
                <c:pt idx="5">
                  <c:v>50.01</c:v>
                </c:pt>
                <c:pt idx="6">
                  <c:v>60.01</c:v>
                </c:pt>
                <c:pt idx="7">
                  <c:v>70.010000000000005</c:v>
                </c:pt>
                <c:pt idx="8">
                  <c:v>80.010000000000005</c:v>
                </c:pt>
                <c:pt idx="9">
                  <c:v>90.01</c:v>
                </c:pt>
                <c:pt idx="10">
                  <c:v>100.01</c:v>
                </c:pt>
                <c:pt idx="11">
                  <c:v>110.01</c:v>
                </c:pt>
                <c:pt idx="12">
                  <c:v>120.01</c:v>
                </c:pt>
                <c:pt idx="13">
                  <c:v>130.01</c:v>
                </c:pt>
                <c:pt idx="14">
                  <c:v>140.01</c:v>
                </c:pt>
                <c:pt idx="15">
                  <c:v>150.01</c:v>
                </c:pt>
                <c:pt idx="16">
                  <c:v>160.01</c:v>
                </c:pt>
                <c:pt idx="17">
                  <c:v>170.01</c:v>
                </c:pt>
                <c:pt idx="18">
                  <c:v>180.01</c:v>
                </c:pt>
                <c:pt idx="19">
                  <c:v>190.01</c:v>
                </c:pt>
                <c:pt idx="20">
                  <c:v>200.01</c:v>
                </c:pt>
                <c:pt idx="21">
                  <c:v>200.01</c:v>
                </c:pt>
              </c:numCache>
            </c:numRef>
          </c:xVal>
          <c:yVal>
            <c:numRef>
              <c:f>channel_grin_detector!$I$442:$I$463</c:f>
              <c:numCache>
                <c:formatCode>General</c:formatCode>
                <c:ptCount val="22"/>
                <c:pt idx="0">
                  <c:v>138</c:v>
                </c:pt>
                <c:pt idx="1">
                  <c:v>137</c:v>
                </c:pt>
                <c:pt idx="2">
                  <c:v>131</c:v>
                </c:pt>
                <c:pt idx="3">
                  <c:v>143</c:v>
                </c:pt>
                <c:pt idx="4">
                  <c:v>138</c:v>
                </c:pt>
                <c:pt idx="5">
                  <c:v>140</c:v>
                </c:pt>
                <c:pt idx="6">
                  <c:v>131</c:v>
                </c:pt>
                <c:pt idx="7">
                  <c:v>145</c:v>
                </c:pt>
                <c:pt idx="8">
                  <c:v>142</c:v>
                </c:pt>
                <c:pt idx="9">
                  <c:v>124</c:v>
                </c:pt>
                <c:pt idx="10">
                  <c:v>129</c:v>
                </c:pt>
                <c:pt idx="11">
                  <c:v>128</c:v>
                </c:pt>
                <c:pt idx="12">
                  <c:v>107</c:v>
                </c:pt>
                <c:pt idx="13">
                  <c:v>105</c:v>
                </c:pt>
                <c:pt idx="14">
                  <c:v>97</c:v>
                </c:pt>
                <c:pt idx="15">
                  <c:v>92</c:v>
                </c:pt>
                <c:pt idx="16">
                  <c:v>88</c:v>
                </c:pt>
                <c:pt idx="17">
                  <c:v>70</c:v>
                </c:pt>
                <c:pt idx="18">
                  <c:v>62</c:v>
                </c:pt>
                <c:pt idx="19">
                  <c:v>62</c:v>
                </c:pt>
                <c:pt idx="20">
                  <c:v>53</c:v>
                </c:pt>
                <c:pt idx="21">
                  <c:v>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channel_grin_detector!$J$441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channel_grin_detector!$G$442:$G$463</c:f>
              <c:numCache>
                <c:formatCode>General</c:formatCode>
                <c:ptCount val="22"/>
                <c:pt idx="0">
                  <c:v>0.01</c:v>
                </c:pt>
                <c:pt idx="1">
                  <c:v>10.01</c:v>
                </c:pt>
                <c:pt idx="2">
                  <c:v>20.010000000000002</c:v>
                </c:pt>
                <c:pt idx="3">
                  <c:v>30.01</c:v>
                </c:pt>
                <c:pt idx="4">
                  <c:v>40.01</c:v>
                </c:pt>
                <c:pt idx="5">
                  <c:v>50.01</c:v>
                </c:pt>
                <c:pt idx="6">
                  <c:v>60.01</c:v>
                </c:pt>
                <c:pt idx="7">
                  <c:v>70.010000000000005</c:v>
                </c:pt>
                <c:pt idx="8">
                  <c:v>80.010000000000005</c:v>
                </c:pt>
                <c:pt idx="9">
                  <c:v>90.01</c:v>
                </c:pt>
                <c:pt idx="10">
                  <c:v>100.01</c:v>
                </c:pt>
                <c:pt idx="11">
                  <c:v>110.01</c:v>
                </c:pt>
                <c:pt idx="12">
                  <c:v>120.01</c:v>
                </c:pt>
                <c:pt idx="13">
                  <c:v>130.01</c:v>
                </c:pt>
                <c:pt idx="14">
                  <c:v>140.01</c:v>
                </c:pt>
                <c:pt idx="15">
                  <c:v>150.01</c:v>
                </c:pt>
                <c:pt idx="16">
                  <c:v>160.01</c:v>
                </c:pt>
                <c:pt idx="17">
                  <c:v>170.01</c:v>
                </c:pt>
                <c:pt idx="18">
                  <c:v>180.01</c:v>
                </c:pt>
                <c:pt idx="19">
                  <c:v>190.01</c:v>
                </c:pt>
                <c:pt idx="20">
                  <c:v>200.01</c:v>
                </c:pt>
                <c:pt idx="21">
                  <c:v>200.01</c:v>
                </c:pt>
              </c:numCache>
            </c:numRef>
          </c:xVal>
          <c:yVal>
            <c:numRef>
              <c:f>channel_grin_detector!$J$442:$J$463</c:f>
              <c:numCache>
                <c:formatCode>General</c:formatCode>
                <c:ptCount val="22"/>
                <c:pt idx="0">
                  <c:v>290</c:v>
                </c:pt>
                <c:pt idx="1">
                  <c:v>300</c:v>
                </c:pt>
                <c:pt idx="2">
                  <c:v>273</c:v>
                </c:pt>
                <c:pt idx="3">
                  <c:v>278</c:v>
                </c:pt>
                <c:pt idx="4">
                  <c:v>302</c:v>
                </c:pt>
                <c:pt idx="5">
                  <c:v>291</c:v>
                </c:pt>
                <c:pt idx="6">
                  <c:v>308</c:v>
                </c:pt>
                <c:pt idx="7">
                  <c:v>262</c:v>
                </c:pt>
                <c:pt idx="8">
                  <c:v>288</c:v>
                </c:pt>
                <c:pt idx="9">
                  <c:v>299</c:v>
                </c:pt>
                <c:pt idx="10">
                  <c:v>264</c:v>
                </c:pt>
                <c:pt idx="11">
                  <c:v>241</c:v>
                </c:pt>
                <c:pt idx="12">
                  <c:v>231</c:v>
                </c:pt>
                <c:pt idx="13">
                  <c:v>209</c:v>
                </c:pt>
                <c:pt idx="14">
                  <c:v>182</c:v>
                </c:pt>
                <c:pt idx="15">
                  <c:v>175</c:v>
                </c:pt>
                <c:pt idx="16">
                  <c:v>144</c:v>
                </c:pt>
                <c:pt idx="17">
                  <c:v>133</c:v>
                </c:pt>
                <c:pt idx="18">
                  <c:v>119</c:v>
                </c:pt>
                <c:pt idx="19">
                  <c:v>116</c:v>
                </c:pt>
                <c:pt idx="20">
                  <c:v>108</c:v>
                </c:pt>
                <c:pt idx="21">
                  <c:v>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78240"/>
        <c:axId val="310078800"/>
      </c:scatterChart>
      <c:valAx>
        <c:axId val="3100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78800"/>
        <c:crosses val="autoZero"/>
        <c:crossBetween val="midCat"/>
      </c:valAx>
      <c:valAx>
        <c:axId val="3100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7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channel_grin_detector!$I$467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channel_grin_detector!$E$468:$E$489</c:f>
              <c:numCache>
                <c:formatCode>General</c:formatCode>
                <c:ptCount val="22"/>
                <c:pt idx="0">
                  <c:v>15.7</c:v>
                </c:pt>
                <c:pt idx="1">
                  <c:v>11.101576464620001</c:v>
                </c:pt>
                <c:pt idx="2">
                  <c:v>9.0643992262770006</c:v>
                </c:pt>
                <c:pt idx="3">
                  <c:v>7.85</c:v>
                </c:pt>
                <c:pt idx="4">
                  <c:v>7.0212534493490004</c:v>
                </c:pt>
                <c:pt idx="5">
                  <c:v>6.4094981602820003</c:v>
                </c:pt>
                <c:pt idx="6">
                  <c:v>5.9340422262440002</c:v>
                </c:pt>
                <c:pt idx="7">
                  <c:v>5.5507882323139999</c:v>
                </c:pt>
                <c:pt idx="8">
                  <c:v>5.2333333333330003</c:v>
                </c:pt>
                <c:pt idx="9">
                  <c:v>4.9647759264640001</c:v>
                </c:pt>
                <c:pt idx="10">
                  <c:v>4.7337281098700004</c:v>
                </c:pt>
                <c:pt idx="11">
                  <c:v>4.5321996131380002</c:v>
                </c:pt>
                <c:pt idx="12">
                  <c:v>4.3543965403679996</c:v>
                </c:pt>
                <c:pt idx="13">
                  <c:v>4.1960014980249998</c:v>
                </c:pt>
                <c:pt idx="14">
                  <c:v>4.0537225690299996</c:v>
                </c:pt>
                <c:pt idx="15">
                  <c:v>3.9249999999999998</c:v>
                </c:pt>
                <c:pt idx="16">
                  <c:v>3.8078093130699999</c:v>
                </c:pt>
                <c:pt idx="17">
                  <c:v>3.7005254882090002</c:v>
                </c:pt>
                <c:pt idx="18">
                  <c:v>3.6018270217669999</c:v>
                </c:pt>
                <c:pt idx="19">
                  <c:v>3.5106267246740002</c:v>
                </c:pt>
                <c:pt idx="20">
                  <c:v>3.426020876705</c:v>
                </c:pt>
                <c:pt idx="21">
                  <c:v>3.426020876705</c:v>
                </c:pt>
              </c:numCache>
            </c:numRef>
          </c:xVal>
          <c:yVal>
            <c:numRef>
              <c:f>channel_grin_detector!$I$468:$I$489</c:f>
              <c:numCache>
                <c:formatCode>General</c:formatCode>
                <c:ptCount val="22"/>
                <c:pt idx="0">
                  <c:v>136</c:v>
                </c:pt>
                <c:pt idx="1">
                  <c:v>131</c:v>
                </c:pt>
                <c:pt idx="2">
                  <c:v>134</c:v>
                </c:pt>
                <c:pt idx="3">
                  <c:v>136</c:v>
                </c:pt>
                <c:pt idx="4">
                  <c:v>134</c:v>
                </c:pt>
                <c:pt idx="5">
                  <c:v>138</c:v>
                </c:pt>
                <c:pt idx="6">
                  <c:v>136</c:v>
                </c:pt>
                <c:pt idx="7">
                  <c:v>136</c:v>
                </c:pt>
                <c:pt idx="8">
                  <c:v>134</c:v>
                </c:pt>
                <c:pt idx="9">
                  <c:v>136</c:v>
                </c:pt>
                <c:pt idx="10">
                  <c:v>138</c:v>
                </c:pt>
                <c:pt idx="11">
                  <c:v>135</c:v>
                </c:pt>
                <c:pt idx="12">
                  <c:v>138</c:v>
                </c:pt>
                <c:pt idx="13">
                  <c:v>138</c:v>
                </c:pt>
                <c:pt idx="14">
                  <c:v>130</c:v>
                </c:pt>
                <c:pt idx="15">
                  <c:v>134</c:v>
                </c:pt>
                <c:pt idx="16">
                  <c:v>136</c:v>
                </c:pt>
                <c:pt idx="17">
                  <c:v>132</c:v>
                </c:pt>
                <c:pt idx="18">
                  <c:v>136</c:v>
                </c:pt>
                <c:pt idx="19">
                  <c:v>136</c:v>
                </c:pt>
                <c:pt idx="20">
                  <c:v>132</c:v>
                </c:pt>
                <c:pt idx="21">
                  <c:v>132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channel_grin_detector!$J$467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channel_grin_detector!$E$468:$E$489</c:f>
              <c:numCache>
                <c:formatCode>General</c:formatCode>
                <c:ptCount val="22"/>
                <c:pt idx="0">
                  <c:v>15.7</c:v>
                </c:pt>
                <c:pt idx="1">
                  <c:v>11.101576464620001</c:v>
                </c:pt>
                <c:pt idx="2">
                  <c:v>9.0643992262770006</c:v>
                </c:pt>
                <c:pt idx="3">
                  <c:v>7.85</c:v>
                </c:pt>
                <c:pt idx="4">
                  <c:v>7.0212534493490004</c:v>
                </c:pt>
                <c:pt idx="5">
                  <c:v>6.4094981602820003</c:v>
                </c:pt>
                <c:pt idx="6">
                  <c:v>5.9340422262440002</c:v>
                </c:pt>
                <c:pt idx="7">
                  <c:v>5.5507882323139999</c:v>
                </c:pt>
                <c:pt idx="8">
                  <c:v>5.2333333333330003</c:v>
                </c:pt>
                <c:pt idx="9">
                  <c:v>4.9647759264640001</c:v>
                </c:pt>
                <c:pt idx="10">
                  <c:v>4.7337281098700004</c:v>
                </c:pt>
                <c:pt idx="11">
                  <c:v>4.5321996131380002</c:v>
                </c:pt>
                <c:pt idx="12">
                  <c:v>4.3543965403679996</c:v>
                </c:pt>
                <c:pt idx="13">
                  <c:v>4.1960014980249998</c:v>
                </c:pt>
                <c:pt idx="14">
                  <c:v>4.0537225690299996</c:v>
                </c:pt>
                <c:pt idx="15">
                  <c:v>3.9249999999999998</c:v>
                </c:pt>
                <c:pt idx="16">
                  <c:v>3.8078093130699999</c:v>
                </c:pt>
                <c:pt idx="17">
                  <c:v>3.7005254882090002</c:v>
                </c:pt>
                <c:pt idx="18">
                  <c:v>3.6018270217669999</c:v>
                </c:pt>
                <c:pt idx="19">
                  <c:v>3.5106267246740002</c:v>
                </c:pt>
                <c:pt idx="20">
                  <c:v>3.426020876705</c:v>
                </c:pt>
                <c:pt idx="21">
                  <c:v>3.426020876705</c:v>
                </c:pt>
              </c:numCache>
            </c:numRef>
          </c:xVal>
          <c:yVal>
            <c:numRef>
              <c:f>channel_grin_detector!$J$468:$J$489</c:f>
              <c:numCache>
                <c:formatCode>General</c:formatCode>
                <c:ptCount val="22"/>
                <c:pt idx="0">
                  <c:v>185</c:v>
                </c:pt>
                <c:pt idx="1">
                  <c:v>308</c:v>
                </c:pt>
                <c:pt idx="2">
                  <c:v>252</c:v>
                </c:pt>
                <c:pt idx="3">
                  <c:v>224</c:v>
                </c:pt>
                <c:pt idx="4">
                  <c:v>198</c:v>
                </c:pt>
                <c:pt idx="5">
                  <c:v>186</c:v>
                </c:pt>
                <c:pt idx="6">
                  <c:v>163</c:v>
                </c:pt>
                <c:pt idx="7">
                  <c:v>145</c:v>
                </c:pt>
                <c:pt idx="8">
                  <c:v>137</c:v>
                </c:pt>
                <c:pt idx="9">
                  <c:v>107</c:v>
                </c:pt>
                <c:pt idx="10">
                  <c:v>95</c:v>
                </c:pt>
                <c:pt idx="11">
                  <c:v>70</c:v>
                </c:pt>
                <c:pt idx="12">
                  <c:v>53</c:v>
                </c:pt>
                <c:pt idx="13">
                  <c:v>39</c:v>
                </c:pt>
                <c:pt idx="14">
                  <c:v>39</c:v>
                </c:pt>
                <c:pt idx="15">
                  <c:v>48</c:v>
                </c:pt>
                <c:pt idx="16">
                  <c:v>41</c:v>
                </c:pt>
                <c:pt idx="17">
                  <c:v>24</c:v>
                </c:pt>
                <c:pt idx="18">
                  <c:v>23</c:v>
                </c:pt>
                <c:pt idx="19">
                  <c:v>29</c:v>
                </c:pt>
                <c:pt idx="20">
                  <c:v>14</c:v>
                </c:pt>
                <c:pt idx="21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9408"/>
        <c:axId val="310969968"/>
      </c:scatterChart>
      <c:valAx>
        <c:axId val="3109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9968"/>
        <c:crosses val="autoZero"/>
        <c:crossBetween val="midCat"/>
      </c:valAx>
      <c:valAx>
        <c:axId val="3109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Nrays</a:t>
            </a:r>
            <a:r>
              <a:rPr lang="en-US" baseline="0"/>
              <a:t> vs lens height</a:t>
            </a:r>
          </a:p>
          <a:p>
            <a:pPr>
              <a:defRPr/>
            </a:pPr>
            <a:r>
              <a:rPr lang="en-US" sz="1200" baseline="0"/>
              <a:t>array helps increase working distance after a threshold</a:t>
            </a:r>
            <a:endParaRPr lang="en-US" sz="1200"/>
          </a:p>
        </c:rich>
      </c:tx>
      <c:layout>
        <c:manualLayout>
          <c:xMode val="edge"/>
          <c:yMode val="edge"/>
          <c:x val="0.1528611111111111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'channel_grin_array-uniform'!$C$28:$C$48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15</c:v>
                </c:pt>
              </c:numCache>
            </c:numRef>
          </c:xVal>
          <c:yVal>
            <c:numRef>
              <c:f>'channel_grin_array-uniform'!$L$28:$L$48</c:f>
              <c:numCache>
                <c:formatCode>General</c:formatCode>
                <c:ptCount val="21"/>
                <c:pt idx="0">
                  <c:v>134</c:v>
                </c:pt>
                <c:pt idx="1">
                  <c:v>134</c:v>
                </c:pt>
                <c:pt idx="2">
                  <c:v>136</c:v>
                </c:pt>
                <c:pt idx="3">
                  <c:v>136</c:v>
                </c:pt>
                <c:pt idx="4">
                  <c:v>132</c:v>
                </c:pt>
                <c:pt idx="5">
                  <c:v>132</c:v>
                </c:pt>
                <c:pt idx="6">
                  <c:v>123</c:v>
                </c:pt>
                <c:pt idx="7">
                  <c:v>123</c:v>
                </c:pt>
                <c:pt idx="8">
                  <c:v>120</c:v>
                </c:pt>
                <c:pt idx="9">
                  <c:v>110</c:v>
                </c:pt>
                <c:pt idx="10">
                  <c:v>111</c:v>
                </c:pt>
                <c:pt idx="11">
                  <c:v>98</c:v>
                </c:pt>
                <c:pt idx="12">
                  <c:v>98</c:v>
                </c:pt>
                <c:pt idx="13">
                  <c:v>85</c:v>
                </c:pt>
                <c:pt idx="14">
                  <c:v>86</c:v>
                </c:pt>
                <c:pt idx="15">
                  <c:v>77</c:v>
                </c:pt>
                <c:pt idx="16">
                  <c:v>71</c:v>
                </c:pt>
                <c:pt idx="17">
                  <c:v>65</c:v>
                </c:pt>
                <c:pt idx="18">
                  <c:v>60</c:v>
                </c:pt>
                <c:pt idx="19">
                  <c:v>57</c:v>
                </c:pt>
                <c:pt idx="20">
                  <c:v>136</c:v>
                </c:pt>
              </c:numCache>
            </c:numRef>
          </c:yVal>
          <c:smooth val="0"/>
        </c:ser>
        <c:ser>
          <c:idx val="1"/>
          <c:order val="1"/>
          <c:tx>
            <c:v>Grin Array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'channel_grin_array-uniform'!$C$28:$C$48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15</c:v>
                </c:pt>
              </c:numCache>
            </c:numRef>
          </c:xVal>
          <c:yVal>
            <c:numRef>
              <c:f>'channel_grin_array-uniform'!$M$28:$M$48</c:f>
              <c:numCache>
                <c:formatCode>General</c:formatCode>
                <c:ptCount val="21"/>
                <c:pt idx="0">
                  <c:v>107</c:v>
                </c:pt>
                <c:pt idx="1">
                  <c:v>118</c:v>
                </c:pt>
                <c:pt idx="2">
                  <c:v>67</c:v>
                </c:pt>
                <c:pt idx="3">
                  <c:v>83</c:v>
                </c:pt>
                <c:pt idx="4">
                  <c:v>102</c:v>
                </c:pt>
                <c:pt idx="5">
                  <c:v>111</c:v>
                </c:pt>
                <c:pt idx="6">
                  <c:v>105</c:v>
                </c:pt>
                <c:pt idx="7">
                  <c:v>79</c:v>
                </c:pt>
                <c:pt idx="8">
                  <c:v>86</c:v>
                </c:pt>
                <c:pt idx="9">
                  <c:v>74</c:v>
                </c:pt>
                <c:pt idx="10">
                  <c:v>76</c:v>
                </c:pt>
                <c:pt idx="11">
                  <c:v>102</c:v>
                </c:pt>
                <c:pt idx="12">
                  <c:v>81</c:v>
                </c:pt>
                <c:pt idx="13">
                  <c:v>78</c:v>
                </c:pt>
                <c:pt idx="14">
                  <c:v>87</c:v>
                </c:pt>
                <c:pt idx="15">
                  <c:v>86</c:v>
                </c:pt>
                <c:pt idx="16">
                  <c:v>75</c:v>
                </c:pt>
                <c:pt idx="17">
                  <c:v>86</c:v>
                </c:pt>
                <c:pt idx="18">
                  <c:v>95</c:v>
                </c:pt>
                <c:pt idx="19">
                  <c:v>93</c:v>
                </c:pt>
                <c:pt idx="20">
                  <c:v>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71088"/>
        <c:axId val="310971648"/>
      </c:scatterChart>
      <c:valAx>
        <c:axId val="3109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lens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71648"/>
        <c:crosses val="autoZero"/>
        <c:crossBetween val="midCat"/>
      </c:valAx>
      <c:valAx>
        <c:axId val="3109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7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'channel_grin_array-uniform'!$D$52:$D$56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'channel_grin_array-uniform'!$M$52:$M$56</c:f>
              <c:numCache>
                <c:formatCode>General</c:formatCode>
                <c:ptCount val="5"/>
                <c:pt idx="0">
                  <c:v>87</c:v>
                </c:pt>
                <c:pt idx="1">
                  <c:v>94</c:v>
                </c:pt>
                <c:pt idx="2">
                  <c:v>93</c:v>
                </c:pt>
                <c:pt idx="3">
                  <c:v>92</c:v>
                </c:pt>
                <c:pt idx="4">
                  <c:v>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73888"/>
        <c:axId val="310974448"/>
      </c:scatterChart>
      <c:valAx>
        <c:axId val="3109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74448"/>
        <c:crosses val="autoZero"/>
        <c:crossBetween val="midCat"/>
      </c:valAx>
      <c:valAx>
        <c:axId val="3109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'channel_grin_array-uniform'!$D$61:$D$65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'channel_grin_array-uniform'!$M$61:$M$65</c:f>
              <c:numCache>
                <c:formatCode>General</c:formatCode>
                <c:ptCount val="5"/>
                <c:pt idx="0">
                  <c:v>62</c:v>
                </c:pt>
                <c:pt idx="1">
                  <c:v>89</c:v>
                </c:pt>
                <c:pt idx="2">
                  <c:v>93</c:v>
                </c:pt>
                <c:pt idx="3">
                  <c:v>93</c:v>
                </c:pt>
                <c:pt idx="4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76688"/>
        <c:axId val="310977248"/>
      </c:scatterChart>
      <c:valAx>
        <c:axId val="3109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77248"/>
        <c:crosses val="autoZero"/>
        <c:crossBetween val="midCat"/>
      </c:valAx>
      <c:valAx>
        <c:axId val="3109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'channel_grin_array-uniform'!$E$70:$E$74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'channel_grin_array-uniform'!$M$70:$M$74</c:f>
              <c:numCache>
                <c:formatCode>General</c:formatCode>
                <c:ptCount val="5"/>
                <c:pt idx="0">
                  <c:v>80</c:v>
                </c:pt>
                <c:pt idx="1">
                  <c:v>85</c:v>
                </c:pt>
                <c:pt idx="2">
                  <c:v>93</c:v>
                </c:pt>
                <c:pt idx="3">
                  <c:v>86</c:v>
                </c:pt>
                <c:pt idx="4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79488"/>
        <c:axId val="310980048"/>
      </c:scatterChart>
      <c:valAx>
        <c:axId val="31097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80048"/>
        <c:crosses val="autoZero"/>
        <c:crossBetween val="midCat"/>
      </c:valAx>
      <c:valAx>
        <c:axId val="3109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7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'channel_grin_array-uniform'!$E$79:$E$83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'channel_grin_array-uniform'!$M$79:$M$83</c:f>
              <c:numCache>
                <c:formatCode>General</c:formatCode>
                <c:ptCount val="5"/>
                <c:pt idx="0">
                  <c:v>63</c:v>
                </c:pt>
                <c:pt idx="1">
                  <c:v>73</c:v>
                </c:pt>
                <c:pt idx="2">
                  <c:v>93</c:v>
                </c:pt>
                <c:pt idx="3">
                  <c:v>89</c:v>
                </c:pt>
                <c:pt idx="4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82288"/>
        <c:axId val="310982848"/>
      </c:scatterChart>
      <c:valAx>
        <c:axId val="3109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82848"/>
        <c:crosses val="autoZero"/>
        <c:crossBetween val="midCat"/>
      </c:valAx>
      <c:valAx>
        <c:axId val="3109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8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'channel_grin_array-uniform'!$Q$28:$Q$48</c:f>
              <c:numCache>
                <c:formatCode>General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0.3</c:v>
                </c:pt>
              </c:numCache>
            </c:numRef>
          </c:xVal>
          <c:yVal>
            <c:numRef>
              <c:f>'channel_grin_array-uniform'!$M$28:$M$48</c:f>
              <c:numCache>
                <c:formatCode>General</c:formatCode>
                <c:ptCount val="21"/>
                <c:pt idx="0">
                  <c:v>107</c:v>
                </c:pt>
                <c:pt idx="1">
                  <c:v>118</c:v>
                </c:pt>
                <c:pt idx="2">
                  <c:v>67</c:v>
                </c:pt>
                <c:pt idx="3">
                  <c:v>83</c:v>
                </c:pt>
                <c:pt idx="4">
                  <c:v>102</c:v>
                </c:pt>
                <c:pt idx="5">
                  <c:v>111</c:v>
                </c:pt>
                <c:pt idx="6">
                  <c:v>105</c:v>
                </c:pt>
                <c:pt idx="7">
                  <c:v>79</c:v>
                </c:pt>
                <c:pt idx="8">
                  <c:v>86</c:v>
                </c:pt>
                <c:pt idx="9">
                  <c:v>74</c:v>
                </c:pt>
                <c:pt idx="10">
                  <c:v>76</c:v>
                </c:pt>
                <c:pt idx="11">
                  <c:v>102</c:v>
                </c:pt>
                <c:pt idx="12">
                  <c:v>81</c:v>
                </c:pt>
                <c:pt idx="13">
                  <c:v>78</c:v>
                </c:pt>
                <c:pt idx="14">
                  <c:v>87</c:v>
                </c:pt>
                <c:pt idx="15">
                  <c:v>86</c:v>
                </c:pt>
                <c:pt idx="16">
                  <c:v>75</c:v>
                </c:pt>
                <c:pt idx="17">
                  <c:v>86</c:v>
                </c:pt>
                <c:pt idx="18">
                  <c:v>95</c:v>
                </c:pt>
                <c:pt idx="19">
                  <c:v>93</c:v>
                </c:pt>
                <c:pt idx="20">
                  <c:v>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08144"/>
        <c:axId val="251908704"/>
      </c:scatterChart>
      <c:valAx>
        <c:axId val="2519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08704"/>
        <c:crosses val="autoZero"/>
        <c:crossBetween val="midCat"/>
      </c:valAx>
      <c:valAx>
        <c:axId val="2519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NUMBEROFRAYS</a:t>
            </a:r>
          </a:p>
          <a:p>
            <a:pPr>
              <a:defRPr/>
            </a:pPr>
            <a:r>
              <a:rPr lang="en-US" sz="1200"/>
              <a:t>try to reduce</a:t>
            </a:r>
            <a:r>
              <a:rPr lang="en-US" sz="1200" baseline="0"/>
              <a:t> air gap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546651180797523"/>
          <c:w val="0.87753018372703417"/>
          <c:h val="0.744722153633234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channel_detector_lensless!$D$72</c:f>
              <c:strCache>
                <c:ptCount val="1"/>
                <c:pt idx="0">
                  <c:v>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channel_detector_lensless!$B$73:$B$83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channel_detector_lensless!$D$73:$D$83</c:f>
              <c:numCache>
                <c:formatCode>General</c:formatCode>
                <c:ptCount val="11"/>
                <c:pt idx="0">
                  <c:v>97</c:v>
                </c:pt>
                <c:pt idx="1">
                  <c:v>141</c:v>
                </c:pt>
                <c:pt idx="2">
                  <c:v>141</c:v>
                </c:pt>
                <c:pt idx="3">
                  <c:v>139</c:v>
                </c:pt>
                <c:pt idx="4">
                  <c:v>135</c:v>
                </c:pt>
                <c:pt idx="5">
                  <c:v>133</c:v>
                </c:pt>
                <c:pt idx="6">
                  <c:v>131</c:v>
                </c:pt>
                <c:pt idx="7">
                  <c:v>125</c:v>
                </c:pt>
                <c:pt idx="8">
                  <c:v>121</c:v>
                </c:pt>
                <c:pt idx="9">
                  <c:v>119</c:v>
                </c:pt>
                <c:pt idx="10">
                  <c:v>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62944"/>
        <c:axId val="294263504"/>
      </c:scatterChart>
      <c:valAx>
        <c:axId val="2942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63504"/>
        <c:crosses val="autoZero"/>
        <c:crossBetween val="midCat"/>
      </c:valAx>
      <c:valAx>
        <c:axId val="2942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</a:t>
            </a:r>
            <a:r>
              <a:rPr lang="en-US" baseline="0"/>
              <a:t> vs Working Distance</a:t>
            </a:r>
          </a:p>
          <a:p>
            <a:pPr>
              <a:defRPr/>
            </a:pPr>
            <a:r>
              <a:rPr lang="en-US" sz="1100" baseline="0"/>
              <a:t>FZP increases NA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083121700548"/>
          <c:y val="0.17171296296296296"/>
          <c:w val="0.82879184267282624"/>
          <c:h val="0.68848024205307656"/>
        </c:manualLayout>
      </c:layout>
      <c:scatterChart>
        <c:scatterStyle val="lineMarker"/>
        <c:varyColors val="0"/>
        <c:ser>
          <c:idx val="0"/>
          <c:order val="0"/>
          <c:tx>
            <c:v>fzp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channel_fzp_detector!$G$95:$G$104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channel_fzp_detector!$I$95:$I$104</c:f>
              <c:numCache>
                <c:formatCode>General</c:formatCode>
                <c:ptCount val="10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channel_fzp_detector!$G$95:$G$104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channel_fzp_detector!$H$95:$H$104</c:f>
              <c:numCache>
                <c:formatCode>General</c:formatCode>
                <c:ptCount val="10"/>
                <c:pt idx="0">
                  <c:v>47</c:v>
                </c:pt>
                <c:pt idx="1">
                  <c:v>33</c:v>
                </c:pt>
                <c:pt idx="2">
                  <c:v>26</c:v>
                </c:pt>
                <c:pt idx="3">
                  <c:v>18</c:v>
                </c:pt>
                <c:pt idx="4">
                  <c:v>16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11504"/>
        <c:axId val="251912064"/>
      </c:scatterChart>
      <c:valAx>
        <c:axId val="2519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Working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12064"/>
        <c:crosses val="autoZero"/>
        <c:crossBetween val="midCat"/>
      </c:valAx>
      <c:valAx>
        <c:axId val="2519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 of 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36650544289745"/>
          <c:y val="0.29245297462817144"/>
          <c:w val="0.1249773478477264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FZP collimates</a:t>
            </a:r>
          </a:p>
          <a:p>
            <a:pPr>
              <a:defRPr/>
            </a:pPr>
            <a:r>
              <a:rPr lang="en-US" sz="1100"/>
              <a:t>area below</a:t>
            </a:r>
            <a:r>
              <a:rPr lang="en-US" sz="1100" baseline="0"/>
              <a:t> lens shows no improvement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channel_fzp_detector!$F$107:$F$116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channel_fzp_detector!$I$107:$I$116</c:f>
              <c:numCache>
                <c:formatCode>General</c:formatCode>
                <c:ptCount val="10"/>
                <c:pt idx="0">
                  <c:v>101</c:v>
                </c:pt>
                <c:pt idx="1">
                  <c:v>73</c:v>
                </c:pt>
                <c:pt idx="2">
                  <c:v>65</c:v>
                </c:pt>
                <c:pt idx="3">
                  <c:v>49</c:v>
                </c:pt>
                <c:pt idx="4">
                  <c:v>39</c:v>
                </c:pt>
                <c:pt idx="5">
                  <c:v>40</c:v>
                </c:pt>
                <c:pt idx="6">
                  <c:v>32</c:v>
                </c:pt>
                <c:pt idx="7">
                  <c:v>30</c:v>
                </c:pt>
                <c:pt idx="8">
                  <c:v>19</c:v>
                </c:pt>
                <c:pt idx="9">
                  <c:v>23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channel_fzp_detector!$F$107:$F$116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channel_fzp_detector!$H$107:$H$116</c:f>
              <c:numCache>
                <c:formatCode>General</c:formatCode>
                <c:ptCount val="10"/>
                <c:pt idx="0">
                  <c:v>96</c:v>
                </c:pt>
                <c:pt idx="1">
                  <c:v>72</c:v>
                </c:pt>
                <c:pt idx="2">
                  <c:v>59</c:v>
                </c:pt>
                <c:pt idx="3">
                  <c:v>51</c:v>
                </c:pt>
                <c:pt idx="4">
                  <c:v>38</c:v>
                </c:pt>
                <c:pt idx="5">
                  <c:v>31</c:v>
                </c:pt>
                <c:pt idx="6">
                  <c:v>27</c:v>
                </c:pt>
                <c:pt idx="7">
                  <c:v>21</c:v>
                </c:pt>
                <c:pt idx="8">
                  <c:v>18</c:v>
                </c:pt>
                <c:pt idx="9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14864"/>
        <c:axId val="251915424"/>
      </c:scatterChart>
      <c:valAx>
        <c:axId val="25191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15424"/>
        <c:crosses val="autoZero"/>
        <c:crossBetween val="midCat"/>
      </c:valAx>
      <c:valAx>
        <c:axId val="2519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1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n_lens</a:t>
            </a:r>
            <a:r>
              <a:rPr lang="en-US" baseline="0"/>
              <a:t> should be higher than n_well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channel_embedded_well_detector_!$A$26:$A$46</c:f>
              <c:numCache>
                <c:formatCode>General</c:formatCode>
                <c:ptCount val="21"/>
                <c:pt idx="0">
                  <c:v>1</c:v>
                </c:pt>
                <c:pt idx="1">
                  <c:v>1.0526314999999999</c:v>
                </c:pt>
                <c:pt idx="2">
                  <c:v>1.1052630999999999</c:v>
                </c:pt>
                <c:pt idx="3">
                  <c:v>1.1578946999999999</c:v>
                </c:pt>
                <c:pt idx="4">
                  <c:v>1.2105262999999999</c:v>
                </c:pt>
                <c:pt idx="5">
                  <c:v>1.2631578000000001</c:v>
                </c:pt>
                <c:pt idx="6">
                  <c:v>1.3157894000000001</c:v>
                </c:pt>
                <c:pt idx="7">
                  <c:v>1.3684210000000001</c:v>
                </c:pt>
                <c:pt idx="8">
                  <c:v>1.4210526000000001</c:v>
                </c:pt>
                <c:pt idx="9">
                  <c:v>1.4736842000000001</c:v>
                </c:pt>
                <c:pt idx="10">
                  <c:v>1.5263157000000001</c:v>
                </c:pt>
                <c:pt idx="11">
                  <c:v>1.5789473000000001</c:v>
                </c:pt>
                <c:pt idx="12">
                  <c:v>1.6315789000000001</c:v>
                </c:pt>
                <c:pt idx="13">
                  <c:v>1.6842105000000001</c:v>
                </c:pt>
                <c:pt idx="14">
                  <c:v>1.7368421000000001</c:v>
                </c:pt>
                <c:pt idx="15">
                  <c:v>1.7894736</c:v>
                </c:pt>
                <c:pt idx="16">
                  <c:v>1.8421052</c:v>
                </c:pt>
                <c:pt idx="17">
                  <c:v>1.8947368</c:v>
                </c:pt>
                <c:pt idx="18">
                  <c:v>1.9473684</c:v>
                </c:pt>
                <c:pt idx="19">
                  <c:v>2</c:v>
                </c:pt>
                <c:pt idx="20">
                  <c:v>1.0263157000000001</c:v>
                </c:pt>
              </c:numCache>
            </c:numRef>
          </c:xVal>
          <c:yVal>
            <c:numRef>
              <c:f>channel_embedded_well_detector_!$G$26:$G$46</c:f>
              <c:numCache>
                <c:formatCode>General</c:formatCode>
                <c:ptCount val="21"/>
                <c:pt idx="0">
                  <c:v>0.4375</c:v>
                </c:pt>
                <c:pt idx="1">
                  <c:v>1.2702702702702702</c:v>
                </c:pt>
                <c:pt idx="2">
                  <c:v>1.1538461538461537</c:v>
                </c:pt>
                <c:pt idx="3">
                  <c:v>1.0470588235294118</c:v>
                </c:pt>
                <c:pt idx="4">
                  <c:v>1.0158730158730158</c:v>
                </c:pt>
                <c:pt idx="5">
                  <c:v>0.91511936339522548</c:v>
                </c:pt>
                <c:pt idx="6">
                  <c:v>0.80851063829787229</c:v>
                </c:pt>
                <c:pt idx="7">
                  <c:v>1.5</c:v>
                </c:pt>
                <c:pt idx="8">
                  <c:v>0</c:v>
                </c:pt>
                <c:pt idx="9">
                  <c:v>0.4</c:v>
                </c:pt>
                <c:pt idx="10">
                  <c:v>0</c:v>
                </c:pt>
                <c:pt idx="11">
                  <c:v>0.42857142857142855</c:v>
                </c:pt>
                <c:pt idx="12">
                  <c:v>1.75</c:v>
                </c:pt>
                <c:pt idx="13">
                  <c:v>2</c:v>
                </c:pt>
                <c:pt idx="14">
                  <c:v>1.1666666666666667</c:v>
                </c:pt>
                <c:pt idx="15">
                  <c:v>3</c:v>
                </c:pt>
                <c:pt idx="16">
                  <c:v>3.6666666666666665</c:v>
                </c:pt>
                <c:pt idx="17">
                  <c:v>4.5999999999999996</c:v>
                </c:pt>
                <c:pt idx="18">
                  <c:v>3.5</c:v>
                </c:pt>
                <c:pt idx="19">
                  <c:v>2.8333333333333335</c:v>
                </c:pt>
                <c:pt idx="20">
                  <c:v>0.96969696969696972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17664"/>
        <c:axId val="251918224"/>
      </c:scatterChart>
      <c:valAx>
        <c:axId val="2519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n_lens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18224"/>
        <c:crosses val="autoZero"/>
        <c:crossBetween val="midCat"/>
      </c:valAx>
      <c:valAx>
        <c:axId val="251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n_well =</a:t>
            </a:r>
            <a:r>
              <a:rPr lang="en-US" baseline="0"/>
              <a:t> n_pdms is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channel_embedded_well_detector_!$B$2:$B$22</c:f>
              <c:numCache>
                <c:formatCode>General</c:formatCode>
                <c:ptCount val="21"/>
                <c:pt idx="0">
                  <c:v>1</c:v>
                </c:pt>
                <c:pt idx="1">
                  <c:v>1.0526314999999999</c:v>
                </c:pt>
                <c:pt idx="2">
                  <c:v>1.1052630999999999</c:v>
                </c:pt>
                <c:pt idx="3">
                  <c:v>1.1578946999999999</c:v>
                </c:pt>
                <c:pt idx="4">
                  <c:v>1.2105262999999999</c:v>
                </c:pt>
                <c:pt idx="5">
                  <c:v>1.2631578000000001</c:v>
                </c:pt>
                <c:pt idx="6">
                  <c:v>1.3157894000000001</c:v>
                </c:pt>
                <c:pt idx="7">
                  <c:v>1.3684210000000001</c:v>
                </c:pt>
                <c:pt idx="8">
                  <c:v>1.4210526000000001</c:v>
                </c:pt>
                <c:pt idx="9">
                  <c:v>1.4736842000000001</c:v>
                </c:pt>
                <c:pt idx="10">
                  <c:v>1.5263157000000001</c:v>
                </c:pt>
                <c:pt idx="11">
                  <c:v>1.5789473000000001</c:v>
                </c:pt>
                <c:pt idx="12">
                  <c:v>1.6315789000000001</c:v>
                </c:pt>
                <c:pt idx="13">
                  <c:v>1.6842105000000001</c:v>
                </c:pt>
                <c:pt idx="14">
                  <c:v>1.7368421000000001</c:v>
                </c:pt>
                <c:pt idx="15">
                  <c:v>1.7894736</c:v>
                </c:pt>
                <c:pt idx="16">
                  <c:v>1.8421052</c:v>
                </c:pt>
                <c:pt idx="17">
                  <c:v>1.8947368</c:v>
                </c:pt>
                <c:pt idx="18">
                  <c:v>1.9473684</c:v>
                </c:pt>
                <c:pt idx="19">
                  <c:v>2</c:v>
                </c:pt>
                <c:pt idx="20">
                  <c:v>1.0263157000000001</c:v>
                </c:pt>
              </c:numCache>
            </c:numRef>
          </c:xVal>
          <c:yVal>
            <c:numRef>
              <c:f>channel_embedded_well_detector_!$G$2:$G$22</c:f>
              <c:numCache>
                <c:formatCode>General</c:formatCode>
                <c:ptCount val="21"/>
                <c:pt idx="0">
                  <c:v>7.6923076923076927E-2</c:v>
                </c:pt>
                <c:pt idx="1">
                  <c:v>0.38461538461538464</c:v>
                </c:pt>
                <c:pt idx="2">
                  <c:v>0.69230769230769229</c:v>
                </c:pt>
                <c:pt idx="3">
                  <c:v>0.76923076923076927</c:v>
                </c:pt>
                <c:pt idx="4">
                  <c:v>1.0769230769230769</c:v>
                </c:pt>
                <c:pt idx="5">
                  <c:v>1.2307692307692308</c:v>
                </c:pt>
                <c:pt idx="6">
                  <c:v>1.3846153846153846</c:v>
                </c:pt>
                <c:pt idx="7">
                  <c:v>1.2307692307692308</c:v>
                </c:pt>
                <c:pt idx="8">
                  <c:v>1.1538461538461537</c:v>
                </c:pt>
                <c:pt idx="9">
                  <c:v>1.1538461538461537</c:v>
                </c:pt>
                <c:pt idx="10">
                  <c:v>1.1538461538461537</c:v>
                </c:pt>
                <c:pt idx="11">
                  <c:v>1.0769230769230769</c:v>
                </c:pt>
                <c:pt idx="12">
                  <c:v>1.0769230769230769</c:v>
                </c:pt>
                <c:pt idx="13">
                  <c:v>1</c:v>
                </c:pt>
                <c:pt idx="14">
                  <c:v>0.76923076923076927</c:v>
                </c:pt>
                <c:pt idx="15">
                  <c:v>0.69230769230769229</c:v>
                </c:pt>
                <c:pt idx="16">
                  <c:v>0.69230769230769229</c:v>
                </c:pt>
                <c:pt idx="17">
                  <c:v>0.69230769230769229</c:v>
                </c:pt>
                <c:pt idx="18">
                  <c:v>0.61538461538461542</c:v>
                </c:pt>
                <c:pt idx="19">
                  <c:v>0.53846153846153844</c:v>
                </c:pt>
                <c:pt idx="20">
                  <c:v>0.15384615384615385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20464"/>
        <c:axId val="251921024"/>
      </c:scatterChart>
      <c:valAx>
        <c:axId val="2519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21024"/>
        <c:crosses val="autoZero"/>
        <c:crossBetween val="midCat"/>
      </c:valAx>
      <c:valAx>
        <c:axId val="2519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channel_neg_detector!$G$2</c:f>
              <c:strCache>
                <c:ptCount val="1"/>
                <c:pt idx="0">
                  <c:v>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channel_neg_detector!$A$3:$A$23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channel_neg_detector!$G$3:$G$23</c:f>
              <c:numCache>
                <c:formatCode>General</c:formatCode>
                <c:ptCount val="21"/>
                <c:pt idx="0">
                  <c:v>136</c:v>
                </c:pt>
                <c:pt idx="1">
                  <c:v>126</c:v>
                </c:pt>
                <c:pt idx="2">
                  <c:v>106</c:v>
                </c:pt>
                <c:pt idx="3">
                  <c:v>90</c:v>
                </c:pt>
                <c:pt idx="4">
                  <c:v>69</c:v>
                </c:pt>
                <c:pt idx="5">
                  <c:v>54</c:v>
                </c:pt>
                <c:pt idx="6">
                  <c:v>46</c:v>
                </c:pt>
                <c:pt idx="7">
                  <c:v>40</c:v>
                </c:pt>
                <c:pt idx="8">
                  <c:v>31</c:v>
                </c:pt>
                <c:pt idx="9">
                  <c:v>28</c:v>
                </c:pt>
                <c:pt idx="10">
                  <c:v>21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12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channel_neg_detector!$H$2</c:f>
              <c:strCache>
                <c:ptCount val="1"/>
                <c:pt idx="0">
                  <c:v>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channel_neg_detector!$A$3:$A$23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channel_neg_detector!$H$3:$H$23</c:f>
              <c:numCache>
                <c:formatCode>General</c:formatCode>
                <c:ptCount val="21"/>
                <c:pt idx="0">
                  <c:v>4</c:v>
                </c:pt>
                <c:pt idx="1">
                  <c:v>138</c:v>
                </c:pt>
                <c:pt idx="2">
                  <c:v>125</c:v>
                </c:pt>
                <c:pt idx="3">
                  <c:v>139</c:v>
                </c:pt>
                <c:pt idx="4">
                  <c:v>107</c:v>
                </c:pt>
                <c:pt idx="5">
                  <c:v>92</c:v>
                </c:pt>
                <c:pt idx="6">
                  <c:v>98</c:v>
                </c:pt>
                <c:pt idx="7">
                  <c:v>77</c:v>
                </c:pt>
                <c:pt idx="8">
                  <c:v>66</c:v>
                </c:pt>
                <c:pt idx="9">
                  <c:v>56</c:v>
                </c:pt>
                <c:pt idx="10">
                  <c:v>41</c:v>
                </c:pt>
                <c:pt idx="11">
                  <c:v>40</c:v>
                </c:pt>
                <c:pt idx="12">
                  <c:v>42</c:v>
                </c:pt>
                <c:pt idx="13">
                  <c:v>45</c:v>
                </c:pt>
                <c:pt idx="14">
                  <c:v>38</c:v>
                </c:pt>
                <c:pt idx="15">
                  <c:v>32</c:v>
                </c:pt>
                <c:pt idx="16">
                  <c:v>29</c:v>
                </c:pt>
                <c:pt idx="17">
                  <c:v>30</c:v>
                </c:pt>
                <c:pt idx="18">
                  <c:v>23</c:v>
                </c:pt>
                <c:pt idx="19">
                  <c:v>24</c:v>
                </c:pt>
                <c:pt idx="20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23824"/>
        <c:axId val="251924384"/>
      </c:scatterChart>
      <c:valAx>
        <c:axId val="2519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24384"/>
        <c:crosses val="autoZero"/>
        <c:crossBetween val="midCat"/>
      </c:valAx>
      <c:valAx>
        <c:axId val="2519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2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channel_neg_detector!$G$27</c:f>
              <c:strCache>
                <c:ptCount val="1"/>
                <c:pt idx="0">
                  <c:v>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channel_neg_detector!$C$28:$C$52</c:f>
              <c:numCache>
                <c:formatCode>General</c:formatCode>
                <c:ptCount val="25"/>
                <c:pt idx="0">
                  <c:v>1</c:v>
                </c:pt>
                <c:pt idx="1">
                  <c:v>5.125</c:v>
                </c:pt>
                <c:pt idx="2">
                  <c:v>9.25</c:v>
                </c:pt>
                <c:pt idx="3">
                  <c:v>13.375</c:v>
                </c:pt>
                <c:pt idx="4">
                  <c:v>17.5</c:v>
                </c:pt>
                <c:pt idx="5">
                  <c:v>21.625</c:v>
                </c:pt>
                <c:pt idx="6">
                  <c:v>25.75</c:v>
                </c:pt>
                <c:pt idx="7">
                  <c:v>29.875</c:v>
                </c:pt>
                <c:pt idx="8">
                  <c:v>34</c:v>
                </c:pt>
                <c:pt idx="9">
                  <c:v>38.125</c:v>
                </c:pt>
                <c:pt idx="10">
                  <c:v>42.25</c:v>
                </c:pt>
                <c:pt idx="11">
                  <c:v>46.375</c:v>
                </c:pt>
                <c:pt idx="12">
                  <c:v>50.5</c:v>
                </c:pt>
                <c:pt idx="13">
                  <c:v>54.625</c:v>
                </c:pt>
                <c:pt idx="14">
                  <c:v>58.75</c:v>
                </c:pt>
                <c:pt idx="15">
                  <c:v>62.875</c:v>
                </c:pt>
                <c:pt idx="16">
                  <c:v>67</c:v>
                </c:pt>
                <c:pt idx="17">
                  <c:v>71.125</c:v>
                </c:pt>
                <c:pt idx="18">
                  <c:v>75.25</c:v>
                </c:pt>
                <c:pt idx="19">
                  <c:v>79.375</c:v>
                </c:pt>
                <c:pt idx="20">
                  <c:v>83.5</c:v>
                </c:pt>
                <c:pt idx="21">
                  <c:v>87.625</c:v>
                </c:pt>
                <c:pt idx="22">
                  <c:v>91.75</c:v>
                </c:pt>
                <c:pt idx="23">
                  <c:v>95.875</c:v>
                </c:pt>
                <c:pt idx="24">
                  <c:v>100</c:v>
                </c:pt>
              </c:numCache>
            </c:numRef>
          </c:xVal>
          <c:yVal>
            <c:numRef>
              <c:f>channel_neg_detector!$G$28:$G$52</c:f>
              <c:numCache>
                <c:formatCode>General</c:formatCode>
                <c:ptCount val="25"/>
                <c:pt idx="0">
                  <c:v>127</c:v>
                </c:pt>
                <c:pt idx="1">
                  <c:v>127</c:v>
                </c:pt>
                <c:pt idx="2">
                  <c:v>114</c:v>
                </c:pt>
                <c:pt idx="3">
                  <c:v>107</c:v>
                </c:pt>
                <c:pt idx="4">
                  <c:v>104</c:v>
                </c:pt>
                <c:pt idx="5">
                  <c:v>96</c:v>
                </c:pt>
                <c:pt idx="6">
                  <c:v>88</c:v>
                </c:pt>
                <c:pt idx="7">
                  <c:v>77</c:v>
                </c:pt>
                <c:pt idx="8">
                  <c:v>70</c:v>
                </c:pt>
                <c:pt idx="9">
                  <c:v>63</c:v>
                </c:pt>
                <c:pt idx="10">
                  <c:v>58</c:v>
                </c:pt>
                <c:pt idx="11">
                  <c:v>49</c:v>
                </c:pt>
                <c:pt idx="12">
                  <c:v>50</c:v>
                </c:pt>
                <c:pt idx="13">
                  <c:v>46</c:v>
                </c:pt>
                <c:pt idx="14">
                  <c:v>42</c:v>
                </c:pt>
                <c:pt idx="15">
                  <c:v>40</c:v>
                </c:pt>
                <c:pt idx="16">
                  <c:v>37</c:v>
                </c:pt>
                <c:pt idx="17">
                  <c:v>35</c:v>
                </c:pt>
                <c:pt idx="18">
                  <c:v>32</c:v>
                </c:pt>
                <c:pt idx="19">
                  <c:v>30</c:v>
                </c:pt>
                <c:pt idx="20">
                  <c:v>28</c:v>
                </c:pt>
                <c:pt idx="21">
                  <c:v>26</c:v>
                </c:pt>
                <c:pt idx="22">
                  <c:v>22</c:v>
                </c:pt>
                <c:pt idx="23">
                  <c:v>22</c:v>
                </c:pt>
                <c:pt idx="24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channel_neg_detector!$H$27</c:f>
              <c:strCache>
                <c:ptCount val="1"/>
                <c:pt idx="0">
                  <c:v>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channel_neg_detector!$C$28:$C$52</c:f>
              <c:numCache>
                <c:formatCode>General</c:formatCode>
                <c:ptCount val="25"/>
                <c:pt idx="0">
                  <c:v>1</c:v>
                </c:pt>
                <c:pt idx="1">
                  <c:v>5.125</c:v>
                </c:pt>
                <c:pt idx="2">
                  <c:v>9.25</c:v>
                </c:pt>
                <c:pt idx="3">
                  <c:v>13.375</c:v>
                </c:pt>
                <c:pt idx="4">
                  <c:v>17.5</c:v>
                </c:pt>
                <c:pt idx="5">
                  <c:v>21.625</c:v>
                </c:pt>
                <c:pt idx="6">
                  <c:v>25.75</c:v>
                </c:pt>
                <c:pt idx="7">
                  <c:v>29.875</c:v>
                </c:pt>
                <c:pt idx="8">
                  <c:v>34</c:v>
                </c:pt>
                <c:pt idx="9">
                  <c:v>38.125</c:v>
                </c:pt>
                <c:pt idx="10">
                  <c:v>42.25</c:v>
                </c:pt>
                <c:pt idx="11">
                  <c:v>46.375</c:v>
                </c:pt>
                <c:pt idx="12">
                  <c:v>50.5</c:v>
                </c:pt>
                <c:pt idx="13">
                  <c:v>54.625</c:v>
                </c:pt>
                <c:pt idx="14">
                  <c:v>58.75</c:v>
                </c:pt>
                <c:pt idx="15">
                  <c:v>62.875</c:v>
                </c:pt>
                <c:pt idx="16">
                  <c:v>67</c:v>
                </c:pt>
                <c:pt idx="17">
                  <c:v>71.125</c:v>
                </c:pt>
                <c:pt idx="18">
                  <c:v>75.25</c:v>
                </c:pt>
                <c:pt idx="19">
                  <c:v>79.375</c:v>
                </c:pt>
                <c:pt idx="20">
                  <c:v>83.5</c:v>
                </c:pt>
                <c:pt idx="21">
                  <c:v>87.625</c:v>
                </c:pt>
                <c:pt idx="22">
                  <c:v>91.75</c:v>
                </c:pt>
                <c:pt idx="23">
                  <c:v>95.875</c:v>
                </c:pt>
                <c:pt idx="24">
                  <c:v>100</c:v>
                </c:pt>
              </c:numCache>
            </c:numRef>
          </c:xVal>
          <c:yVal>
            <c:numRef>
              <c:f>channel_neg_detector!$H$28:$H$52</c:f>
              <c:numCache>
                <c:formatCode>General</c:formatCode>
                <c:ptCount val="25"/>
                <c:pt idx="0">
                  <c:v>125</c:v>
                </c:pt>
                <c:pt idx="1">
                  <c:v>131</c:v>
                </c:pt>
                <c:pt idx="2">
                  <c:v>121</c:v>
                </c:pt>
                <c:pt idx="3">
                  <c:v>125</c:v>
                </c:pt>
                <c:pt idx="4">
                  <c:v>111</c:v>
                </c:pt>
                <c:pt idx="5">
                  <c:v>135</c:v>
                </c:pt>
                <c:pt idx="6">
                  <c:v>114</c:v>
                </c:pt>
                <c:pt idx="7">
                  <c:v>124</c:v>
                </c:pt>
                <c:pt idx="8">
                  <c:v>117</c:v>
                </c:pt>
                <c:pt idx="9">
                  <c:v>130</c:v>
                </c:pt>
                <c:pt idx="10">
                  <c:v>133</c:v>
                </c:pt>
                <c:pt idx="11">
                  <c:v>118</c:v>
                </c:pt>
                <c:pt idx="12">
                  <c:v>122</c:v>
                </c:pt>
                <c:pt idx="13">
                  <c:v>112</c:v>
                </c:pt>
                <c:pt idx="14">
                  <c:v>107</c:v>
                </c:pt>
                <c:pt idx="15">
                  <c:v>95</c:v>
                </c:pt>
                <c:pt idx="16">
                  <c:v>83</c:v>
                </c:pt>
                <c:pt idx="17">
                  <c:v>72</c:v>
                </c:pt>
                <c:pt idx="18">
                  <c:v>70</c:v>
                </c:pt>
                <c:pt idx="19">
                  <c:v>63</c:v>
                </c:pt>
                <c:pt idx="20">
                  <c:v>51</c:v>
                </c:pt>
                <c:pt idx="21">
                  <c:v>56</c:v>
                </c:pt>
                <c:pt idx="22">
                  <c:v>57</c:v>
                </c:pt>
                <c:pt idx="23">
                  <c:v>55</c:v>
                </c:pt>
                <c:pt idx="24">
                  <c:v>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27744"/>
        <c:axId val="251928304"/>
      </c:scatterChart>
      <c:valAx>
        <c:axId val="2519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28304"/>
        <c:crosses val="autoZero"/>
        <c:crossBetween val="midCat"/>
      </c:valAx>
      <c:valAx>
        <c:axId val="2519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2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channel_neg_detector!$G$56</c:f>
              <c:strCache>
                <c:ptCount val="1"/>
                <c:pt idx="0">
                  <c:v>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channel_neg_detector!$D$57:$D$67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channel_neg_detector!$G$57:$G$67</c:f>
              <c:numCache>
                <c:formatCode>General</c:formatCode>
                <c:ptCount val="11"/>
                <c:pt idx="0">
                  <c:v>65</c:v>
                </c:pt>
                <c:pt idx="1">
                  <c:v>52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26</c:v>
                </c:pt>
                <c:pt idx="6">
                  <c:v>21</c:v>
                </c:pt>
                <c:pt idx="7">
                  <c:v>17</c:v>
                </c:pt>
                <c:pt idx="8">
                  <c:v>14</c:v>
                </c:pt>
                <c:pt idx="9">
                  <c:v>12</c:v>
                </c:pt>
                <c:pt idx="10">
                  <c:v>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channel_neg_detector!$H$56</c:f>
              <c:strCache>
                <c:ptCount val="1"/>
                <c:pt idx="0">
                  <c:v>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channel_neg_detector!$D$57:$D$67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channel_neg_detector!$H$57:$H$67</c:f>
              <c:numCache>
                <c:formatCode>General</c:formatCode>
                <c:ptCount val="11"/>
                <c:pt idx="0">
                  <c:v>38</c:v>
                </c:pt>
                <c:pt idx="1">
                  <c:v>113</c:v>
                </c:pt>
                <c:pt idx="2">
                  <c:v>118</c:v>
                </c:pt>
                <c:pt idx="3">
                  <c:v>111</c:v>
                </c:pt>
                <c:pt idx="4">
                  <c:v>112</c:v>
                </c:pt>
                <c:pt idx="5">
                  <c:v>114</c:v>
                </c:pt>
                <c:pt idx="6">
                  <c:v>127</c:v>
                </c:pt>
                <c:pt idx="7">
                  <c:v>102</c:v>
                </c:pt>
                <c:pt idx="8">
                  <c:v>100</c:v>
                </c:pt>
                <c:pt idx="9">
                  <c:v>80</c:v>
                </c:pt>
                <c:pt idx="10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31664"/>
        <c:axId val="251932224"/>
      </c:scatterChart>
      <c:valAx>
        <c:axId val="2519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32224"/>
        <c:crosses val="autoZero"/>
        <c:crossBetween val="midCat"/>
      </c:valAx>
      <c:valAx>
        <c:axId val="2519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3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channel_neg_detector!$G$95</c:f>
              <c:strCache>
                <c:ptCount val="1"/>
                <c:pt idx="0">
                  <c:v>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channel_neg_detector!$B$96:$B$115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channel_neg_detector!$G$96:$G$115</c:f>
              <c:numCache>
                <c:formatCode>General</c:formatCode>
                <c:ptCount val="20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channel_neg_detector!$H$95</c:f>
              <c:strCache>
                <c:ptCount val="1"/>
                <c:pt idx="0">
                  <c:v>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channel_neg_detector!$B$96:$B$115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channel_neg_detector!$H$96:$H$115</c:f>
              <c:numCache>
                <c:formatCode>General</c:formatCode>
                <c:ptCount val="20"/>
                <c:pt idx="0">
                  <c:v>55</c:v>
                </c:pt>
                <c:pt idx="1">
                  <c:v>56</c:v>
                </c:pt>
                <c:pt idx="2">
                  <c:v>59</c:v>
                </c:pt>
                <c:pt idx="3">
                  <c:v>57</c:v>
                </c:pt>
                <c:pt idx="4">
                  <c:v>59</c:v>
                </c:pt>
                <c:pt idx="5">
                  <c:v>71</c:v>
                </c:pt>
                <c:pt idx="6">
                  <c:v>85</c:v>
                </c:pt>
                <c:pt idx="7">
                  <c:v>100</c:v>
                </c:pt>
                <c:pt idx="8">
                  <c:v>104</c:v>
                </c:pt>
                <c:pt idx="9">
                  <c:v>113</c:v>
                </c:pt>
                <c:pt idx="10">
                  <c:v>126</c:v>
                </c:pt>
                <c:pt idx="11">
                  <c:v>122</c:v>
                </c:pt>
                <c:pt idx="12">
                  <c:v>119</c:v>
                </c:pt>
                <c:pt idx="13">
                  <c:v>131</c:v>
                </c:pt>
                <c:pt idx="14">
                  <c:v>129</c:v>
                </c:pt>
                <c:pt idx="15">
                  <c:v>127</c:v>
                </c:pt>
                <c:pt idx="16">
                  <c:v>119</c:v>
                </c:pt>
                <c:pt idx="17">
                  <c:v>123</c:v>
                </c:pt>
                <c:pt idx="18">
                  <c:v>133</c:v>
                </c:pt>
                <c:pt idx="19">
                  <c:v>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35584"/>
        <c:axId val="251936144"/>
      </c:scatterChart>
      <c:valAx>
        <c:axId val="25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36144"/>
        <c:crosses val="autoZero"/>
        <c:crossBetween val="midCat"/>
      </c:valAx>
      <c:valAx>
        <c:axId val="2519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channel_neg_detector!$H$119</c:f>
              <c:strCache>
                <c:ptCount val="1"/>
                <c:pt idx="0">
                  <c:v>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channel_neg_detector!$A$120:$A$129</c:f>
              <c:numCache>
                <c:formatCode>General</c:formatCode>
                <c:ptCount val="10"/>
                <c:pt idx="0">
                  <c:v>-2</c:v>
                </c:pt>
                <c:pt idx="1">
                  <c:v>-1.78</c:v>
                </c:pt>
                <c:pt idx="2">
                  <c:v>-1.56</c:v>
                </c:pt>
                <c:pt idx="3">
                  <c:v>-1.34</c:v>
                </c:pt>
                <c:pt idx="4">
                  <c:v>-1.1200000000000001</c:v>
                </c:pt>
                <c:pt idx="5">
                  <c:v>-0.9</c:v>
                </c:pt>
                <c:pt idx="6">
                  <c:v>-0.68</c:v>
                </c:pt>
                <c:pt idx="7">
                  <c:v>-0.46</c:v>
                </c:pt>
                <c:pt idx="8">
                  <c:v>-0.24</c:v>
                </c:pt>
                <c:pt idx="9">
                  <c:v>-0.02</c:v>
                </c:pt>
              </c:numCache>
            </c:numRef>
          </c:xVal>
          <c:yVal>
            <c:numRef>
              <c:f>channel_neg_detector!$H$120:$H$129</c:f>
              <c:numCache>
                <c:formatCode>General</c:formatCode>
                <c:ptCount val="10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channel_neg_detector!$I$119</c:f>
              <c:strCache>
                <c:ptCount val="1"/>
                <c:pt idx="0">
                  <c:v>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channel_neg_detector!$A$120:$A$129</c:f>
              <c:numCache>
                <c:formatCode>General</c:formatCode>
                <c:ptCount val="10"/>
                <c:pt idx="0">
                  <c:v>-2</c:v>
                </c:pt>
                <c:pt idx="1">
                  <c:v>-1.78</c:v>
                </c:pt>
                <c:pt idx="2">
                  <c:v>-1.56</c:v>
                </c:pt>
                <c:pt idx="3">
                  <c:v>-1.34</c:v>
                </c:pt>
                <c:pt idx="4">
                  <c:v>-1.1200000000000001</c:v>
                </c:pt>
                <c:pt idx="5">
                  <c:v>-0.9</c:v>
                </c:pt>
                <c:pt idx="6">
                  <c:v>-0.68</c:v>
                </c:pt>
                <c:pt idx="7">
                  <c:v>-0.46</c:v>
                </c:pt>
                <c:pt idx="8">
                  <c:v>-0.24</c:v>
                </c:pt>
                <c:pt idx="9">
                  <c:v>-0.02</c:v>
                </c:pt>
              </c:numCache>
            </c:numRef>
          </c:xVal>
          <c:yVal>
            <c:numRef>
              <c:f>channel_neg_detector!$I$120:$I$129</c:f>
              <c:numCache>
                <c:formatCode>General</c:formatCode>
                <c:ptCount val="10"/>
                <c:pt idx="0">
                  <c:v>125</c:v>
                </c:pt>
                <c:pt idx="1">
                  <c:v>121</c:v>
                </c:pt>
                <c:pt idx="2">
                  <c:v>127</c:v>
                </c:pt>
                <c:pt idx="3">
                  <c:v>123</c:v>
                </c:pt>
                <c:pt idx="4">
                  <c:v>128</c:v>
                </c:pt>
                <c:pt idx="5">
                  <c:v>89</c:v>
                </c:pt>
                <c:pt idx="6">
                  <c:v>53</c:v>
                </c:pt>
                <c:pt idx="7">
                  <c:v>25</c:v>
                </c:pt>
                <c:pt idx="8">
                  <c:v>6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39504"/>
        <c:axId val="249724720"/>
      </c:scatterChart>
      <c:valAx>
        <c:axId val="2519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4720"/>
        <c:crosses val="autoZero"/>
        <c:crossBetween val="midCat"/>
      </c:valAx>
      <c:valAx>
        <c:axId val="2497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3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channel_neg_detector!$H$133</c:f>
              <c:strCache>
                <c:ptCount val="1"/>
                <c:pt idx="0">
                  <c:v> BASENUMBEROFRAYS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channel_neg_detector!$B$134:$B$153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channel_neg_detector!$H$134:$H$153</c:f>
              <c:numCache>
                <c:formatCode>General</c:formatCode>
                <c:ptCount val="20"/>
                <c:pt idx="0">
                  <c:v>76</c:v>
                </c:pt>
                <c:pt idx="1">
                  <c:v>65</c:v>
                </c:pt>
                <c:pt idx="2">
                  <c:v>52</c:v>
                </c:pt>
                <c:pt idx="3">
                  <c:v>45</c:v>
                </c:pt>
                <c:pt idx="4">
                  <c:v>35</c:v>
                </c:pt>
                <c:pt idx="5">
                  <c:v>30</c:v>
                </c:pt>
                <c:pt idx="6">
                  <c:v>26</c:v>
                </c:pt>
                <c:pt idx="7">
                  <c:v>21</c:v>
                </c:pt>
                <c:pt idx="8">
                  <c:v>17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channel_neg_detector!$I$133</c:f>
              <c:strCache>
                <c:ptCount val="1"/>
                <c:pt idx="0">
                  <c:v>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channel_neg_detector!$B$134:$B$153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channel_neg_detector!$I$134:$I$153</c:f>
              <c:numCache>
                <c:formatCode>General</c:formatCode>
                <c:ptCount val="20"/>
                <c:pt idx="0">
                  <c:v>56</c:v>
                </c:pt>
                <c:pt idx="1">
                  <c:v>56</c:v>
                </c:pt>
                <c:pt idx="2">
                  <c:v>51</c:v>
                </c:pt>
                <c:pt idx="3">
                  <c:v>50</c:v>
                </c:pt>
                <c:pt idx="4">
                  <c:v>46</c:v>
                </c:pt>
                <c:pt idx="5">
                  <c:v>37</c:v>
                </c:pt>
                <c:pt idx="6">
                  <c:v>35</c:v>
                </c:pt>
                <c:pt idx="7">
                  <c:v>29</c:v>
                </c:pt>
                <c:pt idx="8">
                  <c:v>24</c:v>
                </c:pt>
                <c:pt idx="9">
                  <c:v>18</c:v>
                </c:pt>
                <c:pt idx="10">
                  <c:v>16</c:v>
                </c:pt>
                <c:pt idx="11">
                  <c:v>16</c:v>
                </c:pt>
                <c:pt idx="12">
                  <c:v>14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28080"/>
        <c:axId val="249728640"/>
      </c:scatterChart>
      <c:valAx>
        <c:axId val="2497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8640"/>
        <c:crosses val="autoZero"/>
        <c:crossBetween val="midCat"/>
      </c:valAx>
      <c:valAx>
        <c:axId val="2497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channel_detector_lensless!$G$1</c:f>
              <c:strCache>
                <c:ptCount val="1"/>
                <c:pt idx="0">
                  <c:v>rays/additional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channel_detector_lensless!$C$2:$C$21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channel_detector_lensless!$G$2:$G$21</c:f>
              <c:numCache>
                <c:formatCode>General</c:formatCode>
                <c:ptCount val="20"/>
                <c:pt idx="0">
                  <c:v>7.6394372684109757E-2</c:v>
                </c:pt>
                <c:pt idx="1">
                  <c:v>6.7906109052542019E-2</c:v>
                </c:pt>
                <c:pt idx="2">
                  <c:v>8.6580289041991068E-2</c:v>
                </c:pt>
                <c:pt idx="3">
                  <c:v>0.11277264539082871</c:v>
                </c:pt>
                <c:pt idx="4">
                  <c:v>0.12025040144720982</c:v>
                </c:pt>
                <c:pt idx="5">
                  <c:v>0.12269399249266114</c:v>
                </c:pt>
                <c:pt idx="6">
                  <c:v>0.11361214399175298</c:v>
                </c:pt>
                <c:pt idx="7">
                  <c:v>0.10864977448406722</c:v>
                </c:pt>
                <c:pt idx="8">
                  <c:v>0.10111019914073352</c:v>
                </c:pt>
                <c:pt idx="9">
                  <c:v>9.1807272436167001E-2</c:v>
                </c:pt>
                <c:pt idx="10">
                  <c:v>8.3670027225453553E-2</c:v>
                </c:pt>
                <c:pt idx="11">
                  <c:v>7.6394372684109771E-2</c:v>
                </c:pt>
                <c:pt idx="12">
                  <c:v>7.0282822869380979E-2</c:v>
                </c:pt>
                <c:pt idx="13">
                  <c:v>6.5076687842019421E-2</c:v>
                </c:pt>
                <c:pt idx="14">
                  <c:v>6.058864040463878E-2</c:v>
                </c:pt>
                <c:pt idx="15">
                  <c:v>5.6679695862404018E-2</c:v>
                </c:pt>
                <c:pt idx="16">
                  <c:v>5.3244562779834075E-2</c:v>
                </c:pt>
                <c:pt idx="17">
                  <c:v>5.0202016335272132E-2</c:v>
                </c:pt>
                <c:pt idx="18">
                  <c:v>4.7488393830662827E-2</c:v>
                </c:pt>
                <c:pt idx="19">
                  <c:v>4.5053091582936522E-2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88704"/>
        <c:axId val="317594864"/>
      </c:scatterChart>
      <c:valAx>
        <c:axId val="3175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94864"/>
        <c:crosses val="autoZero"/>
        <c:crossBetween val="midCat"/>
      </c:valAx>
      <c:valAx>
        <c:axId val="3175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channel_neg_detector!$H$157</c:f>
              <c:strCache>
                <c:ptCount val="1"/>
                <c:pt idx="0">
                  <c:v> BASENUMBEROFRAYS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channel_neg_detector!$D$158:$D$168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channel_neg_detector!$H$158:$H$168</c:f>
              <c:numCache>
                <c:formatCode>General</c:formatCode>
                <c:ptCount val="11"/>
                <c:pt idx="0">
                  <c:v>76</c:v>
                </c:pt>
                <c:pt idx="1">
                  <c:v>65</c:v>
                </c:pt>
                <c:pt idx="2">
                  <c:v>52</c:v>
                </c:pt>
                <c:pt idx="3">
                  <c:v>45</c:v>
                </c:pt>
                <c:pt idx="4">
                  <c:v>35</c:v>
                </c:pt>
                <c:pt idx="5">
                  <c:v>30</c:v>
                </c:pt>
                <c:pt idx="6">
                  <c:v>26</c:v>
                </c:pt>
                <c:pt idx="7">
                  <c:v>21</c:v>
                </c:pt>
                <c:pt idx="8">
                  <c:v>17</c:v>
                </c:pt>
                <c:pt idx="9">
                  <c:v>14</c:v>
                </c:pt>
                <c:pt idx="10">
                  <c:v>12</c:v>
                </c:pt>
              </c:numCache>
            </c:numRef>
          </c:yVal>
          <c:smooth val="0"/>
        </c:ser>
        <c:ser>
          <c:idx val="1"/>
          <c:order val="1"/>
          <c:tx>
            <c:v>n=-0.7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channel_neg_detector!$D$158:$D$168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channel_neg_detector!$I$158:$I$168</c:f>
              <c:numCache>
                <c:formatCode>General</c:formatCode>
                <c:ptCount val="11"/>
                <c:pt idx="0">
                  <c:v>0</c:v>
                </c:pt>
                <c:pt idx="1">
                  <c:v>41</c:v>
                </c:pt>
                <c:pt idx="2">
                  <c:v>47</c:v>
                </c:pt>
                <c:pt idx="3">
                  <c:v>41</c:v>
                </c:pt>
                <c:pt idx="4">
                  <c:v>46</c:v>
                </c:pt>
                <c:pt idx="5">
                  <c:v>44</c:v>
                </c:pt>
                <c:pt idx="6">
                  <c:v>46</c:v>
                </c:pt>
                <c:pt idx="7">
                  <c:v>59</c:v>
                </c:pt>
                <c:pt idx="8">
                  <c:v>49</c:v>
                </c:pt>
                <c:pt idx="9">
                  <c:v>49</c:v>
                </c:pt>
                <c:pt idx="10">
                  <c:v>51</c:v>
                </c:pt>
              </c:numCache>
            </c:numRef>
          </c:yVal>
          <c:smooth val="0"/>
        </c:ser>
        <c:ser>
          <c:idx val="2"/>
          <c:order val="2"/>
          <c:tx>
            <c:v>n=-1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channel_neg_detector!$D$173:$D$183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channel_neg_detector!$I$173:$I$183</c:f>
              <c:numCache>
                <c:formatCode>General</c:formatCode>
                <c:ptCount val="11"/>
                <c:pt idx="0">
                  <c:v>7</c:v>
                </c:pt>
                <c:pt idx="1">
                  <c:v>89</c:v>
                </c:pt>
                <c:pt idx="2">
                  <c:v>95</c:v>
                </c:pt>
                <c:pt idx="3">
                  <c:v>96</c:v>
                </c:pt>
                <c:pt idx="4">
                  <c:v>103</c:v>
                </c:pt>
                <c:pt idx="5">
                  <c:v>100</c:v>
                </c:pt>
                <c:pt idx="6">
                  <c:v>87</c:v>
                </c:pt>
                <c:pt idx="7">
                  <c:v>91</c:v>
                </c:pt>
                <c:pt idx="8">
                  <c:v>64</c:v>
                </c:pt>
                <c:pt idx="9">
                  <c:v>57</c:v>
                </c:pt>
                <c:pt idx="10">
                  <c:v>62</c:v>
                </c:pt>
              </c:numCache>
            </c:numRef>
          </c:yVal>
          <c:smooth val="0"/>
        </c:ser>
        <c:ser>
          <c:idx val="3"/>
          <c:order val="3"/>
          <c:tx>
            <c:v>n=-2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channel_neg_detector!$D$188:$D$198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channel_neg_detector!$I$188:$I$198</c:f>
              <c:numCache>
                <c:formatCode>General</c:formatCode>
                <c:ptCount val="11"/>
                <c:pt idx="0">
                  <c:v>16</c:v>
                </c:pt>
                <c:pt idx="1">
                  <c:v>136</c:v>
                </c:pt>
                <c:pt idx="2">
                  <c:v>139</c:v>
                </c:pt>
                <c:pt idx="3">
                  <c:v>140</c:v>
                </c:pt>
                <c:pt idx="4">
                  <c:v>127</c:v>
                </c:pt>
                <c:pt idx="5">
                  <c:v>111</c:v>
                </c:pt>
                <c:pt idx="6">
                  <c:v>85</c:v>
                </c:pt>
                <c:pt idx="7">
                  <c:v>85</c:v>
                </c:pt>
                <c:pt idx="8">
                  <c:v>59</c:v>
                </c:pt>
                <c:pt idx="9">
                  <c:v>54</c:v>
                </c:pt>
                <c:pt idx="10">
                  <c:v>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33120"/>
        <c:axId val="249733680"/>
      </c:scatterChart>
      <c:valAx>
        <c:axId val="24973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PDMS_CHAN_LENS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3680"/>
        <c:crosses val="autoZero"/>
        <c:crossBetween val="midCat"/>
      </c:valAx>
      <c:valAx>
        <c:axId val="2497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lens increases</a:t>
            </a:r>
            <a:r>
              <a:rPr lang="en-US" baseline="0"/>
              <a:t> working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channel_neg_detector!$H$202</c:f>
              <c:strCache>
                <c:ptCount val="1"/>
                <c:pt idx="0">
                  <c:v> BASENUMBEROFRAYS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channel_neg_detector!$B$203:$B$223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channel_neg_detector!$H$203:$H$223</c:f>
              <c:numCache>
                <c:formatCode>General</c:formatCode>
                <c:ptCount val="21"/>
                <c:pt idx="0">
                  <c:v>117</c:v>
                </c:pt>
                <c:pt idx="1">
                  <c:v>107</c:v>
                </c:pt>
                <c:pt idx="2">
                  <c:v>104</c:v>
                </c:pt>
                <c:pt idx="3">
                  <c:v>91</c:v>
                </c:pt>
                <c:pt idx="4">
                  <c:v>76</c:v>
                </c:pt>
                <c:pt idx="5">
                  <c:v>70</c:v>
                </c:pt>
                <c:pt idx="6">
                  <c:v>65</c:v>
                </c:pt>
                <c:pt idx="7">
                  <c:v>54</c:v>
                </c:pt>
                <c:pt idx="8">
                  <c:v>52</c:v>
                </c:pt>
                <c:pt idx="9">
                  <c:v>47</c:v>
                </c:pt>
                <c:pt idx="10">
                  <c:v>45</c:v>
                </c:pt>
                <c:pt idx="11">
                  <c:v>40</c:v>
                </c:pt>
                <c:pt idx="12">
                  <c:v>35</c:v>
                </c:pt>
                <c:pt idx="13">
                  <c:v>32</c:v>
                </c:pt>
                <c:pt idx="14">
                  <c:v>30</c:v>
                </c:pt>
                <c:pt idx="15">
                  <c:v>29</c:v>
                </c:pt>
                <c:pt idx="16">
                  <c:v>26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channel_neg_detector!$I$202</c:f>
              <c:strCache>
                <c:ptCount val="1"/>
                <c:pt idx="0">
                  <c:v>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channel_neg_detector!$B$203:$B$223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channel_neg_detector!$I$203:$I$223</c:f>
              <c:numCache>
                <c:formatCode>General</c:formatCode>
                <c:ptCount val="21"/>
                <c:pt idx="0">
                  <c:v>27</c:v>
                </c:pt>
                <c:pt idx="1">
                  <c:v>117</c:v>
                </c:pt>
                <c:pt idx="2">
                  <c:v>123</c:v>
                </c:pt>
                <c:pt idx="3">
                  <c:v>133</c:v>
                </c:pt>
                <c:pt idx="4">
                  <c:v>144</c:v>
                </c:pt>
                <c:pt idx="5">
                  <c:v>138</c:v>
                </c:pt>
                <c:pt idx="6">
                  <c:v>134</c:v>
                </c:pt>
                <c:pt idx="7">
                  <c:v>152</c:v>
                </c:pt>
                <c:pt idx="8">
                  <c:v>134</c:v>
                </c:pt>
                <c:pt idx="9">
                  <c:v>144</c:v>
                </c:pt>
                <c:pt idx="10">
                  <c:v>140</c:v>
                </c:pt>
                <c:pt idx="11">
                  <c:v>153</c:v>
                </c:pt>
                <c:pt idx="12">
                  <c:v>143</c:v>
                </c:pt>
                <c:pt idx="13">
                  <c:v>148</c:v>
                </c:pt>
                <c:pt idx="14">
                  <c:v>136</c:v>
                </c:pt>
                <c:pt idx="15">
                  <c:v>159</c:v>
                </c:pt>
                <c:pt idx="16">
                  <c:v>140</c:v>
                </c:pt>
                <c:pt idx="17">
                  <c:v>154</c:v>
                </c:pt>
                <c:pt idx="18">
                  <c:v>145</c:v>
                </c:pt>
                <c:pt idx="19">
                  <c:v>145</c:v>
                </c:pt>
                <c:pt idx="20">
                  <c:v>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37040"/>
        <c:axId val="249737600"/>
      </c:scatterChart>
      <c:valAx>
        <c:axId val="2497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7600"/>
        <c:crosses val="autoZero"/>
        <c:crossBetween val="midCat"/>
      </c:valAx>
      <c:valAx>
        <c:axId val="2497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channel_neg_detector!$I$227</c:f>
              <c:strCache>
                <c:ptCount val="1"/>
                <c:pt idx="0">
                  <c:v>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channel_neg_detector!$C$228:$C$243</c:f>
              <c:numCache>
                <c:formatCode>General</c:formatCode>
                <c:ptCount val="16"/>
                <c:pt idx="0">
                  <c:v>100</c:v>
                </c:pt>
                <c:pt idx="1">
                  <c:v>113.33333333333</c:v>
                </c:pt>
                <c:pt idx="2">
                  <c:v>126.66666666666001</c:v>
                </c:pt>
                <c:pt idx="3">
                  <c:v>140</c:v>
                </c:pt>
                <c:pt idx="4">
                  <c:v>153.33333333332999</c:v>
                </c:pt>
                <c:pt idx="5">
                  <c:v>166.66666666666001</c:v>
                </c:pt>
                <c:pt idx="6">
                  <c:v>180</c:v>
                </c:pt>
                <c:pt idx="7">
                  <c:v>193.33333333332999</c:v>
                </c:pt>
                <c:pt idx="8">
                  <c:v>206.66666666666001</c:v>
                </c:pt>
                <c:pt idx="9">
                  <c:v>220</c:v>
                </c:pt>
                <c:pt idx="10">
                  <c:v>233.33333333332999</c:v>
                </c:pt>
                <c:pt idx="11">
                  <c:v>246.66666666666001</c:v>
                </c:pt>
                <c:pt idx="12">
                  <c:v>260</c:v>
                </c:pt>
                <c:pt idx="13">
                  <c:v>273.33333333333002</c:v>
                </c:pt>
                <c:pt idx="14">
                  <c:v>286.66666666665998</c:v>
                </c:pt>
                <c:pt idx="15">
                  <c:v>300</c:v>
                </c:pt>
              </c:numCache>
            </c:numRef>
          </c:xVal>
          <c:yVal>
            <c:numRef>
              <c:f>channel_neg_detector!$I$228:$I$243</c:f>
              <c:numCache>
                <c:formatCode>General</c:formatCode>
                <c:ptCount val="16"/>
                <c:pt idx="0">
                  <c:v>159</c:v>
                </c:pt>
                <c:pt idx="1">
                  <c:v>150</c:v>
                </c:pt>
                <c:pt idx="2">
                  <c:v>153</c:v>
                </c:pt>
                <c:pt idx="3">
                  <c:v>159</c:v>
                </c:pt>
                <c:pt idx="4">
                  <c:v>156</c:v>
                </c:pt>
                <c:pt idx="5">
                  <c:v>147</c:v>
                </c:pt>
                <c:pt idx="6">
                  <c:v>152</c:v>
                </c:pt>
                <c:pt idx="7">
                  <c:v>153</c:v>
                </c:pt>
                <c:pt idx="8">
                  <c:v>151</c:v>
                </c:pt>
                <c:pt idx="9">
                  <c:v>154</c:v>
                </c:pt>
                <c:pt idx="10">
                  <c:v>157</c:v>
                </c:pt>
                <c:pt idx="11">
                  <c:v>149</c:v>
                </c:pt>
                <c:pt idx="12">
                  <c:v>151</c:v>
                </c:pt>
                <c:pt idx="13">
                  <c:v>155</c:v>
                </c:pt>
                <c:pt idx="14">
                  <c:v>150</c:v>
                </c:pt>
                <c:pt idx="15">
                  <c:v>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40400"/>
        <c:axId val="249740960"/>
      </c:scatterChart>
      <c:valAx>
        <c:axId val="24974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0960"/>
        <c:crosses val="autoZero"/>
        <c:crossBetween val="midCat"/>
      </c:valAx>
      <c:valAx>
        <c:axId val="2497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channel_neg_detector!$H$247</c:f>
              <c:strCache>
                <c:ptCount val="1"/>
                <c:pt idx="0">
                  <c:v> BASENUMBEROFRAYS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channel_neg_detector!$G$248:$G$268</c:f>
              <c:numCache>
                <c:formatCode>General</c:formatCode>
                <c:ptCount val="21"/>
                <c:pt idx="0">
                  <c:v>10</c:v>
                </c:pt>
                <c:pt idx="1">
                  <c:v>19.5</c:v>
                </c:pt>
                <c:pt idx="2">
                  <c:v>29</c:v>
                </c:pt>
                <c:pt idx="3">
                  <c:v>38.5</c:v>
                </c:pt>
                <c:pt idx="4">
                  <c:v>48</c:v>
                </c:pt>
                <c:pt idx="5">
                  <c:v>57.5</c:v>
                </c:pt>
                <c:pt idx="6">
                  <c:v>67</c:v>
                </c:pt>
                <c:pt idx="7">
                  <c:v>76.5</c:v>
                </c:pt>
                <c:pt idx="8">
                  <c:v>86</c:v>
                </c:pt>
                <c:pt idx="9">
                  <c:v>95.5</c:v>
                </c:pt>
                <c:pt idx="10">
                  <c:v>105</c:v>
                </c:pt>
                <c:pt idx="11">
                  <c:v>114.5</c:v>
                </c:pt>
                <c:pt idx="12">
                  <c:v>124</c:v>
                </c:pt>
                <c:pt idx="13">
                  <c:v>133.5</c:v>
                </c:pt>
                <c:pt idx="14">
                  <c:v>143</c:v>
                </c:pt>
                <c:pt idx="15">
                  <c:v>152.5</c:v>
                </c:pt>
                <c:pt idx="16">
                  <c:v>162</c:v>
                </c:pt>
                <c:pt idx="17">
                  <c:v>171.5</c:v>
                </c:pt>
                <c:pt idx="18">
                  <c:v>181</c:v>
                </c:pt>
                <c:pt idx="19">
                  <c:v>190.5</c:v>
                </c:pt>
                <c:pt idx="20">
                  <c:v>200</c:v>
                </c:pt>
              </c:numCache>
            </c:numRef>
          </c:xVal>
          <c:yVal>
            <c:numRef>
              <c:f>channel_neg_detector!$H$248:$H$268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15</c:v>
                </c:pt>
                <c:pt idx="4">
                  <c:v>27</c:v>
                </c:pt>
                <c:pt idx="5">
                  <c:v>39</c:v>
                </c:pt>
                <c:pt idx="6">
                  <c:v>51</c:v>
                </c:pt>
                <c:pt idx="7">
                  <c:v>65</c:v>
                </c:pt>
                <c:pt idx="8">
                  <c:v>83</c:v>
                </c:pt>
                <c:pt idx="9">
                  <c:v>98</c:v>
                </c:pt>
                <c:pt idx="10">
                  <c:v>106</c:v>
                </c:pt>
                <c:pt idx="11">
                  <c:v>119</c:v>
                </c:pt>
                <c:pt idx="12">
                  <c:v>128</c:v>
                </c:pt>
                <c:pt idx="13">
                  <c:v>136</c:v>
                </c:pt>
                <c:pt idx="14">
                  <c:v>137</c:v>
                </c:pt>
                <c:pt idx="15">
                  <c:v>137</c:v>
                </c:pt>
                <c:pt idx="16">
                  <c:v>137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channel_neg_detector!$I$247</c:f>
              <c:strCache>
                <c:ptCount val="1"/>
                <c:pt idx="0">
                  <c:v>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channel_neg_detector!$G$248:$G$268</c:f>
              <c:numCache>
                <c:formatCode>General</c:formatCode>
                <c:ptCount val="21"/>
                <c:pt idx="0">
                  <c:v>10</c:v>
                </c:pt>
                <c:pt idx="1">
                  <c:v>19.5</c:v>
                </c:pt>
                <c:pt idx="2">
                  <c:v>29</c:v>
                </c:pt>
                <c:pt idx="3">
                  <c:v>38.5</c:v>
                </c:pt>
                <c:pt idx="4">
                  <c:v>48</c:v>
                </c:pt>
                <c:pt idx="5">
                  <c:v>57.5</c:v>
                </c:pt>
                <c:pt idx="6">
                  <c:v>67</c:v>
                </c:pt>
                <c:pt idx="7">
                  <c:v>76.5</c:v>
                </c:pt>
                <c:pt idx="8">
                  <c:v>86</c:v>
                </c:pt>
                <c:pt idx="9">
                  <c:v>95.5</c:v>
                </c:pt>
                <c:pt idx="10">
                  <c:v>105</c:v>
                </c:pt>
                <c:pt idx="11">
                  <c:v>114.5</c:v>
                </c:pt>
                <c:pt idx="12">
                  <c:v>124</c:v>
                </c:pt>
                <c:pt idx="13">
                  <c:v>133.5</c:v>
                </c:pt>
                <c:pt idx="14">
                  <c:v>143</c:v>
                </c:pt>
                <c:pt idx="15">
                  <c:v>152.5</c:v>
                </c:pt>
                <c:pt idx="16">
                  <c:v>162</c:v>
                </c:pt>
                <c:pt idx="17">
                  <c:v>171.5</c:v>
                </c:pt>
                <c:pt idx="18">
                  <c:v>181</c:v>
                </c:pt>
                <c:pt idx="19">
                  <c:v>190.5</c:v>
                </c:pt>
                <c:pt idx="20">
                  <c:v>200</c:v>
                </c:pt>
              </c:numCache>
            </c:numRef>
          </c:xVal>
          <c:yVal>
            <c:numRef>
              <c:f>channel_neg_detector!$I$248:$I$268</c:f>
              <c:numCache>
                <c:formatCode>General</c:formatCode>
                <c:ptCount val="21"/>
                <c:pt idx="0">
                  <c:v>115</c:v>
                </c:pt>
                <c:pt idx="1">
                  <c:v>153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160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43760"/>
        <c:axId val="249744320"/>
      </c:scatterChart>
      <c:valAx>
        <c:axId val="2497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4320"/>
        <c:crosses val="autoZero"/>
        <c:crossBetween val="midCat"/>
      </c:valAx>
      <c:valAx>
        <c:axId val="2497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</a:t>
            </a:r>
            <a:r>
              <a:rPr lang="en-US" baseline="0"/>
              <a:t> paramter vs n_Rays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channel_grin_detector_um!$K$2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channel_grin_detector_um!$C$3:$C$13</c:f>
              <c:numCache>
                <c:formatCode>General</c:formatCode>
                <c:ptCount val="11"/>
                <c:pt idx="0">
                  <c:v>2.9399999999999999E-4</c:v>
                </c:pt>
                <c:pt idx="1">
                  <c:v>3.2539999999999999E-4</c:v>
                </c:pt>
                <c:pt idx="2">
                  <c:v>3.568E-4</c:v>
                </c:pt>
                <c:pt idx="3">
                  <c:v>3.882E-4</c:v>
                </c:pt>
                <c:pt idx="4">
                  <c:v>4.1960000000000001E-4</c:v>
                </c:pt>
                <c:pt idx="5">
                  <c:v>4.5100000000000001E-4</c:v>
                </c:pt>
                <c:pt idx="6">
                  <c:v>4.8240000000000002E-4</c:v>
                </c:pt>
                <c:pt idx="7">
                  <c:v>5.1380000000000002E-4</c:v>
                </c:pt>
                <c:pt idx="8">
                  <c:v>5.4520000000000002E-4</c:v>
                </c:pt>
                <c:pt idx="9">
                  <c:v>5.7660000000000003E-4</c:v>
                </c:pt>
                <c:pt idx="10">
                  <c:v>6.0800000000000003E-4</c:v>
                </c:pt>
              </c:numCache>
            </c:numRef>
          </c:xVal>
          <c:yVal>
            <c:numRef>
              <c:f>channel_grin_detector_um!$K$3:$K$13</c:f>
              <c:numCache>
                <c:formatCode>General</c:formatCode>
                <c:ptCount val="11"/>
                <c:pt idx="0">
                  <c:v>13</c:v>
                </c:pt>
                <c:pt idx="1">
                  <c:v>16</c:v>
                </c:pt>
                <c:pt idx="2">
                  <c:v>17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22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channel_grin_detector_um!$L$2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channel_grin_detector_um!$C$3:$C$13</c:f>
              <c:numCache>
                <c:formatCode>General</c:formatCode>
                <c:ptCount val="11"/>
                <c:pt idx="0">
                  <c:v>2.9399999999999999E-4</c:v>
                </c:pt>
                <c:pt idx="1">
                  <c:v>3.2539999999999999E-4</c:v>
                </c:pt>
                <c:pt idx="2">
                  <c:v>3.568E-4</c:v>
                </c:pt>
                <c:pt idx="3">
                  <c:v>3.882E-4</c:v>
                </c:pt>
                <c:pt idx="4">
                  <c:v>4.1960000000000001E-4</c:v>
                </c:pt>
                <c:pt idx="5">
                  <c:v>4.5100000000000001E-4</c:v>
                </c:pt>
                <c:pt idx="6">
                  <c:v>4.8240000000000002E-4</c:v>
                </c:pt>
                <c:pt idx="7">
                  <c:v>5.1380000000000002E-4</c:v>
                </c:pt>
                <c:pt idx="8">
                  <c:v>5.4520000000000002E-4</c:v>
                </c:pt>
                <c:pt idx="9">
                  <c:v>5.7660000000000003E-4</c:v>
                </c:pt>
                <c:pt idx="10">
                  <c:v>6.0800000000000003E-4</c:v>
                </c:pt>
              </c:numCache>
            </c:numRef>
          </c:xVal>
          <c:yVal>
            <c:numRef>
              <c:f>channel_grin_detector_um!$L$3:$L$13</c:f>
              <c:numCache>
                <c:formatCode>General</c:formatCode>
                <c:ptCount val="11"/>
                <c:pt idx="0">
                  <c:v>113</c:v>
                </c:pt>
                <c:pt idx="1">
                  <c:v>103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89</c:v>
                </c:pt>
                <c:pt idx="6">
                  <c:v>100</c:v>
                </c:pt>
                <c:pt idx="7">
                  <c:v>92</c:v>
                </c:pt>
                <c:pt idx="8">
                  <c:v>98</c:v>
                </c:pt>
                <c:pt idx="9">
                  <c:v>82</c:v>
                </c:pt>
                <c:pt idx="10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47680"/>
        <c:axId val="249748240"/>
      </c:scatterChart>
      <c:valAx>
        <c:axId val="2497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8240"/>
        <c:crosses val="autoZero"/>
        <c:crossBetween val="midCat"/>
      </c:valAx>
      <c:valAx>
        <c:axId val="2497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det_rad</a:t>
            </a:r>
            <a:r>
              <a:rPr lang="en-US" baseline="0"/>
              <a:t> vs. number of 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channel_grin_detector_um!$K$226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channel_grin_detector_um!$J$227:$J$237</c:f>
              <c:numCache>
                <c:formatCode>General</c:formatCode>
                <c:ptCount val="11"/>
                <c:pt idx="0">
                  <c:v>12.5</c:v>
                </c:pt>
                <c:pt idx="1">
                  <c:v>18.75</c:v>
                </c:pt>
                <c:pt idx="2">
                  <c:v>25</c:v>
                </c:pt>
                <c:pt idx="3">
                  <c:v>31.25</c:v>
                </c:pt>
                <c:pt idx="4">
                  <c:v>37.5</c:v>
                </c:pt>
                <c:pt idx="5">
                  <c:v>43.75</c:v>
                </c:pt>
                <c:pt idx="6">
                  <c:v>50</c:v>
                </c:pt>
                <c:pt idx="7">
                  <c:v>56.25</c:v>
                </c:pt>
                <c:pt idx="8">
                  <c:v>62.5</c:v>
                </c:pt>
                <c:pt idx="9">
                  <c:v>68.75</c:v>
                </c:pt>
                <c:pt idx="10">
                  <c:v>75</c:v>
                </c:pt>
              </c:numCache>
            </c:numRef>
          </c:xVal>
          <c:yVal>
            <c:numRef>
              <c:f>channel_grin_detector_um!$K$227:$K$237</c:f>
              <c:numCache>
                <c:formatCode>General</c:formatCode>
                <c:ptCount val="11"/>
                <c:pt idx="0">
                  <c:v>7</c:v>
                </c:pt>
                <c:pt idx="1">
                  <c:v>12</c:v>
                </c:pt>
                <c:pt idx="2">
                  <c:v>21</c:v>
                </c:pt>
                <c:pt idx="3">
                  <c:v>32</c:v>
                </c:pt>
                <c:pt idx="4">
                  <c:v>50</c:v>
                </c:pt>
                <c:pt idx="5">
                  <c:v>68</c:v>
                </c:pt>
                <c:pt idx="6">
                  <c:v>88</c:v>
                </c:pt>
                <c:pt idx="7">
                  <c:v>103</c:v>
                </c:pt>
                <c:pt idx="8">
                  <c:v>112</c:v>
                </c:pt>
                <c:pt idx="9">
                  <c:v>123</c:v>
                </c:pt>
                <c:pt idx="10">
                  <c:v>131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channel_grin_detector_um!$L$226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channel_grin_detector_um!$J$227:$J$237</c:f>
              <c:numCache>
                <c:formatCode>General</c:formatCode>
                <c:ptCount val="11"/>
                <c:pt idx="0">
                  <c:v>12.5</c:v>
                </c:pt>
                <c:pt idx="1">
                  <c:v>18.75</c:v>
                </c:pt>
                <c:pt idx="2">
                  <c:v>25</c:v>
                </c:pt>
                <c:pt idx="3">
                  <c:v>31.25</c:v>
                </c:pt>
                <c:pt idx="4">
                  <c:v>37.5</c:v>
                </c:pt>
                <c:pt idx="5">
                  <c:v>43.75</c:v>
                </c:pt>
                <c:pt idx="6">
                  <c:v>50</c:v>
                </c:pt>
                <c:pt idx="7">
                  <c:v>56.25</c:v>
                </c:pt>
                <c:pt idx="8">
                  <c:v>62.5</c:v>
                </c:pt>
                <c:pt idx="9">
                  <c:v>68.75</c:v>
                </c:pt>
                <c:pt idx="10">
                  <c:v>75</c:v>
                </c:pt>
              </c:numCache>
            </c:numRef>
          </c:xVal>
          <c:yVal>
            <c:numRef>
              <c:f>channel_grin_detector_um!$L$227:$L$237</c:f>
              <c:numCache>
                <c:formatCode>General</c:formatCode>
                <c:ptCount val="11"/>
                <c:pt idx="0">
                  <c:v>78</c:v>
                </c:pt>
                <c:pt idx="1">
                  <c:v>135</c:v>
                </c:pt>
                <c:pt idx="2">
                  <c:v>151</c:v>
                </c:pt>
                <c:pt idx="3">
                  <c:v>157</c:v>
                </c:pt>
                <c:pt idx="4">
                  <c:v>168</c:v>
                </c:pt>
                <c:pt idx="5">
                  <c:v>176</c:v>
                </c:pt>
                <c:pt idx="6">
                  <c:v>187</c:v>
                </c:pt>
                <c:pt idx="7">
                  <c:v>198</c:v>
                </c:pt>
                <c:pt idx="8">
                  <c:v>201</c:v>
                </c:pt>
                <c:pt idx="9">
                  <c:v>220</c:v>
                </c:pt>
                <c:pt idx="10">
                  <c:v>210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51600"/>
        <c:axId val="249752160"/>
      </c:scatterChart>
      <c:valAx>
        <c:axId val="2497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2160"/>
        <c:crosses val="autoZero"/>
        <c:crossBetween val="midCat"/>
      </c:valAx>
      <c:valAx>
        <c:axId val="2497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 multiples</a:t>
            </a:r>
            <a:r>
              <a:rPr lang="en-US" baseline="0"/>
              <a:t> of quarter pitch are hit, not much change in n_rays</a:t>
            </a:r>
          </a:p>
          <a:p>
            <a:pPr>
              <a:defRPr/>
            </a:pPr>
            <a:r>
              <a:rPr lang="en-US" baseline="0"/>
              <a:t>smaller multiples yields slight improvement due to working distance decrease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77949849292088E-2"/>
          <c:y val="0.16488444924145293"/>
          <c:w val="0.85535107530163379"/>
          <c:h val="0.66360809084696981"/>
        </c:manualLayout>
      </c:layout>
      <c:scatterChart>
        <c:scatterStyle val="lineMarker"/>
        <c:varyColors val="0"/>
        <c:ser>
          <c:idx val="0"/>
          <c:order val="0"/>
          <c:tx>
            <c:v>1.0*pitch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channel_grin_detector_um!$C$35:$C$45</c:f>
              <c:numCache>
                <c:formatCode>General</c:formatCode>
                <c:ptCount val="11"/>
                <c:pt idx="0">
                  <c:v>2.9399999999999999E-4</c:v>
                </c:pt>
                <c:pt idx="1">
                  <c:v>3.2539999999999999E-4</c:v>
                </c:pt>
                <c:pt idx="2">
                  <c:v>3.568E-4</c:v>
                </c:pt>
                <c:pt idx="3">
                  <c:v>3.882E-4</c:v>
                </c:pt>
                <c:pt idx="4">
                  <c:v>4.1960000000000001E-4</c:v>
                </c:pt>
                <c:pt idx="5">
                  <c:v>4.5100000000000001E-4</c:v>
                </c:pt>
                <c:pt idx="6">
                  <c:v>4.8240000000000002E-4</c:v>
                </c:pt>
                <c:pt idx="7">
                  <c:v>5.1380000000000002E-4</c:v>
                </c:pt>
                <c:pt idx="8">
                  <c:v>5.4520000000000002E-4</c:v>
                </c:pt>
                <c:pt idx="9">
                  <c:v>5.7660000000000003E-4</c:v>
                </c:pt>
                <c:pt idx="10">
                  <c:v>6.0800000000000003E-4</c:v>
                </c:pt>
              </c:numCache>
            </c:numRef>
          </c:xVal>
          <c:yVal>
            <c:numRef>
              <c:f>channel_grin_detector_um!$L$35:$L$45</c:f>
              <c:numCache>
                <c:formatCode>General</c:formatCode>
                <c:ptCount val="11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0.25*pitch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channel_grin_detector_um!$C$19:$C$29</c:f>
              <c:numCache>
                <c:formatCode>General</c:formatCode>
                <c:ptCount val="11"/>
                <c:pt idx="0">
                  <c:v>2.9399999999999999E-4</c:v>
                </c:pt>
                <c:pt idx="1">
                  <c:v>3.2539999999999999E-4</c:v>
                </c:pt>
                <c:pt idx="2">
                  <c:v>3.568E-4</c:v>
                </c:pt>
                <c:pt idx="3">
                  <c:v>3.882E-4</c:v>
                </c:pt>
                <c:pt idx="4">
                  <c:v>4.1960000000000001E-4</c:v>
                </c:pt>
                <c:pt idx="5">
                  <c:v>4.5100000000000001E-4</c:v>
                </c:pt>
                <c:pt idx="6">
                  <c:v>4.8240000000000002E-4</c:v>
                </c:pt>
                <c:pt idx="7">
                  <c:v>5.1380000000000002E-4</c:v>
                </c:pt>
                <c:pt idx="8">
                  <c:v>5.4520000000000002E-4</c:v>
                </c:pt>
                <c:pt idx="9">
                  <c:v>5.7660000000000003E-4</c:v>
                </c:pt>
                <c:pt idx="10">
                  <c:v>6.0800000000000003E-4</c:v>
                </c:pt>
              </c:numCache>
            </c:numRef>
          </c:xVal>
          <c:yVal>
            <c:numRef>
              <c:f>channel_grin_detector_um!$L$19:$L$29</c:f>
              <c:numCache>
                <c:formatCode>General</c:formatCode>
                <c:ptCount val="11"/>
                <c:pt idx="0">
                  <c:v>12</c:v>
                </c:pt>
                <c:pt idx="1">
                  <c:v>7</c:v>
                </c:pt>
                <c:pt idx="2">
                  <c:v>13</c:v>
                </c:pt>
                <c:pt idx="3">
                  <c:v>8</c:v>
                </c:pt>
                <c:pt idx="4">
                  <c:v>6</c:v>
                </c:pt>
                <c:pt idx="5">
                  <c:v>13</c:v>
                </c:pt>
                <c:pt idx="6">
                  <c:v>6</c:v>
                </c:pt>
                <c:pt idx="7">
                  <c:v>12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</c:numCache>
            </c:numRef>
          </c:yVal>
          <c:smooth val="0"/>
        </c:ser>
        <c:ser>
          <c:idx val="2"/>
          <c:order val="2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channel_grin_detector_um!$C$19:$C$29</c:f>
              <c:numCache>
                <c:formatCode>General</c:formatCode>
                <c:ptCount val="11"/>
                <c:pt idx="0">
                  <c:v>2.9399999999999999E-4</c:v>
                </c:pt>
                <c:pt idx="1">
                  <c:v>3.2539999999999999E-4</c:v>
                </c:pt>
                <c:pt idx="2">
                  <c:v>3.568E-4</c:v>
                </c:pt>
                <c:pt idx="3">
                  <c:v>3.882E-4</c:v>
                </c:pt>
                <c:pt idx="4">
                  <c:v>4.1960000000000001E-4</c:v>
                </c:pt>
                <c:pt idx="5">
                  <c:v>4.5100000000000001E-4</c:v>
                </c:pt>
                <c:pt idx="6">
                  <c:v>4.8240000000000002E-4</c:v>
                </c:pt>
                <c:pt idx="7">
                  <c:v>5.1380000000000002E-4</c:v>
                </c:pt>
                <c:pt idx="8">
                  <c:v>5.4520000000000002E-4</c:v>
                </c:pt>
                <c:pt idx="9">
                  <c:v>5.7660000000000003E-4</c:v>
                </c:pt>
                <c:pt idx="10">
                  <c:v>6.0800000000000003E-4</c:v>
                </c:pt>
              </c:numCache>
            </c:numRef>
          </c:xVal>
          <c:yVal>
            <c:numRef>
              <c:f>channel_grin_detector_um!$K$19:$K$29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56080"/>
        <c:axId val="249756640"/>
      </c:scatterChart>
      <c:valAx>
        <c:axId val="2497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gradient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6640"/>
        <c:crosses val="autoZero"/>
        <c:crossBetween val="midCat"/>
      </c:valAx>
      <c:valAx>
        <c:axId val="2497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rays (out of 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92385930413981"/>
          <c:y val="0.17020091899736087"/>
          <c:w val="0.35374982196992827"/>
          <c:h val="9.143627879848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n_core doesn't seem to matter so much as gradient</a:t>
            </a:r>
            <a:r>
              <a:rPr lang="en-US" baseline="0"/>
              <a:t> parameter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channel_grin_detector_um!$K$146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channel_grin_detector_um!$C$147:$C$157</c:f>
              <c:numCache>
                <c:formatCode>General</c:formatCode>
                <c:ptCount val="11"/>
                <c:pt idx="0">
                  <c:v>2.9399999999999999E-4</c:v>
                </c:pt>
                <c:pt idx="1">
                  <c:v>3.2539999999999999E-4</c:v>
                </c:pt>
                <c:pt idx="2">
                  <c:v>3.568E-4</c:v>
                </c:pt>
                <c:pt idx="3">
                  <c:v>3.882E-4</c:v>
                </c:pt>
                <c:pt idx="4">
                  <c:v>4.1960000000000001E-4</c:v>
                </c:pt>
                <c:pt idx="5">
                  <c:v>4.5100000000000001E-4</c:v>
                </c:pt>
                <c:pt idx="6">
                  <c:v>4.8240000000000002E-4</c:v>
                </c:pt>
                <c:pt idx="7">
                  <c:v>5.1380000000000002E-4</c:v>
                </c:pt>
                <c:pt idx="8">
                  <c:v>5.4520000000000002E-4</c:v>
                </c:pt>
                <c:pt idx="9">
                  <c:v>5.7660000000000003E-4</c:v>
                </c:pt>
                <c:pt idx="10">
                  <c:v>6.0800000000000003E-4</c:v>
                </c:pt>
              </c:numCache>
            </c:numRef>
          </c:xVal>
          <c:yVal>
            <c:numRef>
              <c:f>channel_grin_detector_um!$K$147:$K$157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yVal>
          <c:smooth val="0"/>
        </c:ser>
        <c:ser>
          <c:idx val="1"/>
          <c:order val="1"/>
          <c:tx>
            <c:v>n_lens_core = 2.1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channel_grin_detector_um!$C$147:$C$157</c:f>
              <c:numCache>
                <c:formatCode>General</c:formatCode>
                <c:ptCount val="11"/>
                <c:pt idx="0">
                  <c:v>2.9399999999999999E-4</c:v>
                </c:pt>
                <c:pt idx="1">
                  <c:v>3.2539999999999999E-4</c:v>
                </c:pt>
                <c:pt idx="2">
                  <c:v>3.568E-4</c:v>
                </c:pt>
                <c:pt idx="3">
                  <c:v>3.882E-4</c:v>
                </c:pt>
                <c:pt idx="4">
                  <c:v>4.1960000000000001E-4</c:v>
                </c:pt>
                <c:pt idx="5">
                  <c:v>4.5100000000000001E-4</c:v>
                </c:pt>
                <c:pt idx="6">
                  <c:v>4.8240000000000002E-4</c:v>
                </c:pt>
                <c:pt idx="7">
                  <c:v>5.1380000000000002E-4</c:v>
                </c:pt>
                <c:pt idx="8">
                  <c:v>5.4520000000000002E-4</c:v>
                </c:pt>
                <c:pt idx="9">
                  <c:v>5.7660000000000003E-4</c:v>
                </c:pt>
                <c:pt idx="10">
                  <c:v>6.0800000000000003E-4</c:v>
                </c:pt>
              </c:numCache>
            </c:numRef>
          </c:xVal>
          <c:yVal>
            <c:numRef>
              <c:f>channel_grin_detector_um!$L$147:$L$157</c:f>
              <c:numCache>
                <c:formatCode>General</c:formatCode>
                <c:ptCount val="11"/>
                <c:pt idx="0">
                  <c:v>60</c:v>
                </c:pt>
                <c:pt idx="1">
                  <c:v>64</c:v>
                </c:pt>
                <c:pt idx="2">
                  <c:v>55</c:v>
                </c:pt>
                <c:pt idx="3">
                  <c:v>66</c:v>
                </c:pt>
                <c:pt idx="4">
                  <c:v>70</c:v>
                </c:pt>
                <c:pt idx="5">
                  <c:v>60</c:v>
                </c:pt>
                <c:pt idx="6">
                  <c:v>65</c:v>
                </c:pt>
                <c:pt idx="7">
                  <c:v>63</c:v>
                </c:pt>
                <c:pt idx="8">
                  <c:v>65</c:v>
                </c:pt>
                <c:pt idx="9">
                  <c:v>61</c:v>
                </c:pt>
                <c:pt idx="10">
                  <c:v>61</c:v>
                </c:pt>
              </c:numCache>
            </c:numRef>
          </c:yVal>
          <c:smooth val="0"/>
        </c:ser>
        <c:ser>
          <c:idx val="2"/>
          <c:order val="2"/>
          <c:tx>
            <c:v>n_lens_core = 1.7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channel_grin_detector_um!$C$163:$C$173</c:f>
              <c:numCache>
                <c:formatCode>General</c:formatCode>
                <c:ptCount val="11"/>
                <c:pt idx="0">
                  <c:v>2.9399999999999999E-4</c:v>
                </c:pt>
                <c:pt idx="1">
                  <c:v>3.2539999999999999E-4</c:v>
                </c:pt>
                <c:pt idx="2">
                  <c:v>3.568E-4</c:v>
                </c:pt>
                <c:pt idx="3">
                  <c:v>3.882E-4</c:v>
                </c:pt>
                <c:pt idx="4">
                  <c:v>4.1960000000000001E-4</c:v>
                </c:pt>
                <c:pt idx="5">
                  <c:v>4.5100000000000001E-4</c:v>
                </c:pt>
                <c:pt idx="6">
                  <c:v>4.8240000000000002E-4</c:v>
                </c:pt>
                <c:pt idx="7">
                  <c:v>5.1380000000000002E-4</c:v>
                </c:pt>
                <c:pt idx="8">
                  <c:v>5.4520000000000002E-4</c:v>
                </c:pt>
                <c:pt idx="9">
                  <c:v>5.7660000000000003E-4</c:v>
                </c:pt>
                <c:pt idx="10">
                  <c:v>6.0800000000000003E-4</c:v>
                </c:pt>
              </c:numCache>
            </c:numRef>
          </c:xVal>
          <c:yVal>
            <c:numRef>
              <c:f>channel_grin_detector_um!$L$163:$L$173</c:f>
              <c:numCache>
                <c:formatCode>General</c:formatCode>
                <c:ptCount val="11"/>
                <c:pt idx="0">
                  <c:v>69</c:v>
                </c:pt>
                <c:pt idx="1">
                  <c:v>58</c:v>
                </c:pt>
                <c:pt idx="2">
                  <c:v>55</c:v>
                </c:pt>
                <c:pt idx="3">
                  <c:v>68</c:v>
                </c:pt>
                <c:pt idx="4">
                  <c:v>61</c:v>
                </c:pt>
                <c:pt idx="5">
                  <c:v>56</c:v>
                </c:pt>
                <c:pt idx="6">
                  <c:v>61</c:v>
                </c:pt>
                <c:pt idx="7">
                  <c:v>61</c:v>
                </c:pt>
                <c:pt idx="8">
                  <c:v>64</c:v>
                </c:pt>
                <c:pt idx="9">
                  <c:v>62</c:v>
                </c:pt>
                <c:pt idx="10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16704"/>
        <c:axId val="377317264"/>
      </c:scatterChart>
      <c:valAx>
        <c:axId val="3773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17264"/>
        <c:crosses val="autoZero"/>
        <c:crossBetween val="midCat"/>
      </c:valAx>
      <c:valAx>
        <c:axId val="3773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1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n_lens_core vs number of 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channel_grin_detector_um!$L$178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channel_grin_detector_um!$A$179:$A$189</c:f>
              <c:numCache>
                <c:formatCode>General</c:formatCode>
                <c:ptCount val="11"/>
                <c:pt idx="0">
                  <c:v>1.5</c:v>
                </c:pt>
                <c:pt idx="1">
                  <c:v>1.56</c:v>
                </c:pt>
                <c:pt idx="2">
                  <c:v>1.62</c:v>
                </c:pt>
                <c:pt idx="3">
                  <c:v>1.68</c:v>
                </c:pt>
                <c:pt idx="4">
                  <c:v>1.74</c:v>
                </c:pt>
                <c:pt idx="5">
                  <c:v>1.8</c:v>
                </c:pt>
                <c:pt idx="6">
                  <c:v>1.86</c:v>
                </c:pt>
                <c:pt idx="7">
                  <c:v>1.92</c:v>
                </c:pt>
                <c:pt idx="8">
                  <c:v>1.98</c:v>
                </c:pt>
                <c:pt idx="9">
                  <c:v>2.04</c:v>
                </c:pt>
                <c:pt idx="10">
                  <c:v>2.1</c:v>
                </c:pt>
              </c:numCache>
            </c:numRef>
          </c:xVal>
          <c:yVal>
            <c:numRef>
              <c:f>channel_grin_detector_um!$L$179:$L$189</c:f>
              <c:numCache>
                <c:formatCode>General</c:formatCode>
                <c:ptCount val="11"/>
                <c:pt idx="0">
                  <c:v>30</c:v>
                </c:pt>
                <c:pt idx="1">
                  <c:v>49</c:v>
                </c:pt>
                <c:pt idx="2">
                  <c:v>52</c:v>
                </c:pt>
                <c:pt idx="3">
                  <c:v>66</c:v>
                </c:pt>
                <c:pt idx="4">
                  <c:v>61</c:v>
                </c:pt>
                <c:pt idx="5">
                  <c:v>55</c:v>
                </c:pt>
                <c:pt idx="6">
                  <c:v>52</c:v>
                </c:pt>
                <c:pt idx="7">
                  <c:v>54</c:v>
                </c:pt>
                <c:pt idx="8">
                  <c:v>52</c:v>
                </c:pt>
                <c:pt idx="9">
                  <c:v>59</c:v>
                </c:pt>
                <c:pt idx="10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20064"/>
        <c:axId val="377320624"/>
      </c:scatterChart>
      <c:valAx>
        <c:axId val="37732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20624"/>
        <c:crosses val="autoZero"/>
        <c:crossBetween val="midCat"/>
      </c:valAx>
      <c:valAx>
        <c:axId val="3773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2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 distance</a:t>
            </a:r>
            <a:r>
              <a:rPr lang="en-US" baseline="0"/>
              <a:t> vs number of 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channel_grin_detector_um!$K$194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channel_grin_detector_um!$I$195:$I$205</c:f>
              <c:numCache>
                <c:formatCode>General</c:formatCode>
                <c:ptCount val="1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</c:numCache>
            </c:numRef>
          </c:xVal>
          <c:yVal>
            <c:numRef>
              <c:f>channel_grin_detector_um!$K$195:$K$205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channel_grin_detector_um!$I$194</c:f>
              <c:strCache>
                <c:ptCount val="1"/>
                <c:pt idx="0">
                  <c:v> PDMS_LENS_DET (um)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channel_grin_detector_um!$I$195:$I$205</c:f>
              <c:numCache>
                <c:formatCode>General</c:formatCode>
                <c:ptCount val="1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</c:numCache>
            </c:numRef>
          </c:xVal>
          <c:yVal>
            <c:numRef>
              <c:f>channel_grin_detector_um!$L$195:$L$205</c:f>
              <c:numCache>
                <c:formatCode>General</c:formatCode>
                <c:ptCount val="11"/>
                <c:pt idx="0">
                  <c:v>92</c:v>
                </c:pt>
                <c:pt idx="1">
                  <c:v>77</c:v>
                </c:pt>
                <c:pt idx="2">
                  <c:v>57</c:v>
                </c:pt>
                <c:pt idx="3">
                  <c:v>37</c:v>
                </c:pt>
                <c:pt idx="4">
                  <c:v>21</c:v>
                </c:pt>
                <c:pt idx="5">
                  <c:v>23</c:v>
                </c:pt>
                <c:pt idx="6">
                  <c:v>21</c:v>
                </c:pt>
                <c:pt idx="7">
                  <c:v>13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channel_grin_detector_um!$H$210</c:f>
              <c:strCache>
                <c:ptCount val="1"/>
                <c:pt idx="0">
                  <c:v> PDMS_CHAN_LENS (um)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channel_grin_detector_um!$H$211:$H$221</c:f>
              <c:numCache>
                <c:formatCode>General</c:formatCode>
                <c:ptCount val="1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</c:numCache>
            </c:numRef>
          </c:xVal>
          <c:yVal>
            <c:numRef>
              <c:f>channel_grin_detector_um!$L$211:$L$221</c:f>
              <c:numCache>
                <c:formatCode>General</c:formatCode>
                <c:ptCount val="11"/>
                <c:pt idx="0">
                  <c:v>109</c:v>
                </c:pt>
                <c:pt idx="1">
                  <c:v>75</c:v>
                </c:pt>
                <c:pt idx="2">
                  <c:v>33</c:v>
                </c:pt>
                <c:pt idx="3">
                  <c:v>20</c:v>
                </c:pt>
                <c:pt idx="4">
                  <c:v>14</c:v>
                </c:pt>
                <c:pt idx="5">
                  <c:v>13</c:v>
                </c:pt>
                <c:pt idx="6">
                  <c:v>4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23984"/>
        <c:axId val="377324544"/>
      </c:scatterChart>
      <c:valAx>
        <c:axId val="3773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24544"/>
        <c:crosses val="autoZero"/>
        <c:crossBetween val="midCat"/>
      </c:valAx>
      <c:valAx>
        <c:axId val="3773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2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700"/>
              <a:t>Improvement vs n_lens</a:t>
            </a:r>
          </a:p>
          <a:p>
            <a:pPr>
              <a:defRPr sz="700"/>
            </a:pPr>
            <a:r>
              <a:rPr lang="en-US" sz="700"/>
              <a:t>PDMS</a:t>
            </a:r>
            <a:r>
              <a:rPr lang="en-US" sz="700" baseline="0"/>
              <a:t> layer constantly 300um</a:t>
            </a:r>
            <a:endParaRPr lang="en-US" sz="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62445587471445E-2"/>
          <c:y val="0.18364898989898992"/>
          <c:w val="0.88130737160481909"/>
          <c:h val="0.669897299769346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channel_ball_detector_nlens!$A$2:$A$9</c:f>
              <c:numCache>
                <c:formatCode>General</c:formatCode>
                <c:ptCount val="8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</c:numCache>
            </c:numRef>
          </c:xVal>
          <c:yVal>
            <c:numRef>
              <c:f>channel_ball_detector_nlens!$F$2:$F$9</c:f>
              <c:numCache>
                <c:formatCode>General</c:formatCode>
                <c:ptCount val="8"/>
                <c:pt idx="0">
                  <c:v>1</c:v>
                </c:pt>
                <c:pt idx="1">
                  <c:v>2.25</c:v>
                </c:pt>
                <c:pt idx="2">
                  <c:v>5</c:v>
                </c:pt>
                <c:pt idx="3">
                  <c:v>8.5</c:v>
                </c:pt>
                <c:pt idx="4">
                  <c:v>9.5</c:v>
                </c:pt>
                <c:pt idx="5">
                  <c:v>11.25</c:v>
                </c:pt>
                <c:pt idx="6">
                  <c:v>10.75</c:v>
                </c:pt>
                <c:pt idx="7">
                  <c:v>11.75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42320"/>
        <c:axId val="300441760"/>
      </c:scatterChart>
      <c:valAx>
        <c:axId val="3004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41760"/>
        <c:crosses val="autoZero"/>
        <c:crossBetween val="midCat"/>
      </c:valAx>
      <c:valAx>
        <c:axId val="3004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det_rad vs. number of rays/det area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channel_grin_detector_um!$O$226</c:f>
              <c:strCache>
                <c:ptCount val="1"/>
                <c:pt idx="0">
                  <c:v>base 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channel_grin_detector_um!$J$227:$J$237</c:f>
              <c:numCache>
                <c:formatCode>General</c:formatCode>
                <c:ptCount val="11"/>
                <c:pt idx="0">
                  <c:v>12.5</c:v>
                </c:pt>
                <c:pt idx="1">
                  <c:v>18.75</c:v>
                </c:pt>
                <c:pt idx="2">
                  <c:v>25</c:v>
                </c:pt>
                <c:pt idx="3">
                  <c:v>31.25</c:v>
                </c:pt>
                <c:pt idx="4">
                  <c:v>37.5</c:v>
                </c:pt>
                <c:pt idx="5">
                  <c:v>43.75</c:v>
                </c:pt>
                <c:pt idx="6">
                  <c:v>50</c:v>
                </c:pt>
                <c:pt idx="7">
                  <c:v>56.25</c:v>
                </c:pt>
                <c:pt idx="8">
                  <c:v>62.5</c:v>
                </c:pt>
                <c:pt idx="9">
                  <c:v>68.75</c:v>
                </c:pt>
                <c:pt idx="10">
                  <c:v>75</c:v>
                </c:pt>
              </c:numCache>
            </c:numRef>
          </c:xVal>
          <c:yVal>
            <c:numRef>
              <c:f>channel_grin_detector_um!$O$227:$O$237</c:f>
              <c:numCache>
                <c:formatCode>General</c:formatCode>
                <c:ptCount val="11"/>
                <c:pt idx="0">
                  <c:v>0.56000000000000005</c:v>
                </c:pt>
                <c:pt idx="1">
                  <c:v>0.64</c:v>
                </c:pt>
                <c:pt idx="2">
                  <c:v>0.84</c:v>
                </c:pt>
                <c:pt idx="3">
                  <c:v>1.024</c:v>
                </c:pt>
                <c:pt idx="4">
                  <c:v>1.3333333333333333</c:v>
                </c:pt>
                <c:pt idx="5">
                  <c:v>1.5542857142857143</c:v>
                </c:pt>
                <c:pt idx="6">
                  <c:v>1.76</c:v>
                </c:pt>
                <c:pt idx="7">
                  <c:v>1.8311111111111111</c:v>
                </c:pt>
                <c:pt idx="8">
                  <c:v>1.792</c:v>
                </c:pt>
                <c:pt idx="9">
                  <c:v>1.7890909090909091</c:v>
                </c:pt>
                <c:pt idx="10">
                  <c:v>1.7466666666666666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channel_grin_detector_um!$P$226</c:f>
              <c:strCache>
                <c:ptCount val="1"/>
                <c:pt idx="0">
                  <c:v>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channel_grin_detector_um!$J$227:$J$237</c:f>
              <c:numCache>
                <c:formatCode>General</c:formatCode>
                <c:ptCount val="11"/>
                <c:pt idx="0">
                  <c:v>12.5</c:v>
                </c:pt>
                <c:pt idx="1">
                  <c:v>18.75</c:v>
                </c:pt>
                <c:pt idx="2">
                  <c:v>25</c:v>
                </c:pt>
                <c:pt idx="3">
                  <c:v>31.25</c:v>
                </c:pt>
                <c:pt idx="4">
                  <c:v>37.5</c:v>
                </c:pt>
                <c:pt idx="5">
                  <c:v>43.75</c:v>
                </c:pt>
                <c:pt idx="6">
                  <c:v>50</c:v>
                </c:pt>
                <c:pt idx="7">
                  <c:v>56.25</c:v>
                </c:pt>
                <c:pt idx="8">
                  <c:v>62.5</c:v>
                </c:pt>
                <c:pt idx="9">
                  <c:v>68.75</c:v>
                </c:pt>
                <c:pt idx="10">
                  <c:v>75</c:v>
                </c:pt>
              </c:numCache>
            </c:numRef>
          </c:xVal>
          <c:yVal>
            <c:numRef>
              <c:f>channel_grin_detector_um!$P$227:$P$237</c:f>
              <c:numCache>
                <c:formatCode>General</c:formatCode>
                <c:ptCount val="11"/>
                <c:pt idx="0">
                  <c:v>6.24</c:v>
                </c:pt>
                <c:pt idx="1">
                  <c:v>7.2</c:v>
                </c:pt>
                <c:pt idx="2">
                  <c:v>6.04</c:v>
                </c:pt>
                <c:pt idx="3">
                  <c:v>5.024</c:v>
                </c:pt>
                <c:pt idx="4">
                  <c:v>4.4800000000000004</c:v>
                </c:pt>
                <c:pt idx="5">
                  <c:v>4.0228571428571431</c:v>
                </c:pt>
                <c:pt idx="6">
                  <c:v>3.74</c:v>
                </c:pt>
                <c:pt idx="7">
                  <c:v>3.52</c:v>
                </c:pt>
                <c:pt idx="8">
                  <c:v>3.2160000000000002</c:v>
                </c:pt>
                <c:pt idx="9">
                  <c:v>3.2</c:v>
                </c:pt>
                <c:pt idx="10">
                  <c:v>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27904"/>
        <c:axId val="377328464"/>
      </c:scatterChart>
      <c:valAx>
        <c:axId val="3773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28464"/>
        <c:crosses val="autoZero"/>
        <c:crossBetween val="midCat"/>
      </c:valAx>
      <c:valAx>
        <c:axId val="3773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10904434047194"/>
          <c:y val="0.17171296296296296"/>
          <c:w val="0.77626573852181524"/>
          <c:h val="0.69700370115025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channel_grin_detector_um!$L$242</c:f>
              <c:strCache>
                <c:ptCount val="1"/>
                <c:pt idx="0">
                  <c:v> NUMBEROFRAYS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channel_grin_detector_um!$O$243:$O$250</c:f>
              <c:numCache>
                <c:formatCode>General</c:formatCode>
                <c:ptCount val="8"/>
                <c:pt idx="0">
                  <c:v>0.15000002961783737</c:v>
                </c:pt>
                <c:pt idx="1">
                  <c:v>0.20000003949043424</c:v>
                </c:pt>
                <c:pt idx="2">
                  <c:v>0.25000004936303111</c:v>
                </c:pt>
                <c:pt idx="3">
                  <c:v>0.30000005923567474</c:v>
                </c:pt>
                <c:pt idx="4">
                  <c:v>0.35000006910827158</c:v>
                </c:pt>
                <c:pt idx="5">
                  <c:v>0.40000007898086848</c:v>
                </c:pt>
                <c:pt idx="6">
                  <c:v>0.45000008885351217</c:v>
                </c:pt>
                <c:pt idx="7">
                  <c:v>0.50000009872596862</c:v>
                </c:pt>
              </c:numCache>
            </c:numRef>
          </c:xVal>
          <c:yVal>
            <c:numRef>
              <c:f>channel_grin_detector_um!$L$243:$L$250</c:f>
              <c:numCache>
                <c:formatCode>General</c:formatCode>
                <c:ptCount val="8"/>
                <c:pt idx="0">
                  <c:v>143</c:v>
                </c:pt>
                <c:pt idx="1">
                  <c:v>142</c:v>
                </c:pt>
                <c:pt idx="2">
                  <c:v>157</c:v>
                </c:pt>
                <c:pt idx="3">
                  <c:v>134</c:v>
                </c:pt>
                <c:pt idx="4">
                  <c:v>156</c:v>
                </c:pt>
                <c:pt idx="5">
                  <c:v>150</c:v>
                </c:pt>
                <c:pt idx="6">
                  <c:v>133</c:v>
                </c:pt>
                <c:pt idx="7">
                  <c:v>148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channel_grin_detector_um!$K$242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channel_grin_detector_um!$O$243:$O$250</c:f>
              <c:numCache>
                <c:formatCode>General</c:formatCode>
                <c:ptCount val="8"/>
                <c:pt idx="0">
                  <c:v>0.15000002961783737</c:v>
                </c:pt>
                <c:pt idx="1">
                  <c:v>0.20000003949043424</c:v>
                </c:pt>
                <c:pt idx="2">
                  <c:v>0.25000004936303111</c:v>
                </c:pt>
                <c:pt idx="3">
                  <c:v>0.30000005923567474</c:v>
                </c:pt>
                <c:pt idx="4">
                  <c:v>0.35000006910827158</c:v>
                </c:pt>
                <c:pt idx="5">
                  <c:v>0.40000007898086848</c:v>
                </c:pt>
                <c:pt idx="6">
                  <c:v>0.45000008885351217</c:v>
                </c:pt>
                <c:pt idx="7">
                  <c:v>0.50000009872596862</c:v>
                </c:pt>
              </c:numCache>
            </c:numRef>
          </c:xVal>
          <c:yVal>
            <c:numRef>
              <c:f>channel_grin_detector_um!$K$243:$K$250</c:f>
              <c:numCache>
                <c:formatCode>General</c:formatCode>
                <c:ptCount val="8"/>
                <c:pt idx="0">
                  <c:v>71</c:v>
                </c:pt>
                <c:pt idx="1">
                  <c:v>50</c:v>
                </c:pt>
                <c:pt idx="2">
                  <c:v>32</c:v>
                </c:pt>
                <c:pt idx="3">
                  <c:v>26</c:v>
                </c:pt>
                <c:pt idx="4">
                  <c:v>20</c:v>
                </c:pt>
                <c:pt idx="5">
                  <c:v>16</c:v>
                </c:pt>
                <c:pt idx="6">
                  <c:v>12</c:v>
                </c:pt>
                <c:pt idx="7">
                  <c:v>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channel_grin_detector_um!$L$255</c:f>
              <c:strCache>
                <c:ptCount val="1"/>
                <c:pt idx="0">
                  <c:v> NUMBEROFRAYS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channel_grin_detector_um!$O$256:$O$266</c:f>
              <c:numCache>
                <c:formatCode>General</c:formatCode>
                <c:ptCount val="11"/>
                <c:pt idx="0">
                  <c:v>0.20000003949043424</c:v>
                </c:pt>
                <c:pt idx="1">
                  <c:v>0.21000004146496296</c:v>
                </c:pt>
                <c:pt idx="2">
                  <c:v>0.2200000434394917</c:v>
                </c:pt>
                <c:pt idx="3">
                  <c:v>0.23000004541402042</c:v>
                </c:pt>
                <c:pt idx="4">
                  <c:v>0.24000004738850236</c:v>
                </c:pt>
                <c:pt idx="5">
                  <c:v>0.25000004936303111</c:v>
                </c:pt>
                <c:pt idx="6">
                  <c:v>0.26000005133755977</c:v>
                </c:pt>
                <c:pt idx="7">
                  <c:v>0.27000005331208854</c:v>
                </c:pt>
                <c:pt idx="8">
                  <c:v>0.28000005528661731</c:v>
                </c:pt>
                <c:pt idx="9">
                  <c:v>0.29000005726114603</c:v>
                </c:pt>
                <c:pt idx="10">
                  <c:v>0.30000005923567474</c:v>
                </c:pt>
              </c:numCache>
            </c:numRef>
          </c:xVal>
          <c:yVal>
            <c:numRef>
              <c:f>channel_grin_detector_um!$L$256:$L$266</c:f>
              <c:numCache>
                <c:formatCode>General</c:formatCode>
                <c:ptCount val="11"/>
                <c:pt idx="0">
                  <c:v>142</c:v>
                </c:pt>
                <c:pt idx="1">
                  <c:v>145</c:v>
                </c:pt>
                <c:pt idx="2">
                  <c:v>146</c:v>
                </c:pt>
                <c:pt idx="3">
                  <c:v>143</c:v>
                </c:pt>
                <c:pt idx="4">
                  <c:v>129</c:v>
                </c:pt>
                <c:pt idx="5">
                  <c:v>157</c:v>
                </c:pt>
                <c:pt idx="6">
                  <c:v>153</c:v>
                </c:pt>
                <c:pt idx="7">
                  <c:v>153</c:v>
                </c:pt>
                <c:pt idx="8">
                  <c:v>155</c:v>
                </c:pt>
                <c:pt idx="9">
                  <c:v>144</c:v>
                </c:pt>
                <c:pt idx="10">
                  <c:v>134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channel_grin_detector_um!$K$255</c:f>
              <c:strCache>
                <c:ptCount val="1"/>
                <c:pt idx="0">
                  <c:v> BASENUMBEROFRAYS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channel_grin_detector_um!$O$256:$O$266</c:f>
              <c:numCache>
                <c:formatCode>General</c:formatCode>
                <c:ptCount val="11"/>
                <c:pt idx="0">
                  <c:v>0.20000003949043424</c:v>
                </c:pt>
                <c:pt idx="1">
                  <c:v>0.21000004146496296</c:v>
                </c:pt>
                <c:pt idx="2">
                  <c:v>0.2200000434394917</c:v>
                </c:pt>
                <c:pt idx="3">
                  <c:v>0.23000004541402042</c:v>
                </c:pt>
                <c:pt idx="4">
                  <c:v>0.24000004738850236</c:v>
                </c:pt>
                <c:pt idx="5">
                  <c:v>0.25000004936303111</c:v>
                </c:pt>
                <c:pt idx="6">
                  <c:v>0.26000005133755977</c:v>
                </c:pt>
                <c:pt idx="7">
                  <c:v>0.27000005331208854</c:v>
                </c:pt>
                <c:pt idx="8">
                  <c:v>0.28000005528661731</c:v>
                </c:pt>
                <c:pt idx="9">
                  <c:v>0.29000005726114603</c:v>
                </c:pt>
                <c:pt idx="10">
                  <c:v>0.30000005923567474</c:v>
                </c:pt>
              </c:numCache>
            </c:numRef>
          </c:xVal>
          <c:yVal>
            <c:numRef>
              <c:f>channel_grin_detector_um!$K$256:$K$266</c:f>
              <c:numCache>
                <c:formatCode>General</c:formatCode>
                <c:ptCount val="11"/>
                <c:pt idx="0">
                  <c:v>50</c:v>
                </c:pt>
                <c:pt idx="1">
                  <c:v>52</c:v>
                </c:pt>
                <c:pt idx="2">
                  <c:v>47</c:v>
                </c:pt>
                <c:pt idx="3">
                  <c:v>46</c:v>
                </c:pt>
                <c:pt idx="4">
                  <c:v>39</c:v>
                </c:pt>
                <c:pt idx="5">
                  <c:v>32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26</c:v>
                </c:pt>
                <c:pt idx="10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51808"/>
        <c:axId val="298352368"/>
      </c:scatterChart>
      <c:valAx>
        <c:axId val="29835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52368"/>
        <c:crosses val="autoZero"/>
        <c:crossBetween val="midCat"/>
      </c:valAx>
      <c:valAx>
        <c:axId val="298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5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607795402386306E-2"/>
          <c:y val="1.3643455858340285E-3"/>
          <c:w val="0.84887690669101146"/>
          <c:h val="0.3125021872265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rays</a:t>
            </a:r>
            <a:r>
              <a:rPr lang="en-US" baseline="0"/>
              <a:t> vs gradient parameter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channel_grin_array_um!$L$16</c:f>
              <c:strCache>
                <c:ptCount val="1"/>
                <c:pt idx="0">
                  <c:v> BASENRAYS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channel_grin_array_um!$B$17:$B$27</c:f>
              <c:numCache>
                <c:formatCode>General</c:formatCode>
                <c:ptCount val="11"/>
                <c:pt idx="0">
                  <c:v>2.9399999999999999E-4</c:v>
                </c:pt>
                <c:pt idx="1">
                  <c:v>3.2539999999999999E-4</c:v>
                </c:pt>
                <c:pt idx="2">
                  <c:v>3.568E-4</c:v>
                </c:pt>
                <c:pt idx="3">
                  <c:v>3.882E-4</c:v>
                </c:pt>
                <c:pt idx="4">
                  <c:v>4.1960000000000001E-4</c:v>
                </c:pt>
                <c:pt idx="5">
                  <c:v>4.5100000000000001E-4</c:v>
                </c:pt>
                <c:pt idx="6">
                  <c:v>4.8240000000000002E-4</c:v>
                </c:pt>
                <c:pt idx="7">
                  <c:v>5.1380000000000002E-4</c:v>
                </c:pt>
                <c:pt idx="8">
                  <c:v>5.4520000000000002E-4</c:v>
                </c:pt>
                <c:pt idx="9">
                  <c:v>5.7660000000000003E-4</c:v>
                </c:pt>
                <c:pt idx="10">
                  <c:v>6.0800000000000003E-4</c:v>
                </c:pt>
              </c:numCache>
            </c:numRef>
          </c:xVal>
          <c:yVal>
            <c:numRef>
              <c:f>channel_grin_array_um!$L$17:$L$27</c:f>
              <c:numCache>
                <c:formatCode>General</c:formatCode>
                <c:ptCount val="11"/>
                <c:pt idx="0">
                  <c:v>46</c:v>
                </c:pt>
                <c:pt idx="1">
                  <c:v>49</c:v>
                </c:pt>
                <c:pt idx="2">
                  <c:v>58</c:v>
                </c:pt>
                <c:pt idx="3">
                  <c:v>62</c:v>
                </c:pt>
                <c:pt idx="4">
                  <c:v>69</c:v>
                </c:pt>
                <c:pt idx="5">
                  <c:v>69</c:v>
                </c:pt>
                <c:pt idx="6">
                  <c:v>75</c:v>
                </c:pt>
                <c:pt idx="7">
                  <c:v>78</c:v>
                </c:pt>
                <c:pt idx="8">
                  <c:v>82</c:v>
                </c:pt>
                <c:pt idx="9">
                  <c:v>96</c:v>
                </c:pt>
                <c:pt idx="10">
                  <c:v>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channel_grin_array_um!$M$16</c:f>
              <c:strCache>
                <c:ptCount val="1"/>
                <c:pt idx="0">
                  <c:v> NRAYS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channel_grin_array_um!$B$17:$B$27</c:f>
              <c:numCache>
                <c:formatCode>General</c:formatCode>
                <c:ptCount val="11"/>
                <c:pt idx="0">
                  <c:v>2.9399999999999999E-4</c:v>
                </c:pt>
                <c:pt idx="1">
                  <c:v>3.2539999999999999E-4</c:v>
                </c:pt>
                <c:pt idx="2">
                  <c:v>3.568E-4</c:v>
                </c:pt>
                <c:pt idx="3">
                  <c:v>3.882E-4</c:v>
                </c:pt>
                <c:pt idx="4">
                  <c:v>4.1960000000000001E-4</c:v>
                </c:pt>
                <c:pt idx="5">
                  <c:v>4.5100000000000001E-4</c:v>
                </c:pt>
                <c:pt idx="6">
                  <c:v>4.8240000000000002E-4</c:v>
                </c:pt>
                <c:pt idx="7">
                  <c:v>5.1380000000000002E-4</c:v>
                </c:pt>
                <c:pt idx="8">
                  <c:v>5.4520000000000002E-4</c:v>
                </c:pt>
                <c:pt idx="9">
                  <c:v>5.7660000000000003E-4</c:v>
                </c:pt>
                <c:pt idx="10">
                  <c:v>6.0800000000000003E-4</c:v>
                </c:pt>
              </c:numCache>
            </c:numRef>
          </c:xVal>
          <c:yVal>
            <c:numRef>
              <c:f>channel_grin_array_um!$M$17:$M$27</c:f>
              <c:numCache>
                <c:formatCode>General</c:formatCode>
                <c:ptCount val="11"/>
                <c:pt idx="0">
                  <c:v>72</c:v>
                </c:pt>
                <c:pt idx="1">
                  <c:v>77</c:v>
                </c:pt>
                <c:pt idx="2">
                  <c:v>86</c:v>
                </c:pt>
                <c:pt idx="3">
                  <c:v>87</c:v>
                </c:pt>
                <c:pt idx="4">
                  <c:v>79</c:v>
                </c:pt>
                <c:pt idx="5">
                  <c:v>90</c:v>
                </c:pt>
                <c:pt idx="6">
                  <c:v>88</c:v>
                </c:pt>
                <c:pt idx="7">
                  <c:v>81</c:v>
                </c:pt>
                <c:pt idx="8">
                  <c:v>106</c:v>
                </c:pt>
                <c:pt idx="9">
                  <c:v>95</c:v>
                </c:pt>
                <c:pt idx="10">
                  <c:v>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55728"/>
        <c:axId val="298356288"/>
      </c:scatterChart>
      <c:valAx>
        <c:axId val="2983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gradiant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56288"/>
        <c:crosses val="autoZero"/>
        <c:crossBetween val="midCat"/>
      </c:valAx>
      <c:valAx>
        <c:axId val="2983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rays (of 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5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</a:t>
            </a:r>
            <a:r>
              <a:rPr lang="en-US" baseline="0"/>
              <a:t> vs 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channel_grin_array_um!$L$31</c:f>
              <c:strCache>
                <c:ptCount val="1"/>
                <c:pt idx="0">
                  <c:v> BASENRAYS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channel_grin_array_um!$F$32:$F$40</c:f>
              <c:numCache>
                <c:formatCode>General</c:formatCode>
                <c:ptCount val="9"/>
                <c:pt idx="0">
                  <c:v>12.5</c:v>
                </c:pt>
                <c:pt idx="1">
                  <c:v>18.75</c:v>
                </c:pt>
                <c:pt idx="2">
                  <c:v>25</c:v>
                </c:pt>
                <c:pt idx="3">
                  <c:v>31.25</c:v>
                </c:pt>
                <c:pt idx="4">
                  <c:v>37.5</c:v>
                </c:pt>
                <c:pt idx="5">
                  <c:v>43.75</c:v>
                </c:pt>
                <c:pt idx="6">
                  <c:v>50</c:v>
                </c:pt>
                <c:pt idx="7">
                  <c:v>56.25</c:v>
                </c:pt>
                <c:pt idx="8">
                  <c:v>62.5</c:v>
                </c:pt>
              </c:numCache>
            </c:numRef>
          </c:xVal>
          <c:yVal>
            <c:numRef>
              <c:f>channel_grin_array_um!$L$32:$L$40</c:f>
              <c:numCache>
                <c:formatCode>General</c:formatCode>
                <c:ptCount val="9"/>
                <c:pt idx="0">
                  <c:v>27</c:v>
                </c:pt>
                <c:pt idx="1">
                  <c:v>57</c:v>
                </c:pt>
                <c:pt idx="2">
                  <c:v>98</c:v>
                </c:pt>
                <c:pt idx="3">
                  <c:v>119</c:v>
                </c:pt>
                <c:pt idx="4">
                  <c:v>133</c:v>
                </c:pt>
                <c:pt idx="5">
                  <c:v>135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channel_grin_array_um!$M$31</c:f>
              <c:strCache>
                <c:ptCount val="1"/>
                <c:pt idx="0">
                  <c:v> NRAYS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channel_grin_array_um!$F$32:$F$40</c:f>
              <c:numCache>
                <c:formatCode>General</c:formatCode>
                <c:ptCount val="9"/>
                <c:pt idx="0">
                  <c:v>12.5</c:v>
                </c:pt>
                <c:pt idx="1">
                  <c:v>18.75</c:v>
                </c:pt>
                <c:pt idx="2">
                  <c:v>25</c:v>
                </c:pt>
                <c:pt idx="3">
                  <c:v>31.25</c:v>
                </c:pt>
                <c:pt idx="4">
                  <c:v>37.5</c:v>
                </c:pt>
                <c:pt idx="5">
                  <c:v>43.75</c:v>
                </c:pt>
                <c:pt idx="6">
                  <c:v>50</c:v>
                </c:pt>
                <c:pt idx="7">
                  <c:v>56.25</c:v>
                </c:pt>
                <c:pt idx="8">
                  <c:v>62.5</c:v>
                </c:pt>
              </c:numCache>
            </c:numRef>
          </c:xVal>
          <c:yVal>
            <c:numRef>
              <c:f>channel_grin_array_um!$M$32:$M$40</c:f>
              <c:numCache>
                <c:formatCode>General</c:formatCode>
                <c:ptCount val="9"/>
                <c:pt idx="0">
                  <c:v>49</c:v>
                </c:pt>
                <c:pt idx="1">
                  <c:v>78</c:v>
                </c:pt>
                <c:pt idx="2">
                  <c:v>94</c:v>
                </c:pt>
                <c:pt idx="3">
                  <c:v>110</c:v>
                </c:pt>
                <c:pt idx="4">
                  <c:v>109</c:v>
                </c:pt>
                <c:pt idx="5">
                  <c:v>123</c:v>
                </c:pt>
                <c:pt idx="6">
                  <c:v>144</c:v>
                </c:pt>
                <c:pt idx="7">
                  <c:v>150</c:v>
                </c:pt>
                <c:pt idx="8">
                  <c:v>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59648"/>
        <c:axId val="298360208"/>
      </c:scatterChart>
      <c:valAx>
        <c:axId val="2983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0208"/>
        <c:crosses val="autoZero"/>
        <c:crossBetween val="midCat"/>
      </c:valAx>
      <c:valAx>
        <c:axId val="2983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5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</a:t>
            </a:r>
            <a:r>
              <a:rPr lang="en-US" baseline="0"/>
              <a:t> rad vs rays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channel_grin_array_um!$L$81</c:f>
              <c:strCache>
                <c:ptCount val="1"/>
                <c:pt idx="0">
                  <c:v> BASENRAYS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channel_grin_array_um!$I$82:$I$86</c:f>
              <c:numCache>
                <c:formatCode>General</c:formatCode>
                <c:ptCount val="5"/>
                <c:pt idx="0">
                  <c:v>15</c:v>
                </c:pt>
                <c:pt idx="1">
                  <c:v>22.5</c:v>
                </c:pt>
                <c:pt idx="2">
                  <c:v>30</c:v>
                </c:pt>
                <c:pt idx="3">
                  <c:v>37.5</c:v>
                </c:pt>
                <c:pt idx="4">
                  <c:v>45</c:v>
                </c:pt>
              </c:numCache>
            </c:numRef>
          </c:xVal>
          <c:yVal>
            <c:numRef>
              <c:f>channel_grin_array_um!$L$82:$L$86</c:f>
              <c:numCache>
                <c:formatCode>General</c:formatCode>
                <c:ptCount val="5"/>
                <c:pt idx="0">
                  <c:v>22</c:v>
                </c:pt>
                <c:pt idx="1">
                  <c:v>48</c:v>
                </c:pt>
                <c:pt idx="2">
                  <c:v>76</c:v>
                </c:pt>
                <c:pt idx="3">
                  <c:v>104</c:v>
                </c:pt>
                <c:pt idx="4">
                  <c:v>120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channel_grin_array_um!$M$81</c:f>
              <c:strCache>
                <c:ptCount val="1"/>
                <c:pt idx="0">
                  <c:v> NRAYS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channel_grin_array_um!$I$82:$I$86</c:f>
              <c:numCache>
                <c:formatCode>General</c:formatCode>
                <c:ptCount val="5"/>
                <c:pt idx="0">
                  <c:v>15</c:v>
                </c:pt>
                <c:pt idx="1">
                  <c:v>22.5</c:v>
                </c:pt>
                <c:pt idx="2">
                  <c:v>30</c:v>
                </c:pt>
                <c:pt idx="3">
                  <c:v>37.5</c:v>
                </c:pt>
                <c:pt idx="4">
                  <c:v>45</c:v>
                </c:pt>
              </c:numCache>
            </c:numRef>
          </c:xVal>
          <c:yVal>
            <c:numRef>
              <c:f>channel_grin_array_um!$M$82:$M$86</c:f>
              <c:numCache>
                <c:formatCode>General</c:formatCode>
                <c:ptCount val="5"/>
                <c:pt idx="0">
                  <c:v>48</c:v>
                </c:pt>
                <c:pt idx="1">
                  <c:v>70</c:v>
                </c:pt>
                <c:pt idx="2">
                  <c:v>90</c:v>
                </c:pt>
                <c:pt idx="3">
                  <c:v>111</c:v>
                </c:pt>
                <c:pt idx="4">
                  <c:v>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63568"/>
        <c:axId val="298364128"/>
      </c:scatterChart>
      <c:valAx>
        <c:axId val="2983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4128"/>
        <c:crosses val="autoZero"/>
        <c:crossBetween val="midCat"/>
      </c:valAx>
      <c:valAx>
        <c:axId val="2983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 rad</a:t>
            </a:r>
            <a:r>
              <a:rPr lang="en-US" baseline="0"/>
              <a:t> vs rays/area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channel_grin_array_um!$P$44</c:f>
              <c:strCache>
                <c:ptCount val="1"/>
                <c:pt idx="0">
                  <c:v>base 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channel_grin_array_um!$I$45:$I$65</c:f>
              <c:numCache>
                <c:formatCode>General</c:formatCode>
                <c:ptCount val="21"/>
                <c:pt idx="0">
                  <c:v>30</c:v>
                </c:pt>
                <c:pt idx="1">
                  <c:v>31.5</c:v>
                </c:pt>
                <c:pt idx="2">
                  <c:v>33</c:v>
                </c:pt>
                <c:pt idx="3">
                  <c:v>34.5</c:v>
                </c:pt>
                <c:pt idx="4">
                  <c:v>36</c:v>
                </c:pt>
                <c:pt idx="5">
                  <c:v>37.5</c:v>
                </c:pt>
                <c:pt idx="6">
                  <c:v>39</c:v>
                </c:pt>
                <c:pt idx="7">
                  <c:v>40.5</c:v>
                </c:pt>
                <c:pt idx="8">
                  <c:v>42</c:v>
                </c:pt>
                <c:pt idx="9">
                  <c:v>43.5</c:v>
                </c:pt>
                <c:pt idx="10">
                  <c:v>45</c:v>
                </c:pt>
                <c:pt idx="11">
                  <c:v>46.5</c:v>
                </c:pt>
                <c:pt idx="12">
                  <c:v>48</c:v>
                </c:pt>
                <c:pt idx="13">
                  <c:v>49.5</c:v>
                </c:pt>
                <c:pt idx="14">
                  <c:v>51</c:v>
                </c:pt>
                <c:pt idx="15">
                  <c:v>52.5</c:v>
                </c:pt>
                <c:pt idx="16">
                  <c:v>54</c:v>
                </c:pt>
                <c:pt idx="17">
                  <c:v>55.5</c:v>
                </c:pt>
                <c:pt idx="18">
                  <c:v>57</c:v>
                </c:pt>
                <c:pt idx="19">
                  <c:v>58.5</c:v>
                </c:pt>
                <c:pt idx="20">
                  <c:v>60</c:v>
                </c:pt>
              </c:numCache>
            </c:numRef>
          </c:xVal>
          <c:yVal>
            <c:numRef>
              <c:f>channel_grin_array_um!$P$45:$P$65</c:f>
              <c:numCache>
                <c:formatCode>General</c:formatCode>
                <c:ptCount val="21"/>
                <c:pt idx="0">
                  <c:v>2.1333333333333333</c:v>
                </c:pt>
                <c:pt idx="1">
                  <c:v>2.1587301587301586</c:v>
                </c:pt>
                <c:pt idx="2">
                  <c:v>2.2727272727272729</c:v>
                </c:pt>
                <c:pt idx="3">
                  <c:v>2.2898550724637681</c:v>
                </c:pt>
                <c:pt idx="4">
                  <c:v>2.4166666666666665</c:v>
                </c:pt>
                <c:pt idx="5">
                  <c:v>2.6133333333333333</c:v>
                </c:pt>
                <c:pt idx="6">
                  <c:v>2.6923076923076925</c:v>
                </c:pt>
                <c:pt idx="7">
                  <c:v>2.691358024691358</c:v>
                </c:pt>
                <c:pt idx="8">
                  <c:v>2.6190476190476191</c:v>
                </c:pt>
                <c:pt idx="9">
                  <c:v>2.5747126436781609</c:v>
                </c:pt>
                <c:pt idx="10">
                  <c:v>2.5333333333333332</c:v>
                </c:pt>
                <c:pt idx="11">
                  <c:v>2.5591397849462365</c:v>
                </c:pt>
                <c:pt idx="12">
                  <c:v>2.5</c:v>
                </c:pt>
                <c:pt idx="13">
                  <c:v>2.4848484848484849</c:v>
                </c:pt>
                <c:pt idx="14">
                  <c:v>2.4901960784313726</c:v>
                </c:pt>
                <c:pt idx="15">
                  <c:v>2.4190476190476189</c:v>
                </c:pt>
                <c:pt idx="16">
                  <c:v>2.3703703703703702</c:v>
                </c:pt>
                <c:pt idx="17">
                  <c:v>2.3423423423423424</c:v>
                </c:pt>
                <c:pt idx="18">
                  <c:v>2.3333333333333335</c:v>
                </c:pt>
                <c:pt idx="19">
                  <c:v>2.2735042735042734</c:v>
                </c:pt>
                <c:pt idx="20">
                  <c:v>2.2333333333333334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channel_grin_array_um!$Q$44</c:f>
              <c:strCache>
                <c:ptCount val="1"/>
                <c:pt idx="0">
                  <c:v>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channel_grin_array_um!$I$45:$I$65</c:f>
              <c:numCache>
                <c:formatCode>General</c:formatCode>
                <c:ptCount val="21"/>
                <c:pt idx="0">
                  <c:v>30</c:v>
                </c:pt>
                <c:pt idx="1">
                  <c:v>31.5</c:v>
                </c:pt>
                <c:pt idx="2">
                  <c:v>33</c:v>
                </c:pt>
                <c:pt idx="3">
                  <c:v>34.5</c:v>
                </c:pt>
                <c:pt idx="4">
                  <c:v>36</c:v>
                </c:pt>
                <c:pt idx="5">
                  <c:v>37.5</c:v>
                </c:pt>
                <c:pt idx="6">
                  <c:v>39</c:v>
                </c:pt>
                <c:pt idx="7">
                  <c:v>40.5</c:v>
                </c:pt>
                <c:pt idx="8">
                  <c:v>42</c:v>
                </c:pt>
                <c:pt idx="9">
                  <c:v>43.5</c:v>
                </c:pt>
                <c:pt idx="10">
                  <c:v>45</c:v>
                </c:pt>
                <c:pt idx="11">
                  <c:v>46.5</c:v>
                </c:pt>
                <c:pt idx="12">
                  <c:v>48</c:v>
                </c:pt>
                <c:pt idx="13">
                  <c:v>49.5</c:v>
                </c:pt>
                <c:pt idx="14">
                  <c:v>51</c:v>
                </c:pt>
                <c:pt idx="15">
                  <c:v>52.5</c:v>
                </c:pt>
                <c:pt idx="16">
                  <c:v>54</c:v>
                </c:pt>
                <c:pt idx="17">
                  <c:v>55.5</c:v>
                </c:pt>
                <c:pt idx="18">
                  <c:v>57</c:v>
                </c:pt>
                <c:pt idx="19">
                  <c:v>58.5</c:v>
                </c:pt>
                <c:pt idx="20">
                  <c:v>60</c:v>
                </c:pt>
              </c:numCache>
            </c:numRef>
          </c:xVal>
          <c:yVal>
            <c:numRef>
              <c:f>channel_grin_array_um!$Q$45:$Q$65</c:f>
              <c:numCache>
                <c:formatCode>General</c:formatCode>
                <c:ptCount val="21"/>
                <c:pt idx="0">
                  <c:v>3.1666666666666665</c:v>
                </c:pt>
                <c:pt idx="1">
                  <c:v>3.1111111111111112</c:v>
                </c:pt>
                <c:pt idx="2">
                  <c:v>2.7878787878787881</c:v>
                </c:pt>
                <c:pt idx="3">
                  <c:v>2.7536231884057969</c:v>
                </c:pt>
                <c:pt idx="4">
                  <c:v>2.6388888888888888</c:v>
                </c:pt>
                <c:pt idx="5">
                  <c:v>2.5066666666666668</c:v>
                </c:pt>
                <c:pt idx="6">
                  <c:v>2.3846153846153846</c:v>
                </c:pt>
                <c:pt idx="7">
                  <c:v>2.1975308641975309</c:v>
                </c:pt>
                <c:pt idx="8">
                  <c:v>2.1666666666666665</c:v>
                </c:pt>
                <c:pt idx="9">
                  <c:v>2.2758620689655173</c:v>
                </c:pt>
                <c:pt idx="10">
                  <c:v>2.3777777777777778</c:v>
                </c:pt>
                <c:pt idx="11">
                  <c:v>2.043010752688172</c:v>
                </c:pt>
                <c:pt idx="12">
                  <c:v>2.2916666666666665</c:v>
                </c:pt>
                <c:pt idx="13">
                  <c:v>2.1818181818181817</c:v>
                </c:pt>
                <c:pt idx="14">
                  <c:v>2.0980392156862746</c:v>
                </c:pt>
                <c:pt idx="15">
                  <c:v>2.2285714285714286</c:v>
                </c:pt>
                <c:pt idx="16">
                  <c:v>2.2407407407407409</c:v>
                </c:pt>
                <c:pt idx="17">
                  <c:v>2.2702702702702702</c:v>
                </c:pt>
                <c:pt idx="18">
                  <c:v>2.0350877192982457</c:v>
                </c:pt>
                <c:pt idx="19">
                  <c:v>2.1367521367521367</c:v>
                </c:pt>
                <c:pt idx="20">
                  <c:v>2.15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67488"/>
        <c:axId val="298368048"/>
      </c:scatterChart>
      <c:valAx>
        <c:axId val="29836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8048"/>
        <c:crosses val="autoZero"/>
        <c:crossBetween val="midCat"/>
      </c:valAx>
      <c:valAx>
        <c:axId val="2983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vs rays/area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channel_grin_array_um!$P$31</c:f>
              <c:strCache>
                <c:ptCount val="1"/>
                <c:pt idx="0">
                  <c:v>base 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channel_grin_array_um!$G$32:$G$40</c:f>
              <c:numCache>
                <c:formatCode>General</c:formatCode>
                <c:ptCount val="9"/>
                <c:pt idx="0">
                  <c:v>12.5</c:v>
                </c:pt>
                <c:pt idx="1">
                  <c:v>18.75</c:v>
                </c:pt>
                <c:pt idx="2">
                  <c:v>25</c:v>
                </c:pt>
                <c:pt idx="3">
                  <c:v>31.25</c:v>
                </c:pt>
                <c:pt idx="4">
                  <c:v>37.5</c:v>
                </c:pt>
                <c:pt idx="5">
                  <c:v>43.75</c:v>
                </c:pt>
                <c:pt idx="6">
                  <c:v>50</c:v>
                </c:pt>
                <c:pt idx="7">
                  <c:v>56.25</c:v>
                </c:pt>
                <c:pt idx="8">
                  <c:v>62.5</c:v>
                </c:pt>
              </c:numCache>
            </c:numRef>
          </c:xVal>
          <c:yVal>
            <c:numRef>
              <c:f>channel_grin_array_um!$P$32:$P$40</c:f>
              <c:numCache>
                <c:formatCode>General</c:formatCode>
                <c:ptCount val="9"/>
                <c:pt idx="0">
                  <c:v>1.44</c:v>
                </c:pt>
                <c:pt idx="1">
                  <c:v>2.0266666666666668</c:v>
                </c:pt>
                <c:pt idx="2">
                  <c:v>2.6133333333333333</c:v>
                </c:pt>
                <c:pt idx="3">
                  <c:v>2.5386666666666668</c:v>
                </c:pt>
                <c:pt idx="4">
                  <c:v>2.3644444444444446</c:v>
                </c:pt>
                <c:pt idx="5">
                  <c:v>2.0571428571428569</c:v>
                </c:pt>
                <c:pt idx="6">
                  <c:v>1.8133333333333332</c:v>
                </c:pt>
                <c:pt idx="7">
                  <c:v>1.6118518518518519</c:v>
                </c:pt>
                <c:pt idx="8">
                  <c:v>1.4506666666666668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channel_grin_array_um!$Q$31</c:f>
              <c:strCache>
                <c:ptCount val="1"/>
                <c:pt idx="0">
                  <c:v>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channel_grin_array_um!$G$32:$G$40</c:f>
              <c:numCache>
                <c:formatCode>General</c:formatCode>
                <c:ptCount val="9"/>
                <c:pt idx="0">
                  <c:v>12.5</c:v>
                </c:pt>
                <c:pt idx="1">
                  <c:v>18.75</c:v>
                </c:pt>
                <c:pt idx="2">
                  <c:v>25</c:v>
                </c:pt>
                <c:pt idx="3">
                  <c:v>31.25</c:v>
                </c:pt>
                <c:pt idx="4">
                  <c:v>37.5</c:v>
                </c:pt>
                <c:pt idx="5">
                  <c:v>43.75</c:v>
                </c:pt>
                <c:pt idx="6">
                  <c:v>50</c:v>
                </c:pt>
                <c:pt idx="7">
                  <c:v>56.25</c:v>
                </c:pt>
                <c:pt idx="8">
                  <c:v>62.5</c:v>
                </c:pt>
              </c:numCache>
            </c:numRef>
          </c:xVal>
          <c:yVal>
            <c:numRef>
              <c:f>channel_grin_array_um!$Q$32:$Q$40</c:f>
              <c:numCache>
                <c:formatCode>General</c:formatCode>
                <c:ptCount val="9"/>
                <c:pt idx="0">
                  <c:v>2.6133333333333333</c:v>
                </c:pt>
                <c:pt idx="1">
                  <c:v>2.7733333333333334</c:v>
                </c:pt>
                <c:pt idx="2">
                  <c:v>2.5066666666666668</c:v>
                </c:pt>
                <c:pt idx="3">
                  <c:v>2.3466666666666667</c:v>
                </c:pt>
                <c:pt idx="4">
                  <c:v>1.9377777777777778</c:v>
                </c:pt>
                <c:pt idx="5">
                  <c:v>1.8742857142857143</c:v>
                </c:pt>
                <c:pt idx="6">
                  <c:v>1.92</c:v>
                </c:pt>
                <c:pt idx="7">
                  <c:v>1.7777777777777777</c:v>
                </c:pt>
                <c:pt idx="8">
                  <c:v>1.76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71408"/>
        <c:axId val="298371968"/>
      </c:scatterChart>
      <c:valAx>
        <c:axId val="2983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71968"/>
        <c:crosses val="autoZero"/>
        <c:crossBetween val="midCat"/>
      </c:valAx>
      <c:valAx>
        <c:axId val="2983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7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vs rays/area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channel_grin_array_um!$P$69</c:f>
              <c:strCache>
                <c:ptCount val="1"/>
                <c:pt idx="0">
                  <c:v>base 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channel_grin_array_um!$G$70:$G$78</c:f>
              <c:numCache>
                <c:formatCode>General</c:formatCode>
                <c:ptCount val="9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25</c:v>
                </c:pt>
              </c:numCache>
            </c:numRef>
          </c:xVal>
          <c:yVal>
            <c:numRef>
              <c:f>channel_grin_array_um!$P$70:$P$78</c:f>
              <c:numCache>
                <c:formatCode>General</c:formatCode>
                <c:ptCount val="9"/>
                <c:pt idx="0">
                  <c:v>2.7733333333333334</c:v>
                </c:pt>
                <c:pt idx="1">
                  <c:v>2.6666666666666665</c:v>
                </c:pt>
                <c:pt idx="2">
                  <c:v>2.4571428571428573</c:v>
                </c:pt>
                <c:pt idx="3">
                  <c:v>2.2000000000000002</c:v>
                </c:pt>
                <c:pt idx="4">
                  <c:v>1.9555555555555555</c:v>
                </c:pt>
                <c:pt idx="5">
                  <c:v>1.7733333333333334</c:v>
                </c:pt>
                <c:pt idx="6">
                  <c:v>1.6121212121212121</c:v>
                </c:pt>
                <c:pt idx="7">
                  <c:v>1.4777777777777779</c:v>
                </c:pt>
                <c:pt idx="8">
                  <c:v>2.7733333333333334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channel_grin_array_um!$Q$69</c:f>
              <c:strCache>
                <c:ptCount val="1"/>
                <c:pt idx="0">
                  <c:v>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channel_grin_array_um!$G$70:$G$78</c:f>
              <c:numCache>
                <c:formatCode>General</c:formatCode>
                <c:ptCount val="9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25</c:v>
                </c:pt>
              </c:numCache>
            </c:numRef>
          </c:xVal>
          <c:yVal>
            <c:numRef>
              <c:f>channel_grin_array_um!$Q$70:$Q$78</c:f>
              <c:numCache>
                <c:formatCode>General</c:formatCode>
                <c:ptCount val="9"/>
                <c:pt idx="0">
                  <c:v>2.64</c:v>
                </c:pt>
                <c:pt idx="1">
                  <c:v>2.6444444444444444</c:v>
                </c:pt>
                <c:pt idx="2">
                  <c:v>2.5904761904761906</c:v>
                </c:pt>
                <c:pt idx="3">
                  <c:v>2.4666666666666668</c:v>
                </c:pt>
                <c:pt idx="4">
                  <c:v>2.3111111111111109</c:v>
                </c:pt>
                <c:pt idx="5">
                  <c:v>2.16</c:v>
                </c:pt>
                <c:pt idx="6">
                  <c:v>1.8666666666666667</c:v>
                </c:pt>
                <c:pt idx="7">
                  <c:v>1.788888888888889</c:v>
                </c:pt>
                <c:pt idx="8">
                  <c:v>2.64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75328"/>
        <c:axId val="298375888"/>
      </c:scatterChart>
      <c:valAx>
        <c:axId val="2983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75888"/>
        <c:crosses val="autoZero"/>
        <c:crossBetween val="midCat"/>
      </c:valAx>
      <c:valAx>
        <c:axId val="2983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7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 rad vs rays/area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channel_grin_array_um!$P$81</c:f>
              <c:strCache>
                <c:ptCount val="1"/>
                <c:pt idx="0">
                  <c:v>base 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channel_grin_array_um!$I$82:$I$86</c:f>
              <c:numCache>
                <c:formatCode>General</c:formatCode>
                <c:ptCount val="5"/>
                <c:pt idx="0">
                  <c:v>15</c:v>
                </c:pt>
                <c:pt idx="1">
                  <c:v>22.5</c:v>
                </c:pt>
                <c:pt idx="2">
                  <c:v>30</c:v>
                </c:pt>
                <c:pt idx="3">
                  <c:v>37.5</c:v>
                </c:pt>
                <c:pt idx="4">
                  <c:v>45</c:v>
                </c:pt>
              </c:numCache>
            </c:numRef>
          </c:xVal>
          <c:yVal>
            <c:numRef>
              <c:f>channel_grin_array_um!$P$82:$P$86</c:f>
              <c:numCache>
                <c:formatCode>General</c:formatCode>
                <c:ptCount val="5"/>
                <c:pt idx="0">
                  <c:v>1.4666666666666666</c:v>
                </c:pt>
                <c:pt idx="1">
                  <c:v>2.1333333333333333</c:v>
                </c:pt>
                <c:pt idx="2">
                  <c:v>2.5333333333333332</c:v>
                </c:pt>
                <c:pt idx="3">
                  <c:v>2.7733333333333334</c:v>
                </c:pt>
                <c:pt idx="4">
                  <c:v>2.6666666666666665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channel_grin_array_um!$Q$81</c:f>
              <c:strCache>
                <c:ptCount val="1"/>
                <c:pt idx="0">
                  <c:v>rays/area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channel_grin_array_um!$I$82:$I$86</c:f>
              <c:numCache>
                <c:formatCode>General</c:formatCode>
                <c:ptCount val="5"/>
                <c:pt idx="0">
                  <c:v>15</c:v>
                </c:pt>
                <c:pt idx="1">
                  <c:v>22.5</c:v>
                </c:pt>
                <c:pt idx="2">
                  <c:v>30</c:v>
                </c:pt>
                <c:pt idx="3">
                  <c:v>37.5</c:v>
                </c:pt>
                <c:pt idx="4">
                  <c:v>45</c:v>
                </c:pt>
              </c:numCache>
            </c:numRef>
          </c:xVal>
          <c:yVal>
            <c:numRef>
              <c:f>channel_grin_array_um!$Q$82:$Q$86</c:f>
              <c:numCache>
                <c:formatCode>General</c:formatCode>
                <c:ptCount val="5"/>
                <c:pt idx="0">
                  <c:v>3.2</c:v>
                </c:pt>
                <c:pt idx="1">
                  <c:v>3.1111111111111112</c:v>
                </c:pt>
                <c:pt idx="2">
                  <c:v>3</c:v>
                </c:pt>
                <c:pt idx="3">
                  <c:v>2.96</c:v>
                </c:pt>
                <c:pt idx="4">
                  <c:v>2.6444444444444444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79248"/>
        <c:axId val="298379808"/>
      </c:scatterChart>
      <c:valAx>
        <c:axId val="2983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79808"/>
        <c:crosses val="autoZero"/>
        <c:crossBetween val="midCat"/>
      </c:valAx>
      <c:valAx>
        <c:axId val="2983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7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Improvement vs n_lens</a:t>
            </a:r>
          </a:p>
          <a:p>
            <a:pPr>
              <a:defRPr sz="1100"/>
            </a:pPr>
            <a:r>
              <a:rPr lang="en-US" sz="1100" b="0" i="0" baseline="0">
                <a:effectLst/>
              </a:rPr>
              <a:t>lens to detector layer constantly = lens radius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547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channel_ball_detector_nlens!$A$14:$A$22</c:f>
              <c:numCache>
                <c:formatCode>General</c:formatCode>
                <c:ptCount val="9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1.55</c:v>
                </c:pt>
              </c:numCache>
            </c:numRef>
          </c:xVal>
          <c:yVal>
            <c:numRef>
              <c:f>channel_ball_detector_nlens!$F$14:$F$22</c:f>
              <c:numCache>
                <c:formatCode>General</c:formatCode>
                <c:ptCount val="9"/>
                <c:pt idx="0">
                  <c:v>0</c:v>
                </c:pt>
                <c:pt idx="1">
                  <c:v>2.25</c:v>
                </c:pt>
                <c:pt idx="2">
                  <c:v>4.75</c:v>
                </c:pt>
                <c:pt idx="3">
                  <c:v>6.8</c:v>
                </c:pt>
                <c:pt idx="4">
                  <c:v>5</c:v>
                </c:pt>
                <c:pt idx="5">
                  <c:v>6.7777777777777777</c:v>
                </c:pt>
                <c:pt idx="6">
                  <c:v>8.1111111111111107</c:v>
                </c:pt>
                <c:pt idx="7">
                  <c:v>8.4444444444444446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42256"/>
        <c:axId val="293945056"/>
      </c:scatterChart>
      <c:valAx>
        <c:axId val="29394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45056"/>
        <c:crosses val="autoZero"/>
        <c:crossBetween val="midCat"/>
      </c:valAx>
      <c:valAx>
        <c:axId val="2939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4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image" Target="../media/image1.JPG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10" Type="http://schemas.openxmlformats.org/officeDocument/2006/relationships/chart" Target="../charts/chart73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1.xml"/><Relationship Id="rId3" Type="http://schemas.openxmlformats.org/officeDocument/2006/relationships/chart" Target="../charts/chart76.xml"/><Relationship Id="rId7" Type="http://schemas.openxmlformats.org/officeDocument/2006/relationships/chart" Target="../charts/chart80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6" Type="http://schemas.openxmlformats.org/officeDocument/2006/relationships/chart" Target="../charts/chart79.xml"/><Relationship Id="rId5" Type="http://schemas.openxmlformats.org/officeDocument/2006/relationships/chart" Target="../charts/chart78.xml"/><Relationship Id="rId4" Type="http://schemas.openxmlformats.org/officeDocument/2006/relationships/chart" Target="../charts/chart7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18" Type="http://schemas.openxmlformats.org/officeDocument/2006/relationships/chart" Target="../charts/chart5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17" Type="http://schemas.openxmlformats.org/officeDocument/2006/relationships/chart" Target="../charts/chart50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20" Type="http://schemas.openxmlformats.org/officeDocument/2006/relationships/chart" Target="../charts/chart53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19" Type="http://schemas.openxmlformats.org/officeDocument/2006/relationships/chart" Target="../charts/chart52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3</xdr:row>
      <xdr:rowOff>171450</xdr:rowOff>
    </xdr:from>
    <xdr:to>
      <xdr:col>14</xdr:col>
      <xdr:colOff>441960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3</xdr:row>
      <xdr:rowOff>171450</xdr:rowOff>
    </xdr:from>
    <xdr:to>
      <xdr:col>22</xdr:col>
      <xdr:colOff>312420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11776</xdr:colOff>
      <xdr:row>26</xdr:row>
      <xdr:rowOff>109104</xdr:rowOff>
    </xdr:from>
    <xdr:to>
      <xdr:col>14</xdr:col>
      <xdr:colOff>316576</xdr:colOff>
      <xdr:row>41</xdr:row>
      <xdr:rowOff>109104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579120</xdr:colOff>
      <xdr:row>26</xdr:row>
      <xdr:rowOff>125730</xdr:rowOff>
    </xdr:from>
    <xdr:to>
      <xdr:col>22</xdr:col>
      <xdr:colOff>274320</xdr:colOff>
      <xdr:row>41</xdr:row>
      <xdr:rowOff>125730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60960</xdr:colOff>
      <xdr:row>48</xdr:row>
      <xdr:rowOff>102870</xdr:rowOff>
    </xdr:from>
    <xdr:to>
      <xdr:col>14</xdr:col>
      <xdr:colOff>365760</xdr:colOff>
      <xdr:row>65</xdr:row>
      <xdr:rowOff>53340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53340</xdr:colOff>
      <xdr:row>68</xdr:row>
      <xdr:rowOff>118110</xdr:rowOff>
    </xdr:from>
    <xdr:to>
      <xdr:col>14</xdr:col>
      <xdr:colOff>358140</xdr:colOff>
      <xdr:row>86</xdr:row>
      <xdr:rowOff>106680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514350</xdr:colOff>
      <xdr:row>4</xdr:row>
      <xdr:rowOff>19050</xdr:rowOff>
    </xdr:from>
    <xdr:to>
      <xdr:col>30</xdr:col>
      <xdr:colOff>209550</xdr:colOff>
      <xdr:row>19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565680</xdr:colOff>
      <xdr:row>0</xdr:row>
      <xdr:rowOff>22860</xdr:rowOff>
    </xdr:from>
    <xdr:to>
      <xdr:col>20</xdr:col>
      <xdr:colOff>171449</xdr:colOff>
      <xdr:row>16</xdr:row>
      <xdr:rowOff>15240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9740" y="22860"/>
          <a:ext cx="3263369" cy="2918460"/>
        </a:xfrm>
        <a:prstGeom prst="rect">
          <a:avLst/>
        </a:prstGeom>
      </xdr:spPr>
    </xdr:pic>
    <xdr:clientData/>
  </xdr:twoCellAnchor>
  <xdr:twoCellAnchor>
    <xdr:from>
      <xdr:col>17</xdr:col>
      <xdr:colOff>544606</xdr:colOff>
      <xdr:row>29</xdr:row>
      <xdr:rowOff>102870</xdr:rowOff>
    </xdr:from>
    <xdr:to>
      <xdr:col>25</xdr:col>
      <xdr:colOff>239806</xdr:colOff>
      <xdr:row>44</xdr:row>
      <xdr:rowOff>102870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556260</xdr:colOff>
      <xdr:row>47</xdr:row>
      <xdr:rowOff>163830</xdr:rowOff>
    </xdr:from>
    <xdr:to>
      <xdr:col>25</xdr:col>
      <xdr:colOff>251460</xdr:colOff>
      <xdr:row>62</xdr:row>
      <xdr:rowOff>163830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502920</xdr:colOff>
      <xdr:row>56</xdr:row>
      <xdr:rowOff>179070</xdr:rowOff>
    </xdr:from>
    <xdr:to>
      <xdr:col>25</xdr:col>
      <xdr:colOff>198120</xdr:colOff>
      <xdr:row>71</xdr:row>
      <xdr:rowOff>179070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7620</xdr:colOff>
      <xdr:row>72</xdr:row>
      <xdr:rowOff>140970</xdr:rowOff>
    </xdr:from>
    <xdr:to>
      <xdr:col>25</xdr:col>
      <xdr:colOff>312420</xdr:colOff>
      <xdr:row>87</xdr:row>
      <xdr:rowOff>140970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586292</xdr:colOff>
      <xdr:row>88</xdr:row>
      <xdr:rowOff>157106</xdr:rowOff>
    </xdr:from>
    <xdr:to>
      <xdr:col>25</xdr:col>
      <xdr:colOff>281940</xdr:colOff>
      <xdr:row>103</xdr:row>
      <xdr:rowOff>157106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89647</xdr:colOff>
      <xdr:row>33</xdr:row>
      <xdr:rowOff>103094</xdr:rowOff>
    </xdr:from>
    <xdr:to>
      <xdr:col>19</xdr:col>
      <xdr:colOff>394447</xdr:colOff>
      <xdr:row>48</xdr:row>
      <xdr:rowOff>156882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91</xdr:row>
      <xdr:rowOff>118110</xdr:rowOff>
    </xdr:from>
    <xdr:to>
      <xdr:col>20</xdr:col>
      <xdr:colOff>121920</xdr:colOff>
      <xdr:row>106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281940</xdr:colOff>
      <xdr:row>106</xdr:row>
      <xdr:rowOff>179070</xdr:rowOff>
    </xdr:from>
    <xdr:to>
      <xdr:col>19</xdr:col>
      <xdr:colOff>586740</xdr:colOff>
      <xdr:row>121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26</xdr:row>
      <xdr:rowOff>95250</xdr:rowOff>
    </xdr:from>
    <xdr:to>
      <xdr:col>15</xdr:col>
      <xdr:colOff>586740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274320</xdr:colOff>
      <xdr:row>5</xdr:row>
      <xdr:rowOff>140970</xdr:rowOff>
    </xdr:from>
    <xdr:to>
      <xdr:col>15</xdr:col>
      <xdr:colOff>579120</xdr:colOff>
      <xdr:row>20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4</xdr:row>
      <xdr:rowOff>125730</xdr:rowOff>
    </xdr:from>
    <xdr:to>
      <xdr:col>18</xdr:col>
      <xdr:colOff>556260</xdr:colOff>
      <xdr:row>19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32</xdr:row>
      <xdr:rowOff>64770</xdr:rowOff>
    </xdr:from>
    <xdr:to>
      <xdr:col>19</xdr:col>
      <xdr:colOff>228600</xdr:colOff>
      <xdr:row>47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54</xdr:row>
      <xdr:rowOff>140970</xdr:rowOff>
    </xdr:from>
    <xdr:to>
      <xdr:col>19</xdr:col>
      <xdr:colOff>266700</xdr:colOff>
      <xdr:row>69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403860</xdr:colOff>
      <xdr:row>99</xdr:row>
      <xdr:rowOff>41910</xdr:rowOff>
    </xdr:from>
    <xdr:to>
      <xdr:col>19</xdr:col>
      <xdr:colOff>99060</xdr:colOff>
      <xdr:row>114</xdr:row>
      <xdr:rowOff>41910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30480</xdr:colOff>
      <xdr:row>116</xdr:row>
      <xdr:rowOff>171450</xdr:rowOff>
    </xdr:from>
    <xdr:to>
      <xdr:col>19</xdr:col>
      <xdr:colOff>335280</xdr:colOff>
      <xdr:row>131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579120</xdr:colOff>
      <xdr:row>137</xdr:row>
      <xdr:rowOff>49530</xdr:rowOff>
    </xdr:from>
    <xdr:to>
      <xdr:col>19</xdr:col>
      <xdr:colOff>274320</xdr:colOff>
      <xdr:row>152</xdr:row>
      <xdr:rowOff>49530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228600</xdr:colOff>
      <xdr:row>170</xdr:row>
      <xdr:rowOff>125730</xdr:rowOff>
    </xdr:from>
    <xdr:to>
      <xdr:col>19</xdr:col>
      <xdr:colOff>533400</xdr:colOff>
      <xdr:row>185</xdr:row>
      <xdr:rowOff>125730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</xdr:colOff>
      <xdr:row>203</xdr:row>
      <xdr:rowOff>148590</xdr:rowOff>
    </xdr:from>
    <xdr:to>
      <xdr:col>20</xdr:col>
      <xdr:colOff>320040</xdr:colOff>
      <xdr:row>218</xdr:row>
      <xdr:rowOff>148590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388620</xdr:colOff>
      <xdr:row>227</xdr:row>
      <xdr:rowOff>80010</xdr:rowOff>
    </xdr:from>
    <xdr:to>
      <xdr:col>20</xdr:col>
      <xdr:colOff>83820</xdr:colOff>
      <xdr:row>242</xdr:row>
      <xdr:rowOff>80010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289560</xdr:colOff>
      <xdr:row>249</xdr:row>
      <xdr:rowOff>11430</xdr:rowOff>
    </xdr:from>
    <xdr:to>
      <xdr:col>19</xdr:col>
      <xdr:colOff>594360</xdr:colOff>
      <xdr:row>264</xdr:row>
      <xdr:rowOff>11430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</xdr:row>
      <xdr:rowOff>34290</xdr:rowOff>
    </xdr:from>
    <xdr:to>
      <xdr:col>22</xdr:col>
      <xdr:colOff>266700</xdr:colOff>
      <xdr:row>17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182880</xdr:colOff>
      <xdr:row>224</xdr:row>
      <xdr:rowOff>19050</xdr:rowOff>
    </xdr:from>
    <xdr:to>
      <xdr:col>23</xdr:col>
      <xdr:colOff>487680</xdr:colOff>
      <xdr:row>239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</xdr:colOff>
      <xdr:row>21</xdr:row>
      <xdr:rowOff>60960</xdr:rowOff>
    </xdr:from>
    <xdr:to>
      <xdr:col>26</xdr:col>
      <xdr:colOff>457200</xdr:colOff>
      <xdr:row>43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518160</xdr:colOff>
      <xdr:row>147</xdr:row>
      <xdr:rowOff>45720</xdr:rowOff>
    </xdr:from>
    <xdr:to>
      <xdr:col>22</xdr:col>
      <xdr:colOff>213360</xdr:colOff>
      <xdr:row>166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548640</xdr:colOff>
      <xdr:row>176</xdr:row>
      <xdr:rowOff>38100</xdr:rowOff>
    </xdr:from>
    <xdr:to>
      <xdr:col>22</xdr:col>
      <xdr:colOff>243840</xdr:colOff>
      <xdr:row>191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60960</xdr:colOff>
      <xdr:row>198</xdr:row>
      <xdr:rowOff>137160</xdr:rowOff>
    </xdr:from>
    <xdr:to>
      <xdr:col>22</xdr:col>
      <xdr:colOff>365760</xdr:colOff>
      <xdr:row>213</xdr:row>
      <xdr:rowOff>137160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99060</xdr:colOff>
      <xdr:row>224</xdr:row>
      <xdr:rowOff>68580</xdr:rowOff>
    </xdr:from>
    <xdr:to>
      <xdr:col>30</xdr:col>
      <xdr:colOff>403860</xdr:colOff>
      <xdr:row>239</xdr:row>
      <xdr:rowOff>68580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182880</xdr:colOff>
      <xdr:row>248</xdr:row>
      <xdr:rowOff>60960</xdr:rowOff>
    </xdr:from>
    <xdr:to>
      <xdr:col>29</xdr:col>
      <xdr:colOff>76200</xdr:colOff>
      <xdr:row>266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389708</xdr:colOff>
      <xdr:row>10</xdr:row>
      <xdr:rowOff>52796</xdr:rowOff>
    </xdr:from>
    <xdr:to>
      <xdr:col>23</xdr:col>
      <xdr:colOff>84908</xdr:colOff>
      <xdr:row>25</xdr:row>
      <xdr:rowOff>52795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575855</xdr:colOff>
      <xdr:row>28</xdr:row>
      <xdr:rowOff>102870</xdr:rowOff>
    </xdr:from>
    <xdr:to>
      <xdr:col>31</xdr:col>
      <xdr:colOff>500420</xdr:colOff>
      <xdr:row>42</xdr:row>
      <xdr:rowOff>89654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438694</xdr:colOff>
      <xdr:row>80</xdr:row>
      <xdr:rowOff>52796</xdr:rowOff>
    </xdr:from>
    <xdr:to>
      <xdr:col>24</xdr:col>
      <xdr:colOff>133894</xdr:colOff>
      <xdr:row>95</xdr:row>
      <xdr:rowOff>52796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10886</xdr:colOff>
      <xdr:row>46</xdr:row>
      <xdr:rowOff>136071</xdr:rowOff>
    </xdr:from>
    <xdr:to>
      <xdr:col>25</xdr:col>
      <xdr:colOff>315686</xdr:colOff>
      <xdr:row>61</xdr:row>
      <xdr:rowOff>103414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185057</xdr:colOff>
      <xdr:row>28</xdr:row>
      <xdr:rowOff>59871</xdr:rowOff>
    </xdr:from>
    <xdr:to>
      <xdr:col>24</xdr:col>
      <xdr:colOff>489857</xdr:colOff>
      <xdr:row>43</xdr:row>
      <xdr:rowOff>27214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446314</xdr:colOff>
      <xdr:row>65</xdr:row>
      <xdr:rowOff>103415</xdr:rowOff>
    </xdr:from>
    <xdr:to>
      <xdr:col>25</xdr:col>
      <xdr:colOff>141514</xdr:colOff>
      <xdr:row>80</xdr:row>
      <xdr:rowOff>70758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555172</xdr:colOff>
      <xdr:row>80</xdr:row>
      <xdr:rowOff>16329</xdr:rowOff>
    </xdr:from>
    <xdr:to>
      <xdr:col>32</xdr:col>
      <xdr:colOff>250372</xdr:colOff>
      <xdr:row>94</xdr:row>
      <xdr:rowOff>168729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121920</xdr:colOff>
      <xdr:row>0</xdr:row>
      <xdr:rowOff>7620</xdr:rowOff>
    </xdr:from>
    <xdr:to>
      <xdr:col>20</xdr:col>
      <xdr:colOff>205740</xdr:colOff>
      <xdr:row>11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12</xdr:row>
      <xdr:rowOff>11430</xdr:rowOff>
    </xdr:from>
    <xdr:to>
      <xdr:col>20</xdr:col>
      <xdr:colOff>266700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480060</xdr:colOff>
      <xdr:row>26</xdr:row>
      <xdr:rowOff>118110</xdr:rowOff>
    </xdr:from>
    <xdr:to>
      <xdr:col>21</xdr:col>
      <xdr:colOff>22860</xdr:colOff>
      <xdr:row>41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373380</xdr:colOff>
      <xdr:row>86</xdr:row>
      <xdr:rowOff>110490</xdr:rowOff>
    </xdr:from>
    <xdr:to>
      <xdr:col>27</xdr:col>
      <xdr:colOff>160020</xdr:colOff>
      <xdr:row>104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281940</xdr:colOff>
      <xdr:row>17</xdr:row>
      <xdr:rowOff>171450</xdr:rowOff>
    </xdr:from>
    <xdr:to>
      <xdr:col>29</xdr:col>
      <xdr:colOff>190500</xdr:colOff>
      <xdr:row>35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556260</xdr:colOff>
      <xdr:row>39</xdr:row>
      <xdr:rowOff>140970</xdr:rowOff>
    </xdr:from>
    <xdr:to>
      <xdr:col>29</xdr:col>
      <xdr:colOff>220980</xdr:colOff>
      <xdr:row>60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510540</xdr:colOff>
      <xdr:row>62</xdr:row>
      <xdr:rowOff>45720</xdr:rowOff>
    </xdr:from>
    <xdr:to>
      <xdr:col>29</xdr:col>
      <xdr:colOff>304800</xdr:colOff>
      <xdr:row>85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320040</xdr:colOff>
      <xdr:row>105</xdr:row>
      <xdr:rowOff>129540</xdr:rowOff>
    </xdr:from>
    <xdr:to>
      <xdr:col>27</xdr:col>
      <xdr:colOff>15240</xdr:colOff>
      <xdr:row>122</xdr:row>
      <xdr:rowOff>148590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424031</xdr:colOff>
      <xdr:row>142</xdr:row>
      <xdr:rowOff>21290</xdr:rowOff>
    </xdr:from>
    <xdr:to>
      <xdr:col>28</xdr:col>
      <xdr:colOff>264011</xdr:colOff>
      <xdr:row>161</xdr:row>
      <xdr:rowOff>40340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385481</xdr:colOff>
      <xdr:row>163</xdr:row>
      <xdr:rowOff>67236</xdr:rowOff>
    </xdr:from>
    <xdr:to>
      <xdr:col>28</xdr:col>
      <xdr:colOff>582706</xdr:colOff>
      <xdr:row>180</xdr:row>
      <xdr:rowOff>125506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403860</xdr:colOff>
      <xdr:row>60</xdr:row>
      <xdr:rowOff>72390</xdr:rowOff>
    </xdr:from>
    <xdr:to>
      <xdr:col>22</xdr:col>
      <xdr:colOff>99060</xdr:colOff>
      <xdr:row>77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78</xdr:row>
      <xdr:rowOff>125730</xdr:rowOff>
    </xdr:from>
    <xdr:to>
      <xdr:col>22</xdr:col>
      <xdr:colOff>76200</xdr:colOff>
      <xdr:row>93</xdr:row>
      <xdr:rowOff>125730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510540</xdr:colOff>
      <xdr:row>3</xdr:row>
      <xdr:rowOff>179070</xdr:rowOff>
    </xdr:from>
    <xdr:to>
      <xdr:col>20</xdr:col>
      <xdr:colOff>205740</xdr:colOff>
      <xdr:row>18</xdr:row>
      <xdr:rowOff>179070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358140</xdr:colOff>
      <xdr:row>20</xdr:row>
      <xdr:rowOff>57150</xdr:rowOff>
    </xdr:from>
    <xdr:to>
      <xdr:col>20</xdr:col>
      <xdr:colOff>53340</xdr:colOff>
      <xdr:row>35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</xdr:row>
      <xdr:rowOff>72390</xdr:rowOff>
    </xdr:from>
    <xdr:to>
      <xdr:col>12</xdr:col>
      <xdr:colOff>274320</xdr:colOff>
      <xdr:row>16</xdr:row>
      <xdr:rowOff>72390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518160</xdr:colOff>
      <xdr:row>1</xdr:row>
      <xdr:rowOff>11430</xdr:rowOff>
    </xdr:from>
    <xdr:to>
      <xdr:col>20</xdr:col>
      <xdr:colOff>213360</xdr:colOff>
      <xdr:row>16</xdr:row>
      <xdr:rowOff>11430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180011</xdr:colOff>
      <xdr:row>2</xdr:row>
      <xdr:rowOff>157645</xdr:rowOff>
    </xdr:from>
    <xdr:to>
      <xdr:col>23</xdr:col>
      <xdr:colOff>105889</xdr:colOff>
      <xdr:row>24</xdr:row>
      <xdr:rowOff>13805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586740</xdr:colOff>
      <xdr:row>35</xdr:row>
      <xdr:rowOff>144780</xdr:rowOff>
    </xdr:from>
    <xdr:to>
      <xdr:col>27</xdr:col>
      <xdr:colOff>91440</xdr:colOff>
      <xdr:row>63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102</xdr:row>
      <xdr:rowOff>41910</xdr:rowOff>
    </xdr:from>
    <xdr:to>
      <xdr:col>28</xdr:col>
      <xdr:colOff>411480</xdr:colOff>
      <xdr:row>130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198120</xdr:colOff>
      <xdr:row>159</xdr:row>
      <xdr:rowOff>179070</xdr:rowOff>
    </xdr:from>
    <xdr:to>
      <xdr:col>16</xdr:col>
      <xdr:colOff>502920</xdr:colOff>
      <xdr:row>177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91440</xdr:colOff>
      <xdr:row>1</xdr:row>
      <xdr:rowOff>0</xdr:rowOff>
    </xdr:from>
    <xdr:to>
      <xdr:col>28</xdr:col>
      <xdr:colOff>38100</xdr:colOff>
      <xdr:row>32</xdr:row>
      <xdr:rowOff>121920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419100</xdr:colOff>
      <xdr:row>71</xdr:row>
      <xdr:rowOff>0</xdr:rowOff>
    </xdr:from>
    <xdr:to>
      <xdr:col>27</xdr:col>
      <xdr:colOff>0</xdr:colOff>
      <xdr:row>102</xdr:row>
      <xdr:rowOff>45720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793569</xdr:colOff>
      <xdr:row>132</xdr:row>
      <xdr:rowOff>53390</xdr:rowOff>
    </xdr:from>
    <xdr:to>
      <xdr:col>26</xdr:col>
      <xdr:colOff>40772</xdr:colOff>
      <xdr:row>156</xdr:row>
      <xdr:rowOff>11480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159</xdr:row>
      <xdr:rowOff>0</xdr:rowOff>
    </xdr:from>
    <xdr:to>
      <xdr:col>32</xdr:col>
      <xdr:colOff>316675</xdr:colOff>
      <xdr:row>194</xdr:row>
      <xdr:rowOff>9896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354330</xdr:colOff>
      <xdr:row>200</xdr:row>
      <xdr:rowOff>34290</xdr:rowOff>
    </xdr:from>
    <xdr:to>
      <xdr:col>21</xdr:col>
      <xdr:colOff>251460</xdr:colOff>
      <xdr:row>219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388620</xdr:colOff>
      <xdr:row>221</xdr:row>
      <xdr:rowOff>106680</xdr:rowOff>
    </xdr:from>
    <xdr:to>
      <xdr:col>20</xdr:col>
      <xdr:colOff>243840</xdr:colOff>
      <xdr:row>240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0</xdr:row>
      <xdr:rowOff>49530</xdr:rowOff>
    </xdr:from>
    <xdr:to>
      <xdr:col>20</xdr:col>
      <xdr:colOff>449580</xdr:colOff>
      <xdr:row>15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15</xdr:row>
      <xdr:rowOff>148590</xdr:rowOff>
    </xdr:from>
    <xdr:to>
      <xdr:col>21</xdr:col>
      <xdr:colOff>137160</xdr:colOff>
      <xdr:row>30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312420</xdr:colOff>
      <xdr:row>32</xdr:row>
      <xdr:rowOff>148590</xdr:rowOff>
    </xdr:from>
    <xdr:to>
      <xdr:col>21</xdr:col>
      <xdr:colOff>7620</xdr:colOff>
      <xdr:row>47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236220</xdr:colOff>
      <xdr:row>49</xdr:row>
      <xdr:rowOff>87630</xdr:rowOff>
    </xdr:from>
    <xdr:to>
      <xdr:col>23</xdr:col>
      <xdr:colOff>129540</xdr:colOff>
      <xdr:row>64</xdr:row>
      <xdr:rowOff>87630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541020</xdr:colOff>
      <xdr:row>86</xdr:row>
      <xdr:rowOff>160020</xdr:rowOff>
    </xdr:from>
    <xdr:to>
      <xdr:col>19</xdr:col>
      <xdr:colOff>236220</xdr:colOff>
      <xdr:row>100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518160</xdr:colOff>
      <xdr:row>131</xdr:row>
      <xdr:rowOff>129540</xdr:rowOff>
    </xdr:from>
    <xdr:to>
      <xdr:col>19</xdr:col>
      <xdr:colOff>213360</xdr:colOff>
      <xdr:row>146</xdr:row>
      <xdr:rowOff>129540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</xdr:colOff>
      <xdr:row>116</xdr:row>
      <xdr:rowOff>99060</xdr:rowOff>
    </xdr:from>
    <xdr:to>
      <xdr:col>19</xdr:col>
      <xdr:colOff>312420</xdr:colOff>
      <xdr:row>131</xdr:row>
      <xdr:rowOff>99060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137160</xdr:colOff>
      <xdr:row>149</xdr:row>
      <xdr:rowOff>114300</xdr:rowOff>
    </xdr:from>
    <xdr:to>
      <xdr:col>19</xdr:col>
      <xdr:colOff>441960</xdr:colOff>
      <xdr:row>164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506730</xdr:colOff>
      <xdr:row>177</xdr:row>
      <xdr:rowOff>7620</xdr:rowOff>
    </xdr:from>
    <xdr:to>
      <xdr:col>19</xdr:col>
      <xdr:colOff>201930</xdr:colOff>
      <xdr:row>192</xdr:row>
      <xdr:rowOff>7620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476250</xdr:colOff>
      <xdr:row>197</xdr:row>
      <xdr:rowOff>22860</xdr:rowOff>
    </xdr:from>
    <xdr:to>
      <xdr:col>19</xdr:col>
      <xdr:colOff>171450</xdr:colOff>
      <xdr:row>212</xdr:row>
      <xdr:rowOff>22860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575310</xdr:colOff>
      <xdr:row>227</xdr:row>
      <xdr:rowOff>121920</xdr:rowOff>
    </xdr:from>
    <xdr:to>
      <xdr:col>19</xdr:col>
      <xdr:colOff>449580</xdr:colOff>
      <xdr:row>244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601980</xdr:colOff>
      <xdr:row>256</xdr:row>
      <xdr:rowOff>114300</xdr:rowOff>
    </xdr:from>
    <xdr:to>
      <xdr:col>19</xdr:col>
      <xdr:colOff>297180</xdr:colOff>
      <xdr:row>271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114300</xdr:colOff>
      <xdr:row>212</xdr:row>
      <xdr:rowOff>30480</xdr:rowOff>
    </xdr:from>
    <xdr:to>
      <xdr:col>19</xdr:col>
      <xdr:colOff>419100</xdr:colOff>
      <xdr:row>227</xdr:row>
      <xdr:rowOff>30480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323850</xdr:colOff>
      <xdr:row>286</xdr:row>
      <xdr:rowOff>15240</xdr:rowOff>
    </xdr:from>
    <xdr:to>
      <xdr:col>19</xdr:col>
      <xdr:colOff>19050</xdr:colOff>
      <xdr:row>301</xdr:row>
      <xdr:rowOff>15240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487680</xdr:colOff>
      <xdr:row>301</xdr:row>
      <xdr:rowOff>133350</xdr:rowOff>
    </xdr:from>
    <xdr:to>
      <xdr:col>19</xdr:col>
      <xdr:colOff>182880</xdr:colOff>
      <xdr:row>316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228600</xdr:colOff>
      <xdr:row>301</xdr:row>
      <xdr:rowOff>133350</xdr:rowOff>
    </xdr:from>
    <xdr:to>
      <xdr:col>26</xdr:col>
      <xdr:colOff>533400</xdr:colOff>
      <xdr:row>316</xdr:row>
      <xdr:rowOff>133350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297180</xdr:colOff>
      <xdr:row>372</xdr:row>
      <xdr:rowOff>118110</xdr:rowOff>
    </xdr:from>
    <xdr:to>
      <xdr:col>18</xdr:col>
      <xdr:colOff>601980</xdr:colOff>
      <xdr:row>387</xdr:row>
      <xdr:rowOff>118110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579120</xdr:colOff>
      <xdr:row>422</xdr:row>
      <xdr:rowOff>140970</xdr:rowOff>
    </xdr:from>
    <xdr:to>
      <xdr:col>20</xdr:col>
      <xdr:colOff>274320</xdr:colOff>
      <xdr:row>437</xdr:row>
      <xdr:rowOff>140970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373380</xdr:colOff>
      <xdr:row>444</xdr:row>
      <xdr:rowOff>41910</xdr:rowOff>
    </xdr:from>
    <xdr:to>
      <xdr:col>20</xdr:col>
      <xdr:colOff>68580</xdr:colOff>
      <xdr:row>459</xdr:row>
      <xdr:rowOff>41910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434340</xdr:colOff>
      <xdr:row>469</xdr:row>
      <xdr:rowOff>163830</xdr:rowOff>
    </xdr:from>
    <xdr:to>
      <xdr:col>20</xdr:col>
      <xdr:colOff>129540</xdr:colOff>
      <xdr:row>484</xdr:row>
      <xdr:rowOff>163830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A54" zoomScaleNormal="100" workbookViewId="0">
      <selection activeCell="G1" activeCellId="1" sqref="C1:C21 G1:G21"/>
    </sheetView>
  </sheetViews>
  <sheetFormatPr defaultRowHeight="14.4" x14ac:dyDescent="0.3"/>
  <cols>
    <col min="1" max="1" width="19.44140625" customWidth="1"/>
  </cols>
  <sheetData>
    <row r="1" spans="1:7" x14ac:dyDescent="0.3">
      <c r="A1" t="s">
        <v>69</v>
      </c>
      <c r="B1" t="s">
        <v>68</v>
      </c>
      <c r="C1" s="4" t="s">
        <v>67</v>
      </c>
      <c r="D1" t="s">
        <v>66</v>
      </c>
      <c r="E1" t="s">
        <v>29</v>
      </c>
      <c r="F1" t="s">
        <v>71</v>
      </c>
      <c r="G1" t="s">
        <v>123</v>
      </c>
    </row>
    <row r="2" spans="1:7" x14ac:dyDescent="0.3">
      <c r="A2">
        <v>20</v>
      </c>
      <c r="B2">
        <v>2</v>
      </c>
      <c r="C2">
        <v>5</v>
      </c>
      <c r="D2">
        <v>6</v>
      </c>
      <c r="E2">
        <v>0.59999999999999898</v>
      </c>
      <c r="F2">
        <f>D2/(PI()*C2^2)</f>
        <v>7.6394372684109757E-2</v>
      </c>
      <c r="G2">
        <f>D2/(PI()*(C2^2))</f>
        <v>7.6394372684109757E-2</v>
      </c>
    </row>
    <row r="3" spans="1:7" x14ac:dyDescent="0.3">
      <c r="A3">
        <v>20</v>
      </c>
      <c r="B3">
        <v>2</v>
      </c>
      <c r="C3">
        <v>10</v>
      </c>
      <c r="D3">
        <v>16</v>
      </c>
      <c r="E3">
        <v>1.6</v>
      </c>
      <c r="F3">
        <f t="shared" ref="F3:F66" si="0">D3/(PI()*C3^2)</f>
        <v>5.0929581789406507E-2</v>
      </c>
      <c r="G3">
        <f>D3/(PI()*(C3^2-C2^2))</f>
        <v>6.7906109052542019E-2</v>
      </c>
    </row>
    <row r="4" spans="1:7" x14ac:dyDescent="0.3">
      <c r="A4">
        <v>20</v>
      </c>
      <c r="B4">
        <v>2</v>
      </c>
      <c r="C4">
        <v>15</v>
      </c>
      <c r="D4">
        <v>34</v>
      </c>
      <c r="E4">
        <v>3.3999999999999901</v>
      </c>
      <c r="F4">
        <f t="shared" si="0"/>
        <v>4.8100160578883923E-2</v>
      </c>
      <c r="G4">
        <f t="shared" ref="G4:G21" si="1">D4/(PI()*(C4^2-C3^2))</f>
        <v>8.6580289041991068E-2</v>
      </c>
    </row>
    <row r="5" spans="1:7" x14ac:dyDescent="0.3">
      <c r="A5" s="1">
        <v>20</v>
      </c>
      <c r="B5" s="1">
        <v>2</v>
      </c>
      <c r="C5" s="1">
        <v>20</v>
      </c>
      <c r="D5" s="1">
        <v>62</v>
      </c>
      <c r="E5" s="1">
        <v>6.2</v>
      </c>
      <c r="F5" s="1">
        <f t="shared" si="0"/>
        <v>4.9338032358487556E-2</v>
      </c>
      <c r="G5">
        <f t="shared" si="1"/>
        <v>0.11277264539082871</v>
      </c>
    </row>
    <row r="6" spans="1:7" x14ac:dyDescent="0.3">
      <c r="A6">
        <v>20</v>
      </c>
      <c r="B6">
        <v>2</v>
      </c>
      <c r="C6">
        <v>25</v>
      </c>
      <c r="D6">
        <v>85</v>
      </c>
      <c r="E6">
        <v>8.4999990000000007</v>
      </c>
      <c r="F6">
        <f t="shared" si="0"/>
        <v>4.3290144520995534E-2</v>
      </c>
      <c r="G6">
        <f t="shared" si="1"/>
        <v>0.12025040144720982</v>
      </c>
    </row>
    <row r="7" spans="1:7" x14ac:dyDescent="0.3">
      <c r="A7">
        <v>20</v>
      </c>
      <c r="B7">
        <v>2</v>
      </c>
      <c r="C7">
        <v>30</v>
      </c>
      <c r="D7">
        <v>106</v>
      </c>
      <c r="E7">
        <v>10.5999999999999</v>
      </c>
      <c r="F7">
        <f t="shared" si="0"/>
        <v>3.7489831039424236E-2</v>
      </c>
      <c r="G7">
        <f t="shared" si="1"/>
        <v>0.12269399249266114</v>
      </c>
    </row>
    <row r="8" spans="1:7" x14ac:dyDescent="0.3">
      <c r="A8">
        <v>20</v>
      </c>
      <c r="B8">
        <v>2</v>
      </c>
      <c r="C8">
        <v>35</v>
      </c>
      <c r="D8">
        <v>116</v>
      </c>
      <c r="E8">
        <v>11.5999999999999</v>
      </c>
      <c r="F8">
        <f t="shared" si="0"/>
        <v>3.0141997385567117E-2</v>
      </c>
      <c r="G8">
        <f t="shared" si="1"/>
        <v>0.11361214399175298</v>
      </c>
    </row>
    <row r="9" spans="1:7" x14ac:dyDescent="0.3">
      <c r="A9">
        <v>20</v>
      </c>
      <c r="B9">
        <v>2</v>
      </c>
      <c r="C9">
        <v>40</v>
      </c>
      <c r="D9">
        <v>128</v>
      </c>
      <c r="E9">
        <v>12.8</v>
      </c>
      <c r="F9">
        <f t="shared" si="0"/>
        <v>2.5464790894703253E-2</v>
      </c>
      <c r="G9">
        <f t="shared" si="1"/>
        <v>0.10864977448406722</v>
      </c>
    </row>
    <row r="10" spans="1:7" x14ac:dyDescent="0.3">
      <c r="A10">
        <v>20</v>
      </c>
      <c r="B10">
        <v>2</v>
      </c>
      <c r="C10">
        <v>45</v>
      </c>
      <c r="D10">
        <v>135</v>
      </c>
      <c r="E10">
        <v>13.5</v>
      </c>
      <c r="F10">
        <f t="shared" si="0"/>
        <v>2.1220659078919381E-2</v>
      </c>
      <c r="G10">
        <f t="shared" si="1"/>
        <v>0.10111019914073352</v>
      </c>
    </row>
    <row r="11" spans="1:7" x14ac:dyDescent="0.3">
      <c r="A11">
        <v>20</v>
      </c>
      <c r="B11">
        <v>2</v>
      </c>
      <c r="C11">
        <v>50</v>
      </c>
      <c r="D11">
        <v>137</v>
      </c>
      <c r="E11">
        <v>13.6999999999999</v>
      </c>
      <c r="F11">
        <f t="shared" si="0"/>
        <v>1.7443381762871728E-2</v>
      </c>
      <c r="G11">
        <f t="shared" si="1"/>
        <v>9.1807272436167001E-2</v>
      </c>
    </row>
    <row r="12" spans="1:7" x14ac:dyDescent="0.3">
      <c r="A12">
        <v>20</v>
      </c>
      <c r="B12">
        <v>2</v>
      </c>
      <c r="C12">
        <v>55</v>
      </c>
      <c r="D12">
        <v>138</v>
      </c>
      <c r="E12">
        <v>13.8</v>
      </c>
      <c r="F12">
        <f t="shared" si="0"/>
        <v>1.4521244394500202E-2</v>
      </c>
      <c r="G12">
        <f t="shared" si="1"/>
        <v>8.3670027225453553E-2</v>
      </c>
    </row>
    <row r="13" spans="1:7" x14ac:dyDescent="0.3">
      <c r="A13" s="13">
        <v>20</v>
      </c>
      <c r="B13" s="13">
        <v>2</v>
      </c>
      <c r="C13" s="13">
        <v>60</v>
      </c>
      <c r="D13" s="13">
        <v>138</v>
      </c>
      <c r="E13" s="13">
        <v>13.8</v>
      </c>
      <c r="F13" s="13">
        <f t="shared" si="0"/>
        <v>1.2201878970378643E-2</v>
      </c>
      <c r="G13">
        <f t="shared" si="1"/>
        <v>7.6394372684109771E-2</v>
      </c>
    </row>
    <row r="14" spans="1:7" x14ac:dyDescent="0.3">
      <c r="A14" s="13">
        <v>20</v>
      </c>
      <c r="B14" s="13">
        <v>2</v>
      </c>
      <c r="C14" s="13">
        <v>65</v>
      </c>
      <c r="D14" s="13">
        <v>138</v>
      </c>
      <c r="E14" s="13">
        <v>13.8</v>
      </c>
      <c r="F14" s="13">
        <f t="shared" si="0"/>
        <v>1.0396867288369967E-2</v>
      </c>
      <c r="G14">
        <f t="shared" si="1"/>
        <v>7.0282822869380979E-2</v>
      </c>
    </row>
    <row r="15" spans="1:7" x14ac:dyDescent="0.3">
      <c r="A15" s="13">
        <v>20</v>
      </c>
      <c r="B15" s="13">
        <v>2</v>
      </c>
      <c r="C15" s="13">
        <v>70</v>
      </c>
      <c r="D15" s="13">
        <v>138</v>
      </c>
      <c r="E15" s="13">
        <v>13.8</v>
      </c>
      <c r="F15" s="13">
        <f t="shared" si="0"/>
        <v>8.964645774155738E-3</v>
      </c>
      <c r="G15">
        <f t="shared" si="1"/>
        <v>6.5076687842019421E-2</v>
      </c>
    </row>
    <row r="16" spans="1:7" x14ac:dyDescent="0.3">
      <c r="A16" s="13">
        <v>20</v>
      </c>
      <c r="B16" s="13">
        <v>2</v>
      </c>
      <c r="C16" s="13">
        <v>75</v>
      </c>
      <c r="D16" s="13">
        <v>138</v>
      </c>
      <c r="E16" s="13">
        <v>13.8</v>
      </c>
      <c r="F16" s="13">
        <f t="shared" si="0"/>
        <v>7.8092025410423311E-3</v>
      </c>
      <c r="G16">
        <f t="shared" si="1"/>
        <v>6.058864040463878E-2</v>
      </c>
    </row>
    <row r="17" spans="1:7" x14ac:dyDescent="0.3">
      <c r="A17" s="13">
        <v>20</v>
      </c>
      <c r="B17" s="13">
        <v>2</v>
      </c>
      <c r="C17" s="13">
        <v>80</v>
      </c>
      <c r="D17" s="13">
        <v>138</v>
      </c>
      <c r="E17" s="13">
        <v>13.8</v>
      </c>
      <c r="F17" s="13">
        <f t="shared" si="0"/>
        <v>6.8635569208379864E-3</v>
      </c>
      <c r="G17">
        <f t="shared" si="1"/>
        <v>5.6679695862404018E-2</v>
      </c>
    </row>
    <row r="18" spans="1:7" x14ac:dyDescent="0.3">
      <c r="A18" s="13">
        <v>20</v>
      </c>
      <c r="B18" s="13">
        <v>2</v>
      </c>
      <c r="C18" s="13">
        <v>85</v>
      </c>
      <c r="D18" s="13">
        <v>138</v>
      </c>
      <c r="E18" s="13">
        <v>13.8</v>
      </c>
      <c r="F18" s="13">
        <f t="shared" si="0"/>
        <v>6.0798289679395321E-3</v>
      </c>
      <c r="G18">
        <f t="shared" si="1"/>
        <v>5.3244562779834075E-2</v>
      </c>
    </row>
    <row r="19" spans="1:7" x14ac:dyDescent="0.3">
      <c r="A19" s="13">
        <v>20</v>
      </c>
      <c r="B19" s="13">
        <v>2</v>
      </c>
      <c r="C19" s="13">
        <v>90</v>
      </c>
      <c r="D19" s="13">
        <v>138</v>
      </c>
      <c r="E19" s="13">
        <v>13.8</v>
      </c>
      <c r="F19" s="13">
        <f t="shared" si="0"/>
        <v>5.4230573201682862E-3</v>
      </c>
      <c r="G19">
        <f t="shared" si="1"/>
        <v>5.0202016335272132E-2</v>
      </c>
    </row>
    <row r="20" spans="1:7" x14ac:dyDescent="0.3">
      <c r="A20" s="13">
        <v>20</v>
      </c>
      <c r="B20" s="13">
        <v>2</v>
      </c>
      <c r="C20" s="13">
        <v>95</v>
      </c>
      <c r="D20" s="13">
        <v>138</v>
      </c>
      <c r="E20" s="13">
        <v>13.8</v>
      </c>
      <c r="F20" s="13">
        <f t="shared" si="0"/>
        <v>4.8672315006496525E-3</v>
      </c>
      <c r="G20">
        <f t="shared" si="1"/>
        <v>4.7488393830662827E-2</v>
      </c>
    </row>
    <row r="21" spans="1:7" x14ac:dyDescent="0.3">
      <c r="A21" s="13">
        <v>20</v>
      </c>
      <c r="B21" s="13">
        <v>2</v>
      </c>
      <c r="C21" s="13">
        <v>100</v>
      </c>
      <c r="D21" s="13">
        <v>138</v>
      </c>
      <c r="E21" s="13">
        <v>13.8</v>
      </c>
      <c r="F21" s="13">
        <f t="shared" si="0"/>
        <v>4.3926764293363112E-3</v>
      </c>
      <c r="G21">
        <f t="shared" si="1"/>
        <v>4.5053091582936522E-2</v>
      </c>
    </row>
    <row r="22" spans="1:7" x14ac:dyDescent="0.3">
      <c r="A22" t="s">
        <v>5</v>
      </c>
      <c r="B22">
        <v>0.59</v>
      </c>
    </row>
    <row r="23" spans="1:7" x14ac:dyDescent="0.3">
      <c r="A23" t="s">
        <v>8</v>
      </c>
    </row>
    <row r="24" spans="1:7" x14ac:dyDescent="0.3">
      <c r="A24" s="4" t="s">
        <v>69</v>
      </c>
      <c r="B24" t="s">
        <v>68</v>
      </c>
      <c r="C24" t="s">
        <v>67</v>
      </c>
      <c r="D24" t="s">
        <v>66</v>
      </c>
      <c r="E24" t="s">
        <v>29</v>
      </c>
      <c r="F24" t="s">
        <v>71</v>
      </c>
    </row>
    <row r="25" spans="1:7" x14ac:dyDescent="0.3">
      <c r="A25">
        <v>0</v>
      </c>
      <c r="B25">
        <v>2</v>
      </c>
      <c r="C25">
        <v>50</v>
      </c>
      <c r="D25">
        <v>33</v>
      </c>
      <c r="E25">
        <v>3.2999999999999901</v>
      </c>
      <c r="F25">
        <f t="shared" si="0"/>
        <v>4.2016904976260368E-3</v>
      </c>
    </row>
    <row r="26" spans="1:7" x14ac:dyDescent="0.3">
      <c r="A26">
        <v>5</v>
      </c>
      <c r="B26">
        <v>2</v>
      </c>
      <c r="C26">
        <v>50</v>
      </c>
      <c r="D26">
        <v>137</v>
      </c>
      <c r="E26">
        <v>13.6999999999999</v>
      </c>
      <c r="F26">
        <f t="shared" si="0"/>
        <v>1.7443381762871728E-2</v>
      </c>
    </row>
    <row r="27" spans="1:7" x14ac:dyDescent="0.3">
      <c r="A27">
        <v>10</v>
      </c>
      <c r="B27">
        <v>2</v>
      </c>
      <c r="C27">
        <v>50</v>
      </c>
      <c r="D27">
        <v>129</v>
      </c>
      <c r="E27">
        <v>12.9</v>
      </c>
      <c r="F27">
        <f t="shared" si="0"/>
        <v>1.6424790127083599E-2</v>
      </c>
    </row>
    <row r="28" spans="1:7" x14ac:dyDescent="0.3">
      <c r="A28">
        <v>15</v>
      </c>
      <c r="B28">
        <v>2</v>
      </c>
      <c r="C28">
        <v>50</v>
      </c>
      <c r="D28">
        <v>133</v>
      </c>
      <c r="E28">
        <v>13.3</v>
      </c>
      <c r="F28">
        <f t="shared" si="0"/>
        <v>1.6934085944977664E-2</v>
      </c>
    </row>
    <row r="29" spans="1:7" x14ac:dyDescent="0.3">
      <c r="A29">
        <v>20</v>
      </c>
      <c r="B29">
        <v>2</v>
      </c>
      <c r="C29">
        <v>50</v>
      </c>
      <c r="D29">
        <v>137</v>
      </c>
      <c r="E29">
        <v>13.6999999999999</v>
      </c>
      <c r="F29">
        <f t="shared" si="0"/>
        <v>1.7443381762871728E-2</v>
      </c>
    </row>
    <row r="30" spans="1:7" x14ac:dyDescent="0.3">
      <c r="A30" s="1">
        <v>25</v>
      </c>
      <c r="B30" s="1">
        <v>2</v>
      </c>
      <c r="C30" s="1">
        <v>50</v>
      </c>
      <c r="D30" s="1">
        <v>139</v>
      </c>
      <c r="E30" s="1">
        <v>13.9</v>
      </c>
      <c r="F30" s="1">
        <f t="shared" si="0"/>
        <v>1.7698029671818761E-2</v>
      </c>
    </row>
    <row r="31" spans="1:7" x14ac:dyDescent="0.3">
      <c r="A31">
        <v>30</v>
      </c>
      <c r="B31">
        <v>2</v>
      </c>
      <c r="C31">
        <v>50</v>
      </c>
      <c r="D31">
        <v>127</v>
      </c>
      <c r="E31">
        <v>12.6999999999999</v>
      </c>
      <c r="F31">
        <f t="shared" si="0"/>
        <v>1.6170142218136566E-2</v>
      </c>
    </row>
    <row r="32" spans="1:7" x14ac:dyDescent="0.3">
      <c r="A32">
        <v>35</v>
      </c>
      <c r="B32">
        <v>2</v>
      </c>
      <c r="C32">
        <v>50</v>
      </c>
      <c r="D32">
        <v>129</v>
      </c>
      <c r="E32">
        <v>12.9</v>
      </c>
      <c r="F32">
        <f t="shared" si="0"/>
        <v>1.6424790127083599E-2</v>
      </c>
    </row>
    <row r="33" spans="1:6" x14ac:dyDescent="0.3">
      <c r="A33">
        <v>40</v>
      </c>
      <c r="B33">
        <v>2</v>
      </c>
      <c r="C33">
        <v>50</v>
      </c>
      <c r="D33">
        <v>117</v>
      </c>
      <c r="E33">
        <v>11.6999999999999</v>
      </c>
      <c r="F33">
        <f t="shared" si="0"/>
        <v>1.4896902673401404E-2</v>
      </c>
    </row>
    <row r="34" spans="1:6" x14ac:dyDescent="0.3">
      <c r="A34">
        <v>45</v>
      </c>
      <c r="B34">
        <v>2</v>
      </c>
      <c r="C34">
        <v>50</v>
      </c>
      <c r="D34">
        <v>107</v>
      </c>
      <c r="E34">
        <v>10.6999999999999</v>
      </c>
      <c r="F34">
        <f t="shared" si="0"/>
        <v>1.362366312866624E-2</v>
      </c>
    </row>
    <row r="35" spans="1:6" x14ac:dyDescent="0.3">
      <c r="A35">
        <v>50</v>
      </c>
      <c r="B35">
        <v>2</v>
      </c>
      <c r="C35">
        <v>50</v>
      </c>
      <c r="D35">
        <v>104</v>
      </c>
      <c r="E35">
        <v>10.4</v>
      </c>
      <c r="F35">
        <f t="shared" si="0"/>
        <v>1.3241691265245692E-2</v>
      </c>
    </row>
    <row r="36" spans="1:6" x14ac:dyDescent="0.3">
      <c r="A36">
        <v>55</v>
      </c>
      <c r="B36">
        <v>2</v>
      </c>
      <c r="C36">
        <v>50</v>
      </c>
      <c r="D36">
        <v>91</v>
      </c>
      <c r="E36">
        <v>9.0999990000000004</v>
      </c>
      <c r="F36">
        <f t="shared" si="0"/>
        <v>1.1586479857089981E-2</v>
      </c>
    </row>
    <row r="37" spans="1:6" x14ac:dyDescent="0.3">
      <c r="A37">
        <v>60</v>
      </c>
      <c r="B37">
        <v>2</v>
      </c>
      <c r="C37">
        <v>50</v>
      </c>
      <c r="D37">
        <v>76</v>
      </c>
      <c r="E37">
        <v>7.5999999999999899</v>
      </c>
      <c r="F37">
        <f t="shared" si="0"/>
        <v>9.6766205399872358E-3</v>
      </c>
    </row>
    <row r="38" spans="1:6" x14ac:dyDescent="0.3">
      <c r="A38">
        <v>65</v>
      </c>
      <c r="B38">
        <v>2</v>
      </c>
      <c r="C38">
        <v>50</v>
      </c>
      <c r="D38">
        <v>70</v>
      </c>
      <c r="E38">
        <v>7</v>
      </c>
      <c r="F38">
        <f t="shared" si="0"/>
        <v>8.9126768131461385E-3</v>
      </c>
    </row>
    <row r="39" spans="1:6" x14ac:dyDescent="0.3">
      <c r="A39">
        <v>70</v>
      </c>
      <c r="B39">
        <v>2</v>
      </c>
      <c r="C39">
        <v>50</v>
      </c>
      <c r="D39">
        <v>65</v>
      </c>
      <c r="E39">
        <v>6.5</v>
      </c>
      <c r="F39">
        <f t="shared" si="0"/>
        <v>8.2760570407785575E-3</v>
      </c>
    </row>
    <row r="40" spans="1:6" x14ac:dyDescent="0.3">
      <c r="A40">
        <v>75</v>
      </c>
      <c r="B40">
        <v>2</v>
      </c>
      <c r="C40">
        <v>50</v>
      </c>
      <c r="D40">
        <v>54</v>
      </c>
      <c r="E40">
        <v>5.4</v>
      </c>
      <c r="F40">
        <f t="shared" si="0"/>
        <v>6.8754935415698782E-3</v>
      </c>
    </row>
    <row r="41" spans="1:6" x14ac:dyDescent="0.3">
      <c r="A41">
        <v>80</v>
      </c>
      <c r="B41">
        <v>2</v>
      </c>
      <c r="C41">
        <v>50</v>
      </c>
      <c r="D41">
        <v>52</v>
      </c>
      <c r="E41">
        <v>5.2</v>
      </c>
      <c r="F41">
        <f t="shared" si="0"/>
        <v>6.6208456326228458E-3</v>
      </c>
    </row>
    <row r="42" spans="1:6" x14ac:dyDescent="0.3">
      <c r="A42">
        <v>85</v>
      </c>
      <c r="B42">
        <v>2</v>
      </c>
      <c r="C42">
        <v>50</v>
      </c>
      <c r="D42">
        <v>47</v>
      </c>
      <c r="E42">
        <v>4.7</v>
      </c>
      <c r="F42">
        <f t="shared" si="0"/>
        <v>5.9842258602552647E-3</v>
      </c>
    </row>
    <row r="43" spans="1:6" x14ac:dyDescent="0.3">
      <c r="A43">
        <v>90</v>
      </c>
      <c r="B43">
        <v>2</v>
      </c>
      <c r="C43">
        <v>50</v>
      </c>
      <c r="D43">
        <v>45</v>
      </c>
      <c r="E43">
        <v>4.5</v>
      </c>
      <c r="F43">
        <f t="shared" si="0"/>
        <v>5.7295779513082323E-3</v>
      </c>
    </row>
    <row r="44" spans="1:6" x14ac:dyDescent="0.3">
      <c r="A44">
        <v>95</v>
      </c>
      <c r="B44">
        <v>2</v>
      </c>
      <c r="C44">
        <v>50</v>
      </c>
      <c r="D44">
        <v>40</v>
      </c>
      <c r="E44">
        <v>4</v>
      </c>
      <c r="F44">
        <f t="shared" si="0"/>
        <v>5.0929581789406512E-3</v>
      </c>
    </row>
    <row r="45" spans="1:6" x14ac:dyDescent="0.3">
      <c r="A45">
        <v>100</v>
      </c>
      <c r="B45">
        <v>2</v>
      </c>
      <c r="C45">
        <v>50</v>
      </c>
      <c r="D45">
        <v>35</v>
      </c>
      <c r="E45">
        <v>3.5</v>
      </c>
      <c r="F45">
        <f t="shared" si="0"/>
        <v>4.4563384065730693E-3</v>
      </c>
    </row>
    <row r="46" spans="1:6" x14ac:dyDescent="0.3">
      <c r="A46" t="s">
        <v>5</v>
      </c>
      <c r="B46">
        <v>0.59</v>
      </c>
    </row>
    <row r="47" spans="1:6" x14ac:dyDescent="0.3">
      <c r="A47" t="s">
        <v>70</v>
      </c>
    </row>
    <row r="48" spans="1:6" x14ac:dyDescent="0.3">
      <c r="A48" s="4" t="s">
        <v>69</v>
      </c>
      <c r="B48" t="s">
        <v>68</v>
      </c>
      <c r="C48" t="s">
        <v>67</v>
      </c>
      <c r="D48" t="s">
        <v>66</v>
      </c>
      <c r="E48" t="s">
        <v>29</v>
      </c>
      <c r="F48" t="s">
        <v>71</v>
      </c>
    </row>
    <row r="49" spans="1:6" x14ac:dyDescent="0.3">
      <c r="A49">
        <v>0</v>
      </c>
      <c r="B49">
        <v>2</v>
      </c>
      <c r="C49">
        <v>50</v>
      </c>
      <c r="D49">
        <v>35</v>
      </c>
      <c r="E49">
        <v>3.5</v>
      </c>
      <c r="F49">
        <f t="shared" si="0"/>
        <v>4.4563384065730693E-3</v>
      </c>
    </row>
    <row r="50" spans="1:6" x14ac:dyDescent="0.3">
      <c r="A50">
        <v>5</v>
      </c>
      <c r="B50">
        <v>2</v>
      </c>
      <c r="C50">
        <v>50</v>
      </c>
      <c r="D50">
        <v>133</v>
      </c>
      <c r="E50">
        <v>13.3</v>
      </c>
      <c r="F50">
        <f t="shared" si="0"/>
        <v>1.6934085944977664E-2</v>
      </c>
    </row>
    <row r="51" spans="1:6" x14ac:dyDescent="0.3">
      <c r="A51">
        <v>10</v>
      </c>
      <c r="B51">
        <v>2</v>
      </c>
      <c r="C51">
        <v>50</v>
      </c>
      <c r="D51">
        <v>147</v>
      </c>
      <c r="E51">
        <v>14.6999999999999</v>
      </c>
      <c r="F51">
        <f t="shared" si="0"/>
        <v>1.8716621307606891E-2</v>
      </c>
    </row>
    <row r="52" spans="1:6" x14ac:dyDescent="0.3">
      <c r="A52">
        <v>15</v>
      </c>
      <c r="B52">
        <v>2</v>
      </c>
      <c r="C52">
        <v>50</v>
      </c>
      <c r="D52">
        <v>133</v>
      </c>
      <c r="E52">
        <v>13.3</v>
      </c>
      <c r="F52">
        <f t="shared" si="0"/>
        <v>1.6934085944977664E-2</v>
      </c>
    </row>
    <row r="53" spans="1:6" x14ac:dyDescent="0.3">
      <c r="A53">
        <v>20</v>
      </c>
      <c r="B53">
        <v>2</v>
      </c>
      <c r="C53">
        <v>50</v>
      </c>
      <c r="D53">
        <v>139</v>
      </c>
      <c r="E53">
        <v>13.9</v>
      </c>
      <c r="F53">
        <f t="shared" si="0"/>
        <v>1.7698029671818761E-2</v>
      </c>
    </row>
    <row r="54" spans="1:6" x14ac:dyDescent="0.3">
      <c r="A54" s="1">
        <v>25</v>
      </c>
      <c r="B54" s="1">
        <v>2</v>
      </c>
      <c r="C54" s="1">
        <v>50</v>
      </c>
      <c r="D54" s="1">
        <v>141</v>
      </c>
      <c r="E54" s="1">
        <v>14.0999999999999</v>
      </c>
      <c r="F54" s="1">
        <f t="shared" si="0"/>
        <v>1.7952677580765793E-2</v>
      </c>
    </row>
    <row r="55" spans="1:6" x14ac:dyDescent="0.3">
      <c r="A55">
        <v>30</v>
      </c>
      <c r="B55">
        <v>2</v>
      </c>
      <c r="C55">
        <v>50</v>
      </c>
      <c r="D55">
        <v>131</v>
      </c>
      <c r="E55">
        <v>13.0999999999999</v>
      </c>
      <c r="F55">
        <f t="shared" si="0"/>
        <v>1.6679438036030631E-2</v>
      </c>
    </row>
    <row r="56" spans="1:6" x14ac:dyDescent="0.3">
      <c r="A56">
        <v>35</v>
      </c>
      <c r="B56">
        <v>2</v>
      </c>
      <c r="C56">
        <v>50</v>
      </c>
      <c r="D56">
        <v>130</v>
      </c>
      <c r="E56">
        <v>13</v>
      </c>
      <c r="F56">
        <f t="shared" si="0"/>
        <v>1.6552114081557115E-2</v>
      </c>
    </row>
    <row r="57" spans="1:6" x14ac:dyDescent="0.3">
      <c r="A57">
        <v>40</v>
      </c>
      <c r="B57">
        <v>2</v>
      </c>
      <c r="C57">
        <v>50</v>
      </c>
      <c r="D57">
        <v>122</v>
      </c>
      <c r="E57">
        <v>12.1999999999999</v>
      </c>
      <c r="F57">
        <f t="shared" si="0"/>
        <v>1.5533522445768985E-2</v>
      </c>
    </row>
    <row r="58" spans="1:6" x14ac:dyDescent="0.3">
      <c r="A58">
        <v>45</v>
      </c>
      <c r="B58">
        <v>2</v>
      </c>
      <c r="C58">
        <v>50</v>
      </c>
      <c r="D58">
        <v>117</v>
      </c>
      <c r="E58">
        <v>11.6999999999999</v>
      </c>
      <c r="F58">
        <f t="shared" si="0"/>
        <v>1.4896902673401404E-2</v>
      </c>
    </row>
    <row r="59" spans="1:6" x14ac:dyDescent="0.3">
      <c r="A59">
        <v>50</v>
      </c>
      <c r="B59">
        <v>2</v>
      </c>
      <c r="C59">
        <v>50</v>
      </c>
      <c r="D59">
        <v>104</v>
      </c>
      <c r="E59">
        <v>10.4</v>
      </c>
      <c r="F59">
        <f t="shared" si="0"/>
        <v>1.3241691265245692E-2</v>
      </c>
    </row>
    <row r="60" spans="1:6" x14ac:dyDescent="0.3">
      <c r="A60">
        <v>55</v>
      </c>
      <c r="B60">
        <v>2</v>
      </c>
      <c r="C60">
        <v>50</v>
      </c>
      <c r="D60">
        <v>95</v>
      </c>
      <c r="E60">
        <v>9.4999990000000007</v>
      </c>
      <c r="F60">
        <f t="shared" si="0"/>
        <v>1.2095775674984046E-2</v>
      </c>
    </row>
    <row r="61" spans="1:6" x14ac:dyDescent="0.3">
      <c r="A61">
        <v>60</v>
      </c>
      <c r="B61">
        <v>2</v>
      </c>
      <c r="C61">
        <v>50</v>
      </c>
      <c r="D61">
        <v>85</v>
      </c>
      <c r="E61">
        <v>8.4999990000000007</v>
      </c>
      <c r="F61">
        <f t="shared" si="0"/>
        <v>1.0822536130248884E-2</v>
      </c>
    </row>
    <row r="62" spans="1:6" x14ac:dyDescent="0.3">
      <c r="A62">
        <v>65</v>
      </c>
      <c r="B62">
        <v>2</v>
      </c>
      <c r="C62">
        <v>50</v>
      </c>
      <c r="D62">
        <v>73</v>
      </c>
      <c r="E62">
        <v>7.2999999999999901</v>
      </c>
      <c r="F62">
        <f t="shared" si="0"/>
        <v>9.2946486765666872E-3</v>
      </c>
    </row>
    <row r="63" spans="1:6" x14ac:dyDescent="0.3">
      <c r="A63">
        <v>70</v>
      </c>
      <c r="B63">
        <v>2</v>
      </c>
      <c r="C63">
        <v>50</v>
      </c>
      <c r="D63">
        <v>68</v>
      </c>
      <c r="E63">
        <v>6.7999999999999901</v>
      </c>
      <c r="F63">
        <f t="shared" si="0"/>
        <v>8.6580289041991061E-3</v>
      </c>
    </row>
    <row r="64" spans="1:6" x14ac:dyDescent="0.3">
      <c r="A64">
        <v>75</v>
      </c>
      <c r="B64">
        <v>2</v>
      </c>
      <c r="C64">
        <v>50</v>
      </c>
      <c r="D64">
        <v>62</v>
      </c>
      <c r="E64">
        <v>6.2</v>
      </c>
      <c r="F64">
        <f t="shared" si="0"/>
        <v>7.8940851773580088E-3</v>
      </c>
    </row>
    <row r="65" spans="1:6" x14ac:dyDescent="0.3">
      <c r="A65">
        <v>80</v>
      </c>
      <c r="B65">
        <v>2</v>
      </c>
      <c r="C65">
        <v>50</v>
      </c>
      <c r="D65">
        <v>53</v>
      </c>
      <c r="E65">
        <v>5.2999999999999901</v>
      </c>
      <c r="F65">
        <f t="shared" si="0"/>
        <v>6.748169587096362E-3</v>
      </c>
    </row>
    <row r="66" spans="1:6" x14ac:dyDescent="0.3">
      <c r="A66">
        <v>85</v>
      </c>
      <c r="B66">
        <v>2</v>
      </c>
      <c r="C66">
        <v>50</v>
      </c>
      <c r="D66">
        <v>50</v>
      </c>
      <c r="E66">
        <v>5</v>
      </c>
      <c r="F66">
        <f t="shared" si="0"/>
        <v>6.3661977236758134E-3</v>
      </c>
    </row>
    <row r="67" spans="1:6" x14ac:dyDescent="0.3">
      <c r="A67">
        <v>90</v>
      </c>
      <c r="B67">
        <v>2</v>
      </c>
      <c r="C67">
        <v>50</v>
      </c>
      <c r="D67">
        <v>47</v>
      </c>
      <c r="E67">
        <v>4.7</v>
      </c>
      <c r="F67">
        <f t="shared" ref="F67:F83" si="2">D67/(PI()*C67^2)</f>
        <v>5.9842258602552647E-3</v>
      </c>
    </row>
    <row r="68" spans="1:6" x14ac:dyDescent="0.3">
      <c r="A68">
        <v>95</v>
      </c>
      <c r="B68">
        <v>2</v>
      </c>
      <c r="C68">
        <v>50</v>
      </c>
      <c r="D68">
        <v>39</v>
      </c>
      <c r="E68">
        <v>3.8999999999999901</v>
      </c>
      <c r="F68">
        <f t="shared" si="2"/>
        <v>4.9656342244671341E-3</v>
      </c>
    </row>
    <row r="69" spans="1:6" x14ac:dyDescent="0.3">
      <c r="A69">
        <v>100</v>
      </c>
      <c r="B69">
        <v>2</v>
      </c>
      <c r="C69">
        <v>50</v>
      </c>
      <c r="D69">
        <v>36</v>
      </c>
      <c r="E69">
        <v>3.6</v>
      </c>
      <c r="F69">
        <f t="shared" si="2"/>
        <v>4.5836623610465855E-3</v>
      </c>
    </row>
    <row r="70" spans="1:6" x14ac:dyDescent="0.3">
      <c r="A70" t="s">
        <v>5</v>
      </c>
      <c r="B70">
        <v>0.59</v>
      </c>
      <c r="C70" s="4" t="s">
        <v>65</v>
      </c>
      <c r="D70" s="4">
        <v>0.5</v>
      </c>
      <c r="E70" s="4" t="s">
        <v>64</v>
      </c>
      <c r="F70" s="4">
        <v>0.5</v>
      </c>
    </row>
    <row r="71" spans="1:6" x14ac:dyDescent="0.3">
      <c r="A71" t="s">
        <v>8</v>
      </c>
    </row>
    <row r="72" spans="1:6" x14ac:dyDescent="0.3">
      <c r="A72" t="s">
        <v>69</v>
      </c>
      <c r="B72" s="4" t="s">
        <v>68</v>
      </c>
      <c r="C72" t="s">
        <v>67</v>
      </c>
      <c r="D72" t="s">
        <v>66</v>
      </c>
      <c r="E72" t="s">
        <v>29</v>
      </c>
      <c r="F72" t="s">
        <v>71</v>
      </c>
    </row>
    <row r="73" spans="1:6" x14ac:dyDescent="0.3">
      <c r="A73">
        <v>25</v>
      </c>
      <c r="B73">
        <v>0</v>
      </c>
      <c r="C73">
        <v>50</v>
      </c>
      <c r="D73">
        <v>97</v>
      </c>
      <c r="E73">
        <v>9.699999</v>
      </c>
      <c r="F73">
        <f t="shared" si="2"/>
        <v>1.2350423583931078E-2</v>
      </c>
    </row>
    <row r="74" spans="1:6" x14ac:dyDescent="0.3">
      <c r="A74" s="1">
        <v>25</v>
      </c>
      <c r="B74" s="1">
        <v>1</v>
      </c>
      <c r="C74" s="1">
        <v>50</v>
      </c>
      <c r="D74" s="1">
        <v>141</v>
      </c>
      <c r="E74" s="1">
        <v>14.0999999999999</v>
      </c>
      <c r="F74" s="1">
        <f t="shared" si="2"/>
        <v>1.7952677580765793E-2</v>
      </c>
    </row>
    <row r="75" spans="1:6" x14ac:dyDescent="0.3">
      <c r="A75" s="1">
        <v>25</v>
      </c>
      <c r="B75" s="1">
        <v>2</v>
      </c>
      <c r="C75" s="1">
        <v>50</v>
      </c>
      <c r="D75" s="1">
        <v>141</v>
      </c>
      <c r="E75" s="1">
        <v>14.0999999999999</v>
      </c>
      <c r="F75" s="1">
        <f t="shared" si="2"/>
        <v>1.7952677580765793E-2</v>
      </c>
    </row>
    <row r="76" spans="1:6" x14ac:dyDescent="0.3">
      <c r="A76" s="1">
        <v>25</v>
      </c>
      <c r="B76" s="1">
        <v>3</v>
      </c>
      <c r="C76" s="1">
        <v>50</v>
      </c>
      <c r="D76" s="1">
        <v>139</v>
      </c>
      <c r="E76" s="1">
        <v>13.9</v>
      </c>
      <c r="F76" s="1">
        <f t="shared" si="2"/>
        <v>1.7698029671818761E-2</v>
      </c>
    </row>
    <row r="77" spans="1:6" x14ac:dyDescent="0.3">
      <c r="A77">
        <v>25</v>
      </c>
      <c r="B77">
        <v>4</v>
      </c>
      <c r="C77">
        <v>50</v>
      </c>
      <c r="D77">
        <v>135</v>
      </c>
      <c r="E77">
        <v>13.5</v>
      </c>
      <c r="F77">
        <f t="shared" si="2"/>
        <v>1.7188733853924696E-2</v>
      </c>
    </row>
    <row r="78" spans="1:6" x14ac:dyDescent="0.3">
      <c r="A78">
        <v>25</v>
      </c>
      <c r="B78">
        <v>5</v>
      </c>
      <c r="C78">
        <v>50</v>
      </c>
      <c r="D78">
        <v>133</v>
      </c>
      <c r="E78">
        <v>13.3</v>
      </c>
      <c r="F78">
        <f t="shared" si="2"/>
        <v>1.6934085944977664E-2</v>
      </c>
    </row>
    <row r="79" spans="1:6" x14ac:dyDescent="0.3">
      <c r="A79">
        <v>25</v>
      </c>
      <c r="B79">
        <v>6</v>
      </c>
      <c r="C79">
        <v>50</v>
      </c>
      <c r="D79">
        <v>131</v>
      </c>
      <c r="E79">
        <v>13.0999999999999</v>
      </c>
      <c r="F79">
        <f t="shared" si="2"/>
        <v>1.6679438036030631E-2</v>
      </c>
    </row>
    <row r="80" spans="1:6" x14ac:dyDescent="0.3">
      <c r="A80">
        <v>25</v>
      </c>
      <c r="B80">
        <v>7</v>
      </c>
      <c r="C80">
        <v>50</v>
      </c>
      <c r="D80">
        <v>125</v>
      </c>
      <c r="E80">
        <v>12.5</v>
      </c>
      <c r="F80">
        <f t="shared" si="2"/>
        <v>1.5915494309189534E-2</v>
      </c>
    </row>
    <row r="81" spans="1:6" x14ac:dyDescent="0.3">
      <c r="A81">
        <v>25</v>
      </c>
      <c r="B81">
        <v>8</v>
      </c>
      <c r="C81">
        <v>50</v>
      </c>
      <c r="D81">
        <v>121</v>
      </c>
      <c r="E81">
        <v>12.0999999999999</v>
      </c>
      <c r="F81">
        <f t="shared" si="2"/>
        <v>1.5406198491295469E-2</v>
      </c>
    </row>
    <row r="82" spans="1:6" x14ac:dyDescent="0.3">
      <c r="A82">
        <v>25</v>
      </c>
      <c r="B82">
        <v>9</v>
      </c>
      <c r="C82">
        <v>50</v>
      </c>
      <c r="D82">
        <v>119</v>
      </c>
      <c r="E82">
        <v>11.9</v>
      </c>
      <c r="F82">
        <f t="shared" si="2"/>
        <v>1.5151550582348437E-2</v>
      </c>
    </row>
    <row r="83" spans="1:6" x14ac:dyDescent="0.3">
      <c r="A83">
        <v>25</v>
      </c>
      <c r="B83">
        <v>10</v>
      </c>
      <c r="C83">
        <v>50</v>
      </c>
      <c r="D83">
        <v>116</v>
      </c>
      <c r="E83">
        <v>11.5999999999999</v>
      </c>
      <c r="F83">
        <f t="shared" si="2"/>
        <v>1.4769578718927888E-2</v>
      </c>
    </row>
    <row r="84" spans="1:6" x14ac:dyDescent="0.3">
      <c r="A84" t="s">
        <v>5</v>
      </c>
      <c r="B84" s="7">
        <v>0.59</v>
      </c>
      <c r="C84" s="4" t="s">
        <v>65</v>
      </c>
      <c r="D84" s="4">
        <v>0.5</v>
      </c>
      <c r="E84" s="4" t="s">
        <v>64</v>
      </c>
      <c r="F84" s="4">
        <v>0.5</v>
      </c>
    </row>
    <row r="85" spans="1:6" x14ac:dyDescent="0.3">
      <c r="A85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C37" zoomScale="85" zoomScaleNormal="85" workbookViewId="0">
      <selection activeCell="I88" sqref="I88:I93"/>
    </sheetView>
  </sheetViews>
  <sheetFormatPr defaultRowHeight="14.4" x14ac:dyDescent="0.3"/>
  <cols>
    <col min="3" max="3" width="10.109375" customWidth="1"/>
    <col min="4" max="4" width="9" customWidth="1"/>
    <col min="5" max="5" width="12" customWidth="1"/>
    <col min="6" max="6" width="10.77734375" customWidth="1"/>
    <col min="7" max="8" width="15.88671875" customWidth="1"/>
    <col min="9" max="9" width="20" customWidth="1"/>
    <col min="10" max="10" width="11.88671875" customWidth="1"/>
  </cols>
  <sheetData>
    <row r="1" spans="1:14" x14ac:dyDescent="0.3">
      <c r="A1" t="s">
        <v>74</v>
      </c>
      <c r="B1" t="s">
        <v>73</v>
      </c>
      <c r="C1" t="s">
        <v>72</v>
      </c>
      <c r="D1" t="s">
        <v>15</v>
      </c>
      <c r="E1" t="s">
        <v>16</v>
      </c>
      <c r="F1" t="s">
        <v>17</v>
      </c>
      <c r="G1" t="s">
        <v>18</v>
      </c>
      <c r="H1" s="4" t="s">
        <v>19</v>
      </c>
      <c r="I1" t="s">
        <v>20</v>
      </c>
      <c r="J1" t="s">
        <v>2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3">
      <c r="A2">
        <v>1.7</v>
      </c>
      <c r="B2">
        <v>5.0000000000000001E-3</v>
      </c>
      <c r="C2">
        <v>50</v>
      </c>
      <c r="D2">
        <v>3</v>
      </c>
      <c r="E2">
        <v>3</v>
      </c>
      <c r="F2">
        <v>7.5</v>
      </c>
      <c r="G2">
        <v>7.5</v>
      </c>
      <c r="H2">
        <v>10</v>
      </c>
      <c r="I2">
        <v>11.25</v>
      </c>
      <c r="J2">
        <v>5</v>
      </c>
      <c r="K2">
        <v>3</v>
      </c>
      <c r="L2">
        <v>25</v>
      </c>
      <c r="M2">
        <v>0.29999999999999899</v>
      </c>
      <c r="N2">
        <v>2.5</v>
      </c>
    </row>
    <row r="3" spans="1:14" x14ac:dyDescent="0.3">
      <c r="A3">
        <v>1.7</v>
      </c>
      <c r="B3">
        <v>5.0000000000000001E-3</v>
      </c>
      <c r="C3">
        <v>50</v>
      </c>
      <c r="D3">
        <v>3</v>
      </c>
      <c r="E3">
        <v>3</v>
      </c>
      <c r="F3">
        <v>10.833333333000001</v>
      </c>
      <c r="G3">
        <v>10.833333333000001</v>
      </c>
      <c r="H3">
        <v>14.44444444</v>
      </c>
      <c r="I3">
        <v>16.25</v>
      </c>
      <c r="J3">
        <v>7.2222222222222197</v>
      </c>
      <c r="K3">
        <v>9</v>
      </c>
      <c r="L3">
        <v>29</v>
      </c>
      <c r="M3">
        <v>0.89999989999999896</v>
      </c>
      <c r="N3">
        <v>2.8999999999999901</v>
      </c>
    </row>
    <row r="4" spans="1:14" x14ac:dyDescent="0.3">
      <c r="A4">
        <v>1.7</v>
      </c>
      <c r="B4">
        <v>5.0000000000000001E-3</v>
      </c>
      <c r="C4">
        <v>50</v>
      </c>
      <c r="D4">
        <v>3</v>
      </c>
      <c r="E4">
        <v>3</v>
      </c>
      <c r="F4">
        <v>14.166666665999999</v>
      </c>
      <c r="G4">
        <v>14.166666665999999</v>
      </c>
      <c r="H4">
        <v>18.88888888</v>
      </c>
      <c r="I4">
        <v>21.25</v>
      </c>
      <c r="J4">
        <v>9.4444444444444393</v>
      </c>
      <c r="K4">
        <v>12</v>
      </c>
      <c r="L4">
        <v>35</v>
      </c>
      <c r="M4">
        <v>1.19999999999999</v>
      </c>
      <c r="N4">
        <v>3.5</v>
      </c>
    </row>
    <row r="5" spans="1:14" x14ac:dyDescent="0.3">
      <c r="A5">
        <v>1.7</v>
      </c>
      <c r="B5">
        <v>5.0000000000000001E-3</v>
      </c>
      <c r="C5">
        <v>50</v>
      </c>
      <c r="D5">
        <v>3</v>
      </c>
      <c r="E5">
        <v>3</v>
      </c>
      <c r="F5">
        <v>17.5</v>
      </c>
      <c r="G5">
        <v>17.5</v>
      </c>
      <c r="H5">
        <v>23.333333329999999</v>
      </c>
      <c r="I5">
        <v>26.25</v>
      </c>
      <c r="J5">
        <v>11.6666666666666</v>
      </c>
      <c r="K5">
        <v>16</v>
      </c>
      <c r="L5">
        <v>47</v>
      </c>
      <c r="M5">
        <v>1.6</v>
      </c>
      <c r="N5">
        <v>4.7</v>
      </c>
    </row>
    <row r="6" spans="1:14" x14ac:dyDescent="0.3">
      <c r="A6">
        <v>1.7</v>
      </c>
      <c r="B6">
        <v>5.0000000000000001E-3</v>
      </c>
      <c r="C6">
        <v>50</v>
      </c>
      <c r="D6">
        <v>3</v>
      </c>
      <c r="E6">
        <v>3</v>
      </c>
      <c r="F6">
        <v>20.833333332999999</v>
      </c>
      <c r="G6">
        <v>20.833333332999999</v>
      </c>
      <c r="H6">
        <v>27.77777777</v>
      </c>
      <c r="I6">
        <v>31.25</v>
      </c>
      <c r="J6">
        <v>13.8888888888888</v>
      </c>
      <c r="K6">
        <v>20</v>
      </c>
      <c r="L6">
        <v>61</v>
      </c>
      <c r="M6">
        <v>2</v>
      </c>
      <c r="N6">
        <v>6.0999999999999899</v>
      </c>
    </row>
    <row r="7" spans="1:14" x14ac:dyDescent="0.3">
      <c r="A7">
        <v>1.7</v>
      </c>
      <c r="B7">
        <v>5.0000000000000001E-3</v>
      </c>
      <c r="C7">
        <v>50</v>
      </c>
      <c r="D7">
        <v>3</v>
      </c>
      <c r="E7">
        <v>3</v>
      </c>
      <c r="F7">
        <v>24.166666666000001</v>
      </c>
      <c r="G7">
        <v>24.166666666000001</v>
      </c>
      <c r="H7">
        <v>32.222222219999999</v>
      </c>
      <c r="I7">
        <v>36.25</v>
      </c>
      <c r="J7">
        <v>16.1111111111111</v>
      </c>
      <c r="K7">
        <v>28</v>
      </c>
      <c r="L7">
        <v>64</v>
      </c>
      <c r="M7">
        <v>2.7999999999999901</v>
      </c>
      <c r="N7">
        <v>6.4</v>
      </c>
    </row>
    <row r="8" spans="1:14" x14ac:dyDescent="0.3">
      <c r="A8">
        <v>1.7</v>
      </c>
      <c r="B8">
        <v>5.0000000000000001E-3</v>
      </c>
      <c r="C8">
        <v>50</v>
      </c>
      <c r="D8">
        <v>3</v>
      </c>
      <c r="E8">
        <v>3</v>
      </c>
      <c r="F8">
        <v>27.5</v>
      </c>
      <c r="G8">
        <v>27.5</v>
      </c>
      <c r="H8">
        <v>36.666666659999997</v>
      </c>
      <c r="I8">
        <v>41.25</v>
      </c>
      <c r="J8">
        <v>18.3333333333333</v>
      </c>
      <c r="K8">
        <v>38</v>
      </c>
      <c r="L8">
        <v>57</v>
      </c>
      <c r="M8">
        <v>3.7999999999999901</v>
      </c>
      <c r="N8">
        <v>5.7</v>
      </c>
    </row>
    <row r="9" spans="1:14" x14ac:dyDescent="0.3">
      <c r="A9">
        <v>1.7</v>
      </c>
      <c r="B9">
        <v>5.0000000000000001E-3</v>
      </c>
      <c r="C9">
        <v>50</v>
      </c>
      <c r="D9">
        <v>3</v>
      </c>
      <c r="E9">
        <v>3</v>
      </c>
      <c r="F9">
        <v>30.833333332999999</v>
      </c>
      <c r="G9">
        <v>30.833333332999999</v>
      </c>
      <c r="H9">
        <v>41.111111110000003</v>
      </c>
      <c r="I9">
        <v>46.25</v>
      </c>
      <c r="J9">
        <v>20.5555555555555</v>
      </c>
      <c r="K9">
        <v>45</v>
      </c>
      <c r="L9">
        <v>70</v>
      </c>
      <c r="M9">
        <v>4.5</v>
      </c>
      <c r="N9">
        <v>7</v>
      </c>
    </row>
    <row r="10" spans="1:14" x14ac:dyDescent="0.3">
      <c r="A10">
        <v>1.7</v>
      </c>
      <c r="B10">
        <v>5.0000000000000001E-3</v>
      </c>
      <c r="C10">
        <v>50</v>
      </c>
      <c r="D10">
        <v>3</v>
      </c>
      <c r="E10">
        <v>3</v>
      </c>
      <c r="F10">
        <v>34.166666665999998</v>
      </c>
      <c r="G10">
        <v>34.166666665999998</v>
      </c>
      <c r="H10">
        <v>45.555555550000001</v>
      </c>
      <c r="I10">
        <v>51.25</v>
      </c>
      <c r="J10">
        <v>22.7777777777777</v>
      </c>
      <c r="K10">
        <v>54</v>
      </c>
      <c r="L10">
        <v>78</v>
      </c>
      <c r="M10">
        <v>5.4</v>
      </c>
      <c r="N10">
        <v>7.7999999999999901</v>
      </c>
    </row>
    <row r="11" spans="1:14" x14ac:dyDescent="0.3">
      <c r="A11">
        <v>1.7</v>
      </c>
      <c r="B11">
        <v>5.0000000000000001E-3</v>
      </c>
      <c r="C11">
        <v>50</v>
      </c>
      <c r="D11">
        <v>3</v>
      </c>
      <c r="E11">
        <v>3</v>
      </c>
      <c r="F11">
        <v>37.5</v>
      </c>
      <c r="G11">
        <v>37.5</v>
      </c>
      <c r="H11">
        <v>50</v>
      </c>
      <c r="I11">
        <v>56.25</v>
      </c>
      <c r="J11">
        <v>25</v>
      </c>
      <c r="K11">
        <v>56</v>
      </c>
      <c r="L11">
        <v>82</v>
      </c>
      <c r="M11">
        <v>5.5999999999999899</v>
      </c>
      <c r="N11">
        <v>8.1999999999999904</v>
      </c>
    </row>
    <row r="12" spans="1:14" x14ac:dyDescent="0.3">
      <c r="A12" t="s">
        <v>5</v>
      </c>
      <c r="B12">
        <v>0.59</v>
      </c>
      <c r="C12" t="s">
        <v>6</v>
      </c>
      <c r="D12">
        <v>2</v>
      </c>
    </row>
    <row r="13" spans="1:14" x14ac:dyDescent="0.3">
      <c r="A13" t="s">
        <v>8</v>
      </c>
    </row>
    <row r="14" spans="1:14" x14ac:dyDescent="0.3">
      <c r="A14" t="s">
        <v>74</v>
      </c>
      <c r="B14" t="s">
        <v>73</v>
      </c>
      <c r="C14" t="s">
        <v>72</v>
      </c>
      <c r="D14" t="s">
        <v>15</v>
      </c>
      <c r="E14" t="s">
        <v>16</v>
      </c>
      <c r="F14" t="s">
        <v>17</v>
      </c>
      <c r="G14" t="s">
        <v>18</v>
      </c>
      <c r="H14" s="4" t="s">
        <v>19</v>
      </c>
      <c r="I14" t="s">
        <v>20</v>
      </c>
      <c r="J14" t="s">
        <v>2</v>
      </c>
      <c r="K14" t="s">
        <v>21</v>
      </c>
      <c r="L14" t="s">
        <v>22</v>
      </c>
      <c r="M14" t="s">
        <v>23</v>
      </c>
      <c r="N14" t="s">
        <v>24</v>
      </c>
    </row>
    <row r="15" spans="1:14" x14ac:dyDescent="0.3">
      <c r="A15">
        <v>1.7</v>
      </c>
      <c r="B15">
        <v>5.0000000000000001E-3</v>
      </c>
      <c r="C15">
        <v>50</v>
      </c>
      <c r="D15">
        <v>3</v>
      </c>
      <c r="E15">
        <v>3</v>
      </c>
      <c r="F15">
        <v>12.5</v>
      </c>
      <c r="G15">
        <v>12.5</v>
      </c>
      <c r="H15">
        <v>10</v>
      </c>
      <c r="I15">
        <v>18.75</v>
      </c>
      <c r="J15">
        <v>5</v>
      </c>
      <c r="K15">
        <v>9</v>
      </c>
      <c r="L15">
        <v>28</v>
      </c>
      <c r="M15">
        <v>0.89999989999999896</v>
      </c>
      <c r="N15">
        <v>2.7999999999999901</v>
      </c>
    </row>
    <row r="16" spans="1:14" x14ac:dyDescent="0.3">
      <c r="A16">
        <v>1.7</v>
      </c>
      <c r="B16">
        <v>5.0000000000000001E-3</v>
      </c>
      <c r="C16">
        <v>50</v>
      </c>
      <c r="D16">
        <v>3</v>
      </c>
      <c r="E16">
        <v>3</v>
      </c>
      <c r="F16">
        <v>18.055555555000002</v>
      </c>
      <c r="G16">
        <v>18.055555555000002</v>
      </c>
      <c r="H16">
        <v>14.44444444</v>
      </c>
      <c r="I16">
        <v>27.0833333</v>
      </c>
      <c r="J16">
        <v>7.2222222222222197</v>
      </c>
      <c r="K16">
        <v>19</v>
      </c>
      <c r="L16">
        <v>37</v>
      </c>
      <c r="M16">
        <v>1.8999999999999899</v>
      </c>
      <c r="N16">
        <v>3.7</v>
      </c>
    </row>
    <row r="17" spans="1:17" x14ac:dyDescent="0.3">
      <c r="A17">
        <v>1.7</v>
      </c>
      <c r="B17">
        <v>5.0000000000000001E-3</v>
      </c>
      <c r="C17">
        <v>50</v>
      </c>
      <c r="D17">
        <v>3</v>
      </c>
      <c r="E17">
        <v>3</v>
      </c>
      <c r="F17">
        <v>23.611111111</v>
      </c>
      <c r="G17">
        <v>23.611111111</v>
      </c>
      <c r="H17">
        <v>18.88888888</v>
      </c>
      <c r="I17">
        <v>35.416666599999999</v>
      </c>
      <c r="J17">
        <v>9.4444444444444393</v>
      </c>
      <c r="K17">
        <v>34</v>
      </c>
      <c r="L17">
        <v>66</v>
      </c>
      <c r="M17">
        <v>3.3999999999999901</v>
      </c>
      <c r="N17">
        <v>6.5999999999999899</v>
      </c>
    </row>
    <row r="18" spans="1:17" x14ac:dyDescent="0.3">
      <c r="A18">
        <v>1.7</v>
      </c>
      <c r="B18">
        <v>5.0000000000000001E-3</v>
      </c>
      <c r="C18">
        <v>50</v>
      </c>
      <c r="D18">
        <v>3</v>
      </c>
      <c r="E18">
        <v>3</v>
      </c>
      <c r="F18">
        <v>29.166666666000001</v>
      </c>
      <c r="G18">
        <v>29.166666666000001</v>
      </c>
      <c r="H18">
        <v>23.333333329999999</v>
      </c>
      <c r="I18">
        <v>43.75</v>
      </c>
      <c r="J18">
        <v>11.6666666666666</v>
      </c>
      <c r="K18">
        <v>50</v>
      </c>
      <c r="L18">
        <v>64</v>
      </c>
      <c r="M18">
        <v>5</v>
      </c>
      <c r="N18">
        <v>6.4</v>
      </c>
    </row>
    <row r="19" spans="1:17" x14ac:dyDescent="0.3">
      <c r="A19">
        <v>1.7</v>
      </c>
      <c r="B19">
        <v>5.0000000000000001E-3</v>
      </c>
      <c r="C19">
        <v>50</v>
      </c>
      <c r="D19">
        <v>3</v>
      </c>
      <c r="E19">
        <v>3</v>
      </c>
      <c r="F19">
        <v>34.722222221999999</v>
      </c>
      <c r="G19">
        <v>34.722222221999999</v>
      </c>
      <c r="H19">
        <v>27.77777777</v>
      </c>
      <c r="I19">
        <v>52.0833333</v>
      </c>
      <c r="J19">
        <v>13.8888888888888</v>
      </c>
      <c r="K19">
        <v>59</v>
      </c>
      <c r="L19">
        <v>86</v>
      </c>
      <c r="M19">
        <v>5.9</v>
      </c>
      <c r="N19">
        <v>8.5999990000000004</v>
      </c>
    </row>
    <row r="20" spans="1:17" x14ac:dyDescent="0.3">
      <c r="A20">
        <v>1.7</v>
      </c>
      <c r="B20">
        <v>5.0000000000000001E-3</v>
      </c>
      <c r="C20">
        <v>50</v>
      </c>
      <c r="D20">
        <v>3</v>
      </c>
      <c r="E20">
        <v>3</v>
      </c>
      <c r="F20">
        <v>40.277777776999997</v>
      </c>
      <c r="G20">
        <v>40.277777776999997</v>
      </c>
      <c r="H20">
        <v>32.222222219999999</v>
      </c>
      <c r="I20">
        <v>60.416666599999999</v>
      </c>
      <c r="J20">
        <v>16.1111111111111</v>
      </c>
      <c r="K20">
        <v>75</v>
      </c>
      <c r="L20">
        <v>78</v>
      </c>
      <c r="M20">
        <v>7.5</v>
      </c>
      <c r="N20">
        <v>7.7999999999999901</v>
      </c>
    </row>
    <row r="21" spans="1:17" x14ac:dyDescent="0.3">
      <c r="A21">
        <v>1.7</v>
      </c>
      <c r="B21">
        <v>5.0000000000000001E-3</v>
      </c>
      <c r="C21">
        <v>50</v>
      </c>
      <c r="D21">
        <v>3</v>
      </c>
      <c r="E21">
        <v>3</v>
      </c>
      <c r="F21">
        <v>45.833333332999999</v>
      </c>
      <c r="G21">
        <v>45.833333332999999</v>
      </c>
      <c r="H21">
        <v>36.666666659999997</v>
      </c>
      <c r="I21">
        <v>68.75</v>
      </c>
      <c r="J21">
        <v>18.3333333333333</v>
      </c>
      <c r="K21">
        <v>92</v>
      </c>
      <c r="L21">
        <v>77</v>
      </c>
      <c r="M21">
        <v>9.199999</v>
      </c>
      <c r="N21">
        <v>7.7</v>
      </c>
    </row>
    <row r="22" spans="1:17" x14ac:dyDescent="0.3">
      <c r="A22">
        <v>1.7</v>
      </c>
      <c r="B22">
        <v>5.0000000000000001E-3</v>
      </c>
      <c r="C22">
        <v>50</v>
      </c>
      <c r="D22">
        <v>3</v>
      </c>
      <c r="E22">
        <v>3</v>
      </c>
      <c r="F22">
        <v>51.388888887999997</v>
      </c>
      <c r="G22">
        <v>51.388888887999997</v>
      </c>
      <c r="H22">
        <v>41.111111110000003</v>
      </c>
      <c r="I22">
        <v>77.083333300000007</v>
      </c>
      <c r="J22">
        <v>20.5555555555555</v>
      </c>
      <c r="K22">
        <v>104</v>
      </c>
      <c r="L22">
        <v>75</v>
      </c>
      <c r="M22">
        <v>10.4</v>
      </c>
      <c r="N22">
        <v>7.5</v>
      </c>
    </row>
    <row r="23" spans="1:17" x14ac:dyDescent="0.3">
      <c r="A23">
        <v>1.7</v>
      </c>
      <c r="B23">
        <v>5.0000000000000001E-3</v>
      </c>
      <c r="C23">
        <v>50</v>
      </c>
      <c r="D23">
        <v>3</v>
      </c>
      <c r="E23">
        <v>3</v>
      </c>
      <c r="F23">
        <v>56.944444443999998</v>
      </c>
      <c r="G23">
        <v>56.944444443999998</v>
      </c>
      <c r="H23">
        <v>45.555555550000001</v>
      </c>
      <c r="I23">
        <v>85.416666599999999</v>
      </c>
      <c r="J23">
        <v>22.7777777777777</v>
      </c>
      <c r="K23">
        <v>113</v>
      </c>
      <c r="L23">
        <v>85</v>
      </c>
      <c r="M23">
        <v>11.3</v>
      </c>
      <c r="N23">
        <v>8.4999990000000007</v>
      </c>
    </row>
    <row r="24" spans="1:17" x14ac:dyDescent="0.3">
      <c r="A24">
        <v>1.7</v>
      </c>
      <c r="B24">
        <v>5.0000000000000001E-3</v>
      </c>
      <c r="C24">
        <v>50</v>
      </c>
      <c r="D24">
        <v>3</v>
      </c>
      <c r="E24">
        <v>3</v>
      </c>
      <c r="F24">
        <v>62.5</v>
      </c>
      <c r="G24">
        <v>62.5</v>
      </c>
      <c r="H24">
        <v>50</v>
      </c>
      <c r="I24">
        <v>93.75</v>
      </c>
      <c r="J24">
        <v>25</v>
      </c>
      <c r="K24">
        <v>122</v>
      </c>
      <c r="L24">
        <v>81</v>
      </c>
      <c r="M24">
        <v>12.1999999999999</v>
      </c>
      <c r="N24">
        <v>8.0999999999999908</v>
      </c>
    </row>
    <row r="25" spans="1:17" x14ac:dyDescent="0.3">
      <c r="A25" t="s">
        <v>5</v>
      </c>
      <c r="B25">
        <v>0.59</v>
      </c>
      <c r="C25" t="s">
        <v>6</v>
      </c>
      <c r="D25">
        <v>2</v>
      </c>
    </row>
    <row r="26" spans="1:17" x14ac:dyDescent="0.3">
      <c r="A26" t="s">
        <v>8</v>
      </c>
    </row>
    <row r="27" spans="1:17" x14ac:dyDescent="0.3">
      <c r="A27" t="s">
        <v>74</v>
      </c>
      <c r="B27" t="s">
        <v>73</v>
      </c>
      <c r="C27" s="4" t="s">
        <v>72</v>
      </c>
      <c r="D27" t="s">
        <v>15</v>
      </c>
      <c r="E27" t="s">
        <v>16</v>
      </c>
      <c r="F27" t="s">
        <v>17</v>
      </c>
      <c r="G27" t="s">
        <v>18</v>
      </c>
      <c r="H27" t="s">
        <v>19</v>
      </c>
      <c r="I27" t="s">
        <v>20</v>
      </c>
      <c r="J27" t="s">
        <v>75</v>
      </c>
      <c r="K27" t="s">
        <v>2</v>
      </c>
      <c r="L27" t="s">
        <v>21</v>
      </c>
      <c r="M27" t="s">
        <v>22</v>
      </c>
      <c r="N27" t="s">
        <v>23</v>
      </c>
      <c r="O27" t="s">
        <v>24</v>
      </c>
      <c r="P27" t="s">
        <v>10</v>
      </c>
      <c r="Q27" t="s">
        <v>79</v>
      </c>
    </row>
    <row r="28" spans="1:17" x14ac:dyDescent="0.3">
      <c r="A28">
        <v>1.7</v>
      </c>
      <c r="B28">
        <v>5.0000000000000001E-3</v>
      </c>
      <c r="C28">
        <v>5</v>
      </c>
      <c r="D28">
        <v>3</v>
      </c>
      <c r="E28">
        <v>3</v>
      </c>
      <c r="F28">
        <v>56.25</v>
      </c>
      <c r="G28">
        <v>56.25</v>
      </c>
      <c r="H28">
        <v>50</v>
      </c>
      <c r="I28">
        <v>84.375</v>
      </c>
      <c r="J28">
        <v>10</v>
      </c>
      <c r="K28">
        <v>25</v>
      </c>
      <c r="L28">
        <v>134</v>
      </c>
      <c r="M28">
        <v>107</v>
      </c>
      <c r="N28">
        <v>13.4</v>
      </c>
      <c r="O28">
        <v>10.6999999999999</v>
      </c>
      <c r="P28">
        <f>M28/L28</f>
        <v>0.79850746268656714</v>
      </c>
      <c r="Q28">
        <f>C28/H28</f>
        <v>0.1</v>
      </c>
    </row>
    <row r="29" spans="1:17" x14ac:dyDescent="0.3">
      <c r="A29">
        <v>1.7</v>
      </c>
      <c r="B29">
        <v>5.0000000000000001E-3</v>
      </c>
      <c r="C29">
        <v>10</v>
      </c>
      <c r="D29">
        <v>3</v>
      </c>
      <c r="E29">
        <v>3</v>
      </c>
      <c r="F29">
        <v>56.25</v>
      </c>
      <c r="G29">
        <v>56.25</v>
      </c>
      <c r="H29">
        <v>50</v>
      </c>
      <c r="I29">
        <v>84.375</v>
      </c>
      <c r="J29">
        <v>10</v>
      </c>
      <c r="K29">
        <v>25</v>
      </c>
      <c r="L29">
        <v>134</v>
      </c>
      <c r="M29">
        <v>118</v>
      </c>
      <c r="N29">
        <v>13.4</v>
      </c>
      <c r="O29">
        <v>11.8</v>
      </c>
      <c r="P29">
        <f t="shared" ref="P29:P84" si="0">M29/L29</f>
        <v>0.88059701492537312</v>
      </c>
      <c r="Q29">
        <f t="shared" ref="Q29:Q48" si="1">C29/H29</f>
        <v>0.2</v>
      </c>
    </row>
    <row r="30" spans="1:17" x14ac:dyDescent="0.3">
      <c r="A30">
        <v>1.7</v>
      </c>
      <c r="B30">
        <v>5.0000000000000001E-3</v>
      </c>
      <c r="C30">
        <v>15</v>
      </c>
      <c r="D30">
        <v>3</v>
      </c>
      <c r="E30">
        <v>3</v>
      </c>
      <c r="F30">
        <v>56.25</v>
      </c>
      <c r="G30">
        <v>56.25</v>
      </c>
      <c r="H30">
        <v>50</v>
      </c>
      <c r="I30">
        <v>84.375</v>
      </c>
      <c r="J30">
        <v>10</v>
      </c>
      <c r="K30">
        <v>25</v>
      </c>
      <c r="L30">
        <v>136</v>
      </c>
      <c r="M30">
        <v>67</v>
      </c>
      <c r="N30">
        <v>13.5999999999999</v>
      </c>
      <c r="O30">
        <v>6.7</v>
      </c>
      <c r="P30">
        <f t="shared" si="0"/>
        <v>0.49264705882352944</v>
      </c>
      <c r="Q30">
        <f t="shared" si="1"/>
        <v>0.3</v>
      </c>
    </row>
    <row r="31" spans="1:17" x14ac:dyDescent="0.3">
      <c r="A31">
        <v>1.7</v>
      </c>
      <c r="B31">
        <v>5.0000000000000001E-3</v>
      </c>
      <c r="C31">
        <v>20</v>
      </c>
      <c r="D31">
        <v>3</v>
      </c>
      <c r="E31">
        <v>3</v>
      </c>
      <c r="F31">
        <v>56.25</v>
      </c>
      <c r="G31">
        <v>56.25</v>
      </c>
      <c r="H31">
        <v>50</v>
      </c>
      <c r="I31">
        <v>84.375</v>
      </c>
      <c r="J31">
        <v>10</v>
      </c>
      <c r="K31">
        <v>25</v>
      </c>
      <c r="L31">
        <v>136</v>
      </c>
      <c r="M31">
        <v>83</v>
      </c>
      <c r="N31">
        <v>13.5999999999999</v>
      </c>
      <c r="O31">
        <v>8.3000000000000007</v>
      </c>
      <c r="P31">
        <f t="shared" si="0"/>
        <v>0.61029411764705888</v>
      </c>
      <c r="Q31">
        <f t="shared" si="1"/>
        <v>0.4</v>
      </c>
    </row>
    <row r="32" spans="1:17" x14ac:dyDescent="0.3">
      <c r="A32">
        <v>1.7</v>
      </c>
      <c r="B32">
        <v>5.0000000000000001E-3</v>
      </c>
      <c r="C32">
        <v>25</v>
      </c>
      <c r="D32">
        <v>3</v>
      </c>
      <c r="E32">
        <v>3</v>
      </c>
      <c r="F32">
        <v>56.25</v>
      </c>
      <c r="G32">
        <v>56.25</v>
      </c>
      <c r="H32">
        <v>50</v>
      </c>
      <c r="I32">
        <v>84.375</v>
      </c>
      <c r="J32">
        <v>10</v>
      </c>
      <c r="K32">
        <v>25</v>
      </c>
      <c r="L32">
        <v>132</v>
      </c>
      <c r="M32">
        <v>102</v>
      </c>
      <c r="N32">
        <v>13.1999999999999</v>
      </c>
      <c r="O32">
        <v>10.1999999999999</v>
      </c>
      <c r="P32">
        <f t="shared" si="0"/>
        <v>0.77272727272727271</v>
      </c>
      <c r="Q32">
        <f t="shared" si="1"/>
        <v>0.5</v>
      </c>
    </row>
    <row r="33" spans="1:17" x14ac:dyDescent="0.3">
      <c r="A33">
        <v>1.7</v>
      </c>
      <c r="B33">
        <v>5.0000000000000001E-3</v>
      </c>
      <c r="C33">
        <v>30</v>
      </c>
      <c r="D33">
        <v>3</v>
      </c>
      <c r="E33">
        <v>3</v>
      </c>
      <c r="F33">
        <v>56.25</v>
      </c>
      <c r="G33">
        <v>56.25</v>
      </c>
      <c r="H33">
        <v>50</v>
      </c>
      <c r="I33">
        <v>84.375</v>
      </c>
      <c r="J33">
        <v>10</v>
      </c>
      <c r="K33">
        <v>25</v>
      </c>
      <c r="L33">
        <v>132</v>
      </c>
      <c r="M33">
        <v>111</v>
      </c>
      <c r="N33">
        <v>13.1999999999999</v>
      </c>
      <c r="O33">
        <v>11.0999999999999</v>
      </c>
      <c r="P33">
        <f t="shared" si="0"/>
        <v>0.84090909090909094</v>
      </c>
      <c r="Q33">
        <f t="shared" si="1"/>
        <v>0.6</v>
      </c>
    </row>
    <row r="34" spans="1:17" x14ac:dyDescent="0.3">
      <c r="A34">
        <v>1.7</v>
      </c>
      <c r="B34">
        <v>5.0000000000000001E-3</v>
      </c>
      <c r="C34">
        <v>35</v>
      </c>
      <c r="D34">
        <v>3</v>
      </c>
      <c r="E34">
        <v>3</v>
      </c>
      <c r="F34">
        <v>56.25</v>
      </c>
      <c r="G34">
        <v>56.25</v>
      </c>
      <c r="H34">
        <v>50</v>
      </c>
      <c r="I34">
        <v>84.375</v>
      </c>
      <c r="J34">
        <v>10</v>
      </c>
      <c r="K34">
        <v>25</v>
      </c>
      <c r="L34">
        <v>123</v>
      </c>
      <c r="M34">
        <v>105</v>
      </c>
      <c r="N34">
        <v>12.3</v>
      </c>
      <c r="O34">
        <v>10.5</v>
      </c>
      <c r="P34">
        <f t="shared" si="0"/>
        <v>0.85365853658536583</v>
      </c>
      <c r="Q34">
        <f t="shared" si="1"/>
        <v>0.7</v>
      </c>
    </row>
    <row r="35" spans="1:17" x14ac:dyDescent="0.3">
      <c r="A35">
        <v>1.7</v>
      </c>
      <c r="B35">
        <v>5.0000000000000001E-3</v>
      </c>
      <c r="C35">
        <v>40</v>
      </c>
      <c r="D35">
        <v>3</v>
      </c>
      <c r="E35">
        <v>3</v>
      </c>
      <c r="F35">
        <v>56.25</v>
      </c>
      <c r="G35">
        <v>56.25</v>
      </c>
      <c r="H35">
        <v>50</v>
      </c>
      <c r="I35">
        <v>84.375</v>
      </c>
      <c r="J35">
        <v>10</v>
      </c>
      <c r="K35">
        <v>25</v>
      </c>
      <c r="L35">
        <v>123</v>
      </c>
      <c r="M35">
        <v>79</v>
      </c>
      <c r="N35">
        <v>12.3</v>
      </c>
      <c r="O35">
        <v>7.9</v>
      </c>
      <c r="P35">
        <f t="shared" si="0"/>
        <v>0.64227642276422769</v>
      </c>
      <c r="Q35">
        <f t="shared" si="1"/>
        <v>0.8</v>
      </c>
    </row>
    <row r="36" spans="1:17" x14ac:dyDescent="0.3">
      <c r="A36">
        <v>1.7</v>
      </c>
      <c r="B36">
        <v>5.0000000000000001E-3</v>
      </c>
      <c r="C36">
        <v>45</v>
      </c>
      <c r="D36">
        <v>3</v>
      </c>
      <c r="E36">
        <v>3</v>
      </c>
      <c r="F36">
        <v>56.25</v>
      </c>
      <c r="G36">
        <v>56.25</v>
      </c>
      <c r="H36">
        <v>50</v>
      </c>
      <c r="I36">
        <v>84.375</v>
      </c>
      <c r="J36">
        <v>10</v>
      </c>
      <c r="K36">
        <v>25</v>
      </c>
      <c r="L36">
        <v>120</v>
      </c>
      <c r="M36">
        <v>86</v>
      </c>
      <c r="N36">
        <v>12</v>
      </c>
      <c r="O36">
        <v>8.5999990000000004</v>
      </c>
      <c r="P36">
        <f t="shared" si="0"/>
        <v>0.71666666666666667</v>
      </c>
      <c r="Q36">
        <f t="shared" si="1"/>
        <v>0.9</v>
      </c>
    </row>
    <row r="37" spans="1:17" x14ac:dyDescent="0.3">
      <c r="A37">
        <v>1.7</v>
      </c>
      <c r="B37">
        <v>5.0000000000000001E-3</v>
      </c>
      <c r="C37">
        <v>50</v>
      </c>
      <c r="D37">
        <v>3</v>
      </c>
      <c r="E37">
        <v>3</v>
      </c>
      <c r="F37">
        <v>56.25</v>
      </c>
      <c r="G37">
        <v>56.25</v>
      </c>
      <c r="H37">
        <v>50</v>
      </c>
      <c r="I37">
        <v>84.375</v>
      </c>
      <c r="J37">
        <v>10</v>
      </c>
      <c r="K37">
        <v>25</v>
      </c>
      <c r="L37">
        <v>110</v>
      </c>
      <c r="M37">
        <v>74</v>
      </c>
      <c r="N37">
        <v>11</v>
      </c>
      <c r="O37">
        <v>7.4</v>
      </c>
      <c r="P37">
        <f t="shared" si="0"/>
        <v>0.67272727272727273</v>
      </c>
      <c r="Q37">
        <f t="shared" si="1"/>
        <v>1</v>
      </c>
    </row>
    <row r="38" spans="1:17" x14ac:dyDescent="0.3">
      <c r="A38">
        <v>1.7</v>
      </c>
      <c r="B38">
        <v>5.0000000000000001E-3</v>
      </c>
      <c r="C38">
        <v>55</v>
      </c>
      <c r="D38">
        <v>3</v>
      </c>
      <c r="E38">
        <v>3</v>
      </c>
      <c r="F38">
        <v>56.25</v>
      </c>
      <c r="G38">
        <v>56.25</v>
      </c>
      <c r="H38">
        <v>50</v>
      </c>
      <c r="I38">
        <v>84.375</v>
      </c>
      <c r="J38">
        <v>10</v>
      </c>
      <c r="K38">
        <v>25</v>
      </c>
      <c r="L38">
        <v>111</v>
      </c>
      <c r="M38">
        <v>76</v>
      </c>
      <c r="N38">
        <v>11.0999999999999</v>
      </c>
      <c r="O38">
        <v>7.5999999999999899</v>
      </c>
      <c r="P38">
        <f t="shared" si="0"/>
        <v>0.68468468468468469</v>
      </c>
      <c r="Q38">
        <f t="shared" si="1"/>
        <v>1.1000000000000001</v>
      </c>
    </row>
    <row r="39" spans="1:17" x14ac:dyDescent="0.3">
      <c r="A39">
        <v>1.7</v>
      </c>
      <c r="B39">
        <v>5.0000000000000001E-3</v>
      </c>
      <c r="C39">
        <v>60</v>
      </c>
      <c r="D39">
        <v>3</v>
      </c>
      <c r="E39">
        <v>3</v>
      </c>
      <c r="F39">
        <v>56.25</v>
      </c>
      <c r="G39">
        <v>56.25</v>
      </c>
      <c r="H39">
        <v>50</v>
      </c>
      <c r="I39">
        <v>84.375</v>
      </c>
      <c r="J39">
        <v>10</v>
      </c>
      <c r="K39">
        <v>25</v>
      </c>
      <c r="L39">
        <v>98</v>
      </c>
      <c r="M39">
        <v>102</v>
      </c>
      <c r="N39">
        <v>9.7999989999999908</v>
      </c>
      <c r="O39">
        <v>10.1999999999999</v>
      </c>
      <c r="P39">
        <f t="shared" si="0"/>
        <v>1.0408163265306123</v>
      </c>
      <c r="Q39">
        <f t="shared" si="1"/>
        <v>1.2</v>
      </c>
    </row>
    <row r="40" spans="1:17" x14ac:dyDescent="0.3">
      <c r="A40">
        <v>1.7</v>
      </c>
      <c r="B40">
        <v>5.0000000000000001E-3</v>
      </c>
      <c r="C40">
        <v>65</v>
      </c>
      <c r="D40">
        <v>3</v>
      </c>
      <c r="E40">
        <v>3</v>
      </c>
      <c r="F40">
        <v>56.25</v>
      </c>
      <c r="G40">
        <v>56.25</v>
      </c>
      <c r="H40">
        <v>50</v>
      </c>
      <c r="I40">
        <v>84.375</v>
      </c>
      <c r="J40">
        <v>10</v>
      </c>
      <c r="K40">
        <v>25</v>
      </c>
      <c r="L40">
        <v>98</v>
      </c>
      <c r="M40">
        <v>81</v>
      </c>
      <c r="N40">
        <v>9.7999989999999908</v>
      </c>
      <c r="O40">
        <v>8.0999999999999908</v>
      </c>
      <c r="P40">
        <f t="shared" si="0"/>
        <v>0.82653061224489799</v>
      </c>
      <c r="Q40">
        <f t="shared" si="1"/>
        <v>1.3</v>
      </c>
    </row>
    <row r="41" spans="1:17" x14ac:dyDescent="0.3">
      <c r="A41">
        <v>1.7</v>
      </c>
      <c r="B41">
        <v>5.0000000000000001E-3</v>
      </c>
      <c r="C41">
        <v>70</v>
      </c>
      <c r="D41">
        <v>3</v>
      </c>
      <c r="E41">
        <v>3</v>
      </c>
      <c r="F41">
        <v>56.25</v>
      </c>
      <c r="G41">
        <v>56.25</v>
      </c>
      <c r="H41">
        <v>50</v>
      </c>
      <c r="I41">
        <v>84.375</v>
      </c>
      <c r="J41">
        <v>10</v>
      </c>
      <c r="K41">
        <v>25</v>
      </c>
      <c r="L41">
        <v>85</v>
      </c>
      <c r="M41">
        <v>78</v>
      </c>
      <c r="N41">
        <v>8.4999990000000007</v>
      </c>
      <c r="O41">
        <v>7.7999999999999901</v>
      </c>
      <c r="P41">
        <f t="shared" si="0"/>
        <v>0.91764705882352937</v>
      </c>
      <c r="Q41">
        <f t="shared" si="1"/>
        <v>1.4</v>
      </c>
    </row>
    <row r="42" spans="1:17" x14ac:dyDescent="0.3">
      <c r="A42">
        <v>1.7</v>
      </c>
      <c r="B42">
        <v>5.0000000000000001E-3</v>
      </c>
      <c r="C42">
        <v>75</v>
      </c>
      <c r="D42">
        <v>3</v>
      </c>
      <c r="E42">
        <v>3</v>
      </c>
      <c r="F42">
        <v>56.25</v>
      </c>
      <c r="G42">
        <v>56.25</v>
      </c>
      <c r="H42">
        <v>50</v>
      </c>
      <c r="I42">
        <v>84.375</v>
      </c>
      <c r="J42">
        <v>10</v>
      </c>
      <c r="K42">
        <v>25</v>
      </c>
      <c r="L42">
        <v>86</v>
      </c>
      <c r="M42">
        <v>87</v>
      </c>
      <c r="N42">
        <v>8.5999990000000004</v>
      </c>
      <c r="O42">
        <v>8.699999</v>
      </c>
      <c r="P42">
        <f t="shared" si="0"/>
        <v>1.0116279069767442</v>
      </c>
      <c r="Q42">
        <f t="shared" si="1"/>
        <v>1.5</v>
      </c>
    </row>
    <row r="43" spans="1:17" x14ac:dyDescent="0.3">
      <c r="A43">
        <v>1.7</v>
      </c>
      <c r="B43">
        <v>5.0000000000000001E-3</v>
      </c>
      <c r="C43">
        <v>80</v>
      </c>
      <c r="D43">
        <v>3</v>
      </c>
      <c r="E43">
        <v>3</v>
      </c>
      <c r="F43">
        <v>56.25</v>
      </c>
      <c r="G43">
        <v>56.25</v>
      </c>
      <c r="H43">
        <v>50</v>
      </c>
      <c r="I43">
        <v>84.375</v>
      </c>
      <c r="J43">
        <v>10</v>
      </c>
      <c r="K43">
        <v>25</v>
      </c>
      <c r="L43">
        <v>77</v>
      </c>
      <c r="M43">
        <v>86</v>
      </c>
      <c r="N43">
        <v>7.7</v>
      </c>
      <c r="O43">
        <v>8.5999990000000004</v>
      </c>
      <c r="P43">
        <f t="shared" si="0"/>
        <v>1.1168831168831168</v>
      </c>
      <c r="Q43">
        <f t="shared" si="1"/>
        <v>1.6</v>
      </c>
    </row>
    <row r="44" spans="1:17" x14ac:dyDescent="0.3">
      <c r="A44">
        <v>1.7</v>
      </c>
      <c r="B44">
        <v>5.0000000000000001E-3</v>
      </c>
      <c r="C44">
        <v>85</v>
      </c>
      <c r="D44">
        <v>3</v>
      </c>
      <c r="E44">
        <v>3</v>
      </c>
      <c r="F44">
        <v>56.25</v>
      </c>
      <c r="G44">
        <v>56.25</v>
      </c>
      <c r="H44">
        <v>50</v>
      </c>
      <c r="I44">
        <v>84.375</v>
      </c>
      <c r="J44">
        <v>10</v>
      </c>
      <c r="K44">
        <v>25</v>
      </c>
      <c r="L44">
        <v>71</v>
      </c>
      <c r="M44">
        <v>75</v>
      </c>
      <c r="N44">
        <v>7.0999999999999899</v>
      </c>
      <c r="O44">
        <v>7.5</v>
      </c>
      <c r="P44">
        <f t="shared" si="0"/>
        <v>1.056338028169014</v>
      </c>
      <c r="Q44">
        <f t="shared" si="1"/>
        <v>1.7</v>
      </c>
    </row>
    <row r="45" spans="1:17" x14ac:dyDescent="0.3">
      <c r="A45">
        <v>1.7</v>
      </c>
      <c r="B45">
        <v>5.0000000000000001E-3</v>
      </c>
      <c r="C45">
        <v>90</v>
      </c>
      <c r="D45">
        <v>3</v>
      </c>
      <c r="E45">
        <v>3</v>
      </c>
      <c r="F45">
        <v>56.25</v>
      </c>
      <c r="G45">
        <v>56.25</v>
      </c>
      <c r="H45">
        <v>50</v>
      </c>
      <c r="I45">
        <v>84.375</v>
      </c>
      <c r="J45">
        <v>10</v>
      </c>
      <c r="K45">
        <v>25</v>
      </c>
      <c r="L45">
        <v>65</v>
      </c>
      <c r="M45">
        <v>86</v>
      </c>
      <c r="N45">
        <v>6.5</v>
      </c>
      <c r="O45">
        <v>8.5999990000000004</v>
      </c>
      <c r="P45">
        <f t="shared" si="0"/>
        <v>1.323076923076923</v>
      </c>
      <c r="Q45">
        <f t="shared" si="1"/>
        <v>1.8</v>
      </c>
    </row>
    <row r="46" spans="1:17" x14ac:dyDescent="0.3">
      <c r="A46">
        <v>1.7</v>
      </c>
      <c r="B46">
        <v>5.0000000000000001E-3</v>
      </c>
      <c r="C46">
        <v>95</v>
      </c>
      <c r="D46">
        <v>3</v>
      </c>
      <c r="E46">
        <v>3</v>
      </c>
      <c r="F46">
        <v>56.25</v>
      </c>
      <c r="G46">
        <v>56.25</v>
      </c>
      <c r="H46">
        <v>50</v>
      </c>
      <c r="I46">
        <v>84.375</v>
      </c>
      <c r="J46">
        <v>10</v>
      </c>
      <c r="K46">
        <v>25</v>
      </c>
      <c r="L46">
        <v>60</v>
      </c>
      <c r="M46">
        <v>95</v>
      </c>
      <c r="N46">
        <v>6</v>
      </c>
      <c r="O46">
        <v>9.4999990000000007</v>
      </c>
      <c r="P46">
        <f t="shared" si="0"/>
        <v>1.5833333333333333</v>
      </c>
      <c r="Q46">
        <f t="shared" si="1"/>
        <v>1.9</v>
      </c>
    </row>
    <row r="47" spans="1:17" x14ac:dyDescent="0.3">
      <c r="A47">
        <v>1.7</v>
      </c>
      <c r="B47">
        <v>5.0000000000000001E-3</v>
      </c>
      <c r="C47">
        <v>100</v>
      </c>
      <c r="D47">
        <v>3</v>
      </c>
      <c r="E47">
        <v>3</v>
      </c>
      <c r="F47">
        <v>56.25</v>
      </c>
      <c r="G47">
        <v>56.25</v>
      </c>
      <c r="H47">
        <v>50</v>
      </c>
      <c r="I47">
        <v>84.375</v>
      </c>
      <c r="J47">
        <v>10</v>
      </c>
      <c r="K47">
        <v>25</v>
      </c>
      <c r="L47">
        <v>57</v>
      </c>
      <c r="M47">
        <v>93</v>
      </c>
      <c r="N47">
        <v>5.7</v>
      </c>
      <c r="O47">
        <v>9.2999989999999908</v>
      </c>
      <c r="P47">
        <f t="shared" si="0"/>
        <v>1.631578947368421</v>
      </c>
      <c r="Q47">
        <f t="shared" si="1"/>
        <v>2</v>
      </c>
    </row>
    <row r="48" spans="1:17" x14ac:dyDescent="0.3">
      <c r="A48">
        <v>1.7</v>
      </c>
      <c r="B48">
        <v>5.0000000000000001E-3</v>
      </c>
      <c r="C48">
        <v>15</v>
      </c>
      <c r="D48">
        <v>3</v>
      </c>
      <c r="E48">
        <v>3</v>
      </c>
      <c r="F48">
        <v>56.25</v>
      </c>
      <c r="G48">
        <v>56.25</v>
      </c>
      <c r="H48">
        <v>50</v>
      </c>
      <c r="I48">
        <v>84.375</v>
      </c>
      <c r="J48">
        <v>10</v>
      </c>
      <c r="K48">
        <v>25</v>
      </c>
      <c r="L48">
        <v>136</v>
      </c>
      <c r="M48">
        <v>67</v>
      </c>
      <c r="N48">
        <v>13.5999999999999</v>
      </c>
      <c r="O48">
        <v>6.7</v>
      </c>
      <c r="P48">
        <f t="shared" si="0"/>
        <v>0.49264705882352944</v>
      </c>
      <c r="Q48">
        <f t="shared" si="1"/>
        <v>0.3</v>
      </c>
    </row>
    <row r="49" spans="1:17" x14ac:dyDescent="0.3">
      <c r="A49" t="s">
        <v>5</v>
      </c>
      <c r="B49">
        <v>0.59</v>
      </c>
      <c r="C49" t="s">
        <v>6</v>
      </c>
      <c r="D49">
        <v>2</v>
      </c>
    </row>
    <row r="50" spans="1:17" x14ac:dyDescent="0.3">
      <c r="A50" t="s">
        <v>8</v>
      </c>
    </row>
    <row r="51" spans="1:17" x14ac:dyDescent="0.3">
      <c r="A51" t="s">
        <v>74</v>
      </c>
      <c r="B51" t="s">
        <v>73</v>
      </c>
      <c r="C51" t="s">
        <v>72</v>
      </c>
      <c r="D51" t="s">
        <v>15</v>
      </c>
      <c r="E51" t="s">
        <v>16</v>
      </c>
      <c r="F51" t="s">
        <v>17</v>
      </c>
      <c r="G51" t="s">
        <v>18</v>
      </c>
      <c r="H51" t="s">
        <v>19</v>
      </c>
      <c r="I51" t="s">
        <v>20</v>
      </c>
      <c r="J51" t="s">
        <v>75</v>
      </c>
      <c r="K51" t="s">
        <v>2</v>
      </c>
      <c r="L51" t="s">
        <v>21</v>
      </c>
      <c r="M51" t="s">
        <v>22</v>
      </c>
      <c r="N51" t="s">
        <v>23</v>
      </c>
      <c r="O51" t="s">
        <v>24</v>
      </c>
      <c r="P51" t="s">
        <v>10</v>
      </c>
      <c r="Q51" t="s">
        <v>51</v>
      </c>
    </row>
    <row r="52" spans="1:17" x14ac:dyDescent="0.3">
      <c r="A52">
        <v>1.7</v>
      </c>
      <c r="B52">
        <v>5.0000000000000001E-3</v>
      </c>
      <c r="C52">
        <v>3.7052</v>
      </c>
      <c r="D52">
        <v>1</v>
      </c>
      <c r="E52">
        <v>3</v>
      </c>
      <c r="F52">
        <v>56.25</v>
      </c>
      <c r="G52">
        <v>56.25</v>
      </c>
      <c r="H52">
        <v>50</v>
      </c>
      <c r="I52">
        <v>84.375</v>
      </c>
      <c r="J52">
        <v>10</v>
      </c>
      <c r="K52">
        <v>25</v>
      </c>
      <c r="L52">
        <v>139</v>
      </c>
      <c r="M52">
        <v>87</v>
      </c>
      <c r="N52">
        <v>13.9</v>
      </c>
      <c r="O52">
        <v>8.699999</v>
      </c>
      <c r="P52">
        <f t="shared" si="0"/>
        <v>0.62589928057553956</v>
      </c>
      <c r="Q52">
        <f>M52/(PI()*I52^2)</f>
        <v>3.8899301975777152E-3</v>
      </c>
    </row>
    <row r="53" spans="1:17" x14ac:dyDescent="0.3">
      <c r="A53">
        <v>1.7</v>
      </c>
      <c r="B53">
        <v>5.0000000000000001E-3</v>
      </c>
      <c r="C53">
        <v>3.7052</v>
      </c>
      <c r="D53">
        <v>2</v>
      </c>
      <c r="E53">
        <v>3</v>
      </c>
      <c r="F53">
        <v>56.25</v>
      </c>
      <c r="G53">
        <v>56.25</v>
      </c>
      <c r="H53">
        <v>50</v>
      </c>
      <c r="I53">
        <v>84.375</v>
      </c>
      <c r="J53">
        <v>10</v>
      </c>
      <c r="K53">
        <v>25</v>
      </c>
      <c r="L53">
        <v>139</v>
      </c>
      <c r="M53">
        <v>94</v>
      </c>
      <c r="N53">
        <v>13.9</v>
      </c>
      <c r="O53">
        <v>9.3999989999999904</v>
      </c>
      <c r="P53">
        <f t="shared" si="0"/>
        <v>0.67625899280575541</v>
      </c>
      <c r="Q53">
        <f t="shared" ref="Q53:Q84" si="2">M53/(PI()*I53^2)</f>
        <v>4.2029130870379914E-3</v>
      </c>
    </row>
    <row r="54" spans="1:17" x14ac:dyDescent="0.3">
      <c r="A54">
        <v>1.7</v>
      </c>
      <c r="B54">
        <v>5.0000000000000001E-3</v>
      </c>
      <c r="C54">
        <v>3.7052</v>
      </c>
      <c r="D54">
        <v>3</v>
      </c>
      <c r="E54">
        <v>3</v>
      </c>
      <c r="F54">
        <v>56.25</v>
      </c>
      <c r="G54">
        <v>56.25</v>
      </c>
      <c r="H54">
        <v>50</v>
      </c>
      <c r="I54">
        <v>84.375</v>
      </c>
      <c r="J54">
        <v>10</v>
      </c>
      <c r="K54">
        <v>25</v>
      </c>
      <c r="L54">
        <v>139</v>
      </c>
      <c r="M54">
        <v>93</v>
      </c>
      <c r="N54">
        <v>13.9</v>
      </c>
      <c r="O54">
        <v>9.2999989999999908</v>
      </c>
      <c r="P54">
        <f t="shared" si="0"/>
        <v>0.6690647482014388</v>
      </c>
      <c r="Q54">
        <f t="shared" si="2"/>
        <v>4.1582012456865226E-3</v>
      </c>
    </row>
    <row r="55" spans="1:17" x14ac:dyDescent="0.3">
      <c r="A55">
        <v>1.7</v>
      </c>
      <c r="B55">
        <v>5.0000000000000001E-3</v>
      </c>
      <c r="C55">
        <v>3.7052</v>
      </c>
      <c r="D55">
        <v>4</v>
      </c>
      <c r="E55">
        <v>3</v>
      </c>
      <c r="F55">
        <v>56.25</v>
      </c>
      <c r="G55">
        <v>56.25</v>
      </c>
      <c r="H55">
        <v>50</v>
      </c>
      <c r="I55">
        <v>84.375</v>
      </c>
      <c r="J55">
        <v>10</v>
      </c>
      <c r="K55">
        <v>25</v>
      </c>
      <c r="L55">
        <v>139</v>
      </c>
      <c r="M55">
        <v>92</v>
      </c>
      <c r="N55">
        <v>13.9</v>
      </c>
      <c r="O55">
        <v>9.199999</v>
      </c>
      <c r="P55">
        <f t="shared" si="0"/>
        <v>0.66187050359712229</v>
      </c>
      <c r="Q55">
        <f t="shared" si="2"/>
        <v>4.1134894043350547E-3</v>
      </c>
    </row>
    <row r="56" spans="1:17" x14ac:dyDescent="0.3">
      <c r="A56">
        <v>1.7</v>
      </c>
      <c r="B56">
        <v>5.0000000000000001E-3</v>
      </c>
      <c r="C56">
        <v>3.7052</v>
      </c>
      <c r="D56">
        <v>5</v>
      </c>
      <c r="E56">
        <v>3</v>
      </c>
      <c r="F56">
        <v>56.25</v>
      </c>
      <c r="G56">
        <v>56.25</v>
      </c>
      <c r="H56">
        <v>50</v>
      </c>
      <c r="I56">
        <v>84.375</v>
      </c>
      <c r="J56">
        <v>10</v>
      </c>
      <c r="K56">
        <v>25</v>
      </c>
      <c r="L56">
        <v>139</v>
      </c>
      <c r="M56">
        <v>88</v>
      </c>
      <c r="N56">
        <v>13.9</v>
      </c>
      <c r="O56">
        <v>8.7999989999999908</v>
      </c>
      <c r="P56">
        <f t="shared" si="0"/>
        <v>0.63309352517985606</v>
      </c>
      <c r="Q56">
        <f t="shared" si="2"/>
        <v>3.9346420389291831E-3</v>
      </c>
    </row>
    <row r="57" spans="1:17" x14ac:dyDescent="0.3">
      <c r="A57">
        <v>1.7</v>
      </c>
      <c r="B57">
        <v>5.0000000000000001E-3</v>
      </c>
      <c r="C57">
        <v>3.7052</v>
      </c>
      <c r="D57">
        <v>1</v>
      </c>
      <c r="E57">
        <v>3</v>
      </c>
      <c r="F57">
        <v>56.25</v>
      </c>
      <c r="G57">
        <v>56.25</v>
      </c>
      <c r="H57">
        <v>50</v>
      </c>
      <c r="I57">
        <v>84.375</v>
      </c>
      <c r="J57">
        <v>10</v>
      </c>
      <c r="K57">
        <v>25</v>
      </c>
      <c r="L57">
        <v>139</v>
      </c>
      <c r="M57">
        <v>87</v>
      </c>
      <c r="N57">
        <v>13.9</v>
      </c>
      <c r="O57">
        <v>8.699999</v>
      </c>
      <c r="P57">
        <f t="shared" si="0"/>
        <v>0.62589928057553956</v>
      </c>
      <c r="Q57">
        <f t="shared" si="2"/>
        <v>3.8899301975777152E-3</v>
      </c>
    </row>
    <row r="58" spans="1:17" x14ac:dyDescent="0.3">
      <c r="A58" t="s">
        <v>5</v>
      </c>
      <c r="B58">
        <v>0.59</v>
      </c>
      <c r="C58" t="s">
        <v>6</v>
      </c>
      <c r="D58">
        <v>2</v>
      </c>
    </row>
    <row r="59" spans="1:17" x14ac:dyDescent="0.3">
      <c r="A59" t="s">
        <v>8</v>
      </c>
    </row>
    <row r="60" spans="1:17" x14ac:dyDescent="0.3">
      <c r="A60" t="s">
        <v>74</v>
      </c>
      <c r="B60" t="s">
        <v>73</v>
      </c>
      <c r="C60" t="s">
        <v>72</v>
      </c>
      <c r="D60" t="s">
        <v>15</v>
      </c>
      <c r="E60" t="s">
        <v>16</v>
      </c>
      <c r="F60" t="s">
        <v>17</v>
      </c>
      <c r="G60" t="s">
        <v>18</v>
      </c>
      <c r="H60" t="s">
        <v>19</v>
      </c>
      <c r="I60" t="s">
        <v>20</v>
      </c>
      <c r="J60" t="s">
        <v>75</v>
      </c>
      <c r="K60" t="s">
        <v>2</v>
      </c>
      <c r="L60" t="s">
        <v>21</v>
      </c>
      <c r="M60" t="s">
        <v>22</v>
      </c>
      <c r="N60" t="s">
        <v>23</v>
      </c>
      <c r="O60" t="s">
        <v>24</v>
      </c>
      <c r="P60" t="s">
        <v>10</v>
      </c>
      <c r="Q60" t="s">
        <v>51</v>
      </c>
    </row>
    <row r="61" spans="1:17" x14ac:dyDescent="0.3">
      <c r="A61">
        <v>1.7</v>
      </c>
      <c r="B61">
        <v>5.0000000000000001E-3</v>
      </c>
      <c r="C61">
        <v>3.7052</v>
      </c>
      <c r="D61">
        <v>1</v>
      </c>
      <c r="E61">
        <v>3</v>
      </c>
      <c r="F61">
        <v>56.25</v>
      </c>
      <c r="G61">
        <v>56.25</v>
      </c>
      <c r="H61">
        <v>50</v>
      </c>
      <c r="I61">
        <v>28.125</v>
      </c>
      <c r="J61">
        <v>10</v>
      </c>
      <c r="K61">
        <v>25</v>
      </c>
      <c r="L61">
        <v>57</v>
      </c>
      <c r="M61">
        <v>62</v>
      </c>
      <c r="N61">
        <v>5.7</v>
      </c>
      <c r="O61">
        <v>6.2</v>
      </c>
      <c r="P61">
        <f t="shared" si="0"/>
        <v>1.0877192982456141</v>
      </c>
      <c r="Q61">
        <f t="shared" si="2"/>
        <v>2.4949207474119141E-2</v>
      </c>
    </row>
    <row r="62" spans="1:17" x14ac:dyDescent="0.3">
      <c r="A62">
        <v>1.7</v>
      </c>
      <c r="B62">
        <v>5.0000000000000001E-3</v>
      </c>
      <c r="C62">
        <v>3.7052</v>
      </c>
      <c r="D62">
        <v>2</v>
      </c>
      <c r="E62">
        <v>3</v>
      </c>
      <c r="F62">
        <v>56.25</v>
      </c>
      <c r="G62">
        <v>56.25</v>
      </c>
      <c r="H62">
        <v>50</v>
      </c>
      <c r="I62">
        <v>56.25</v>
      </c>
      <c r="J62">
        <v>10</v>
      </c>
      <c r="K62">
        <v>25</v>
      </c>
      <c r="L62">
        <v>131</v>
      </c>
      <c r="M62">
        <v>89</v>
      </c>
      <c r="N62">
        <v>13.0999999999999</v>
      </c>
      <c r="O62">
        <v>8.8999989999999904</v>
      </c>
      <c r="P62">
        <f t="shared" si="0"/>
        <v>0.67938931297709926</v>
      </c>
      <c r="Q62">
        <f t="shared" si="2"/>
        <v>8.9535462306314668E-3</v>
      </c>
    </row>
    <row r="63" spans="1:17" x14ac:dyDescent="0.3">
      <c r="A63">
        <v>1.7</v>
      </c>
      <c r="B63">
        <v>5.0000000000000001E-3</v>
      </c>
      <c r="C63">
        <v>3.7052</v>
      </c>
      <c r="D63">
        <v>3</v>
      </c>
      <c r="E63">
        <v>3</v>
      </c>
      <c r="F63">
        <v>56.25</v>
      </c>
      <c r="G63">
        <v>56.25</v>
      </c>
      <c r="H63">
        <v>50</v>
      </c>
      <c r="I63">
        <v>84.375</v>
      </c>
      <c r="J63">
        <v>10</v>
      </c>
      <c r="K63">
        <v>25</v>
      </c>
      <c r="L63">
        <v>139</v>
      </c>
      <c r="M63">
        <v>93</v>
      </c>
      <c r="N63">
        <v>13.9</v>
      </c>
      <c r="O63">
        <v>9.2999989999999908</v>
      </c>
      <c r="P63">
        <f t="shared" si="0"/>
        <v>0.6690647482014388</v>
      </c>
      <c r="Q63">
        <f t="shared" si="2"/>
        <v>4.1582012456865226E-3</v>
      </c>
    </row>
    <row r="64" spans="1:17" x14ac:dyDescent="0.3">
      <c r="A64">
        <v>1.7</v>
      </c>
      <c r="B64">
        <v>5.0000000000000001E-3</v>
      </c>
      <c r="C64">
        <v>3.7052</v>
      </c>
      <c r="D64">
        <v>4</v>
      </c>
      <c r="E64">
        <v>3</v>
      </c>
      <c r="F64">
        <v>56.25</v>
      </c>
      <c r="G64">
        <v>56.25</v>
      </c>
      <c r="H64">
        <v>50</v>
      </c>
      <c r="I64">
        <v>112.5</v>
      </c>
      <c r="J64">
        <v>10</v>
      </c>
      <c r="K64">
        <v>25</v>
      </c>
      <c r="L64">
        <v>139</v>
      </c>
      <c r="M64">
        <v>93</v>
      </c>
      <c r="N64">
        <v>13.9</v>
      </c>
      <c r="O64">
        <v>9.2999989999999908</v>
      </c>
      <c r="P64">
        <f t="shared" si="0"/>
        <v>0.6690647482014388</v>
      </c>
      <c r="Q64">
        <f t="shared" si="2"/>
        <v>2.3389882006986697E-3</v>
      </c>
    </row>
    <row r="65" spans="1:17" x14ac:dyDescent="0.3">
      <c r="A65">
        <v>1.7</v>
      </c>
      <c r="B65">
        <v>5.0000000000000001E-3</v>
      </c>
      <c r="C65">
        <v>3.7052</v>
      </c>
      <c r="D65">
        <v>5</v>
      </c>
      <c r="E65">
        <v>3</v>
      </c>
      <c r="F65">
        <v>56.25</v>
      </c>
      <c r="G65">
        <v>56.25</v>
      </c>
      <c r="H65">
        <v>50</v>
      </c>
      <c r="I65">
        <v>140.625</v>
      </c>
      <c r="J65">
        <v>10</v>
      </c>
      <c r="K65">
        <v>25</v>
      </c>
      <c r="L65">
        <v>139</v>
      </c>
      <c r="M65">
        <v>90</v>
      </c>
      <c r="N65">
        <v>13.9</v>
      </c>
      <c r="O65">
        <v>8.9999990000000007</v>
      </c>
      <c r="P65">
        <f t="shared" si="0"/>
        <v>0.64748201438848918</v>
      </c>
      <c r="Q65">
        <f t="shared" si="2"/>
        <v>1.4486636597875629E-3</v>
      </c>
    </row>
    <row r="66" spans="1:17" x14ac:dyDescent="0.3">
      <c r="A66">
        <v>1.7</v>
      </c>
      <c r="B66">
        <v>5.0000000000000001E-3</v>
      </c>
      <c r="C66">
        <v>3.7052</v>
      </c>
      <c r="D66">
        <v>1</v>
      </c>
      <c r="E66">
        <v>3</v>
      </c>
      <c r="F66">
        <v>56.25</v>
      </c>
      <c r="G66">
        <v>56.25</v>
      </c>
      <c r="H66">
        <v>50</v>
      </c>
      <c r="I66">
        <v>28.125</v>
      </c>
      <c r="J66">
        <v>10</v>
      </c>
      <c r="K66">
        <v>25</v>
      </c>
      <c r="L66">
        <v>57</v>
      </c>
      <c r="M66">
        <v>62</v>
      </c>
      <c r="N66">
        <v>5.7</v>
      </c>
      <c r="O66">
        <v>6.2</v>
      </c>
      <c r="P66">
        <f t="shared" si="0"/>
        <v>1.0877192982456141</v>
      </c>
      <c r="Q66">
        <f t="shared" si="2"/>
        <v>2.4949207474119141E-2</v>
      </c>
    </row>
    <row r="67" spans="1:17" x14ac:dyDescent="0.3">
      <c r="A67" t="s">
        <v>5</v>
      </c>
      <c r="B67">
        <v>0.59</v>
      </c>
      <c r="C67" t="s">
        <v>6</v>
      </c>
      <c r="D67">
        <v>2</v>
      </c>
    </row>
    <row r="68" spans="1:17" x14ac:dyDescent="0.3">
      <c r="A68" t="s">
        <v>8</v>
      </c>
    </row>
    <row r="69" spans="1:17" x14ac:dyDescent="0.3">
      <c r="A69" t="s">
        <v>74</v>
      </c>
      <c r="B69" t="s">
        <v>73</v>
      </c>
      <c r="C69" t="s">
        <v>72</v>
      </c>
      <c r="D69" t="s">
        <v>15</v>
      </c>
      <c r="E69" t="s">
        <v>16</v>
      </c>
      <c r="F69" t="s">
        <v>17</v>
      </c>
      <c r="G69" t="s">
        <v>18</v>
      </c>
      <c r="H69" t="s">
        <v>19</v>
      </c>
      <c r="I69" t="s">
        <v>20</v>
      </c>
      <c r="J69" t="s">
        <v>75</v>
      </c>
      <c r="K69" t="s">
        <v>2</v>
      </c>
      <c r="L69" t="s">
        <v>21</v>
      </c>
      <c r="M69" t="s">
        <v>22</v>
      </c>
      <c r="N69" t="s">
        <v>23</v>
      </c>
      <c r="O69" t="s">
        <v>24</v>
      </c>
      <c r="P69" t="s">
        <v>10</v>
      </c>
      <c r="Q69" t="s">
        <v>51</v>
      </c>
    </row>
    <row r="70" spans="1:17" x14ac:dyDescent="0.3">
      <c r="A70">
        <v>1.7</v>
      </c>
      <c r="B70">
        <v>5.0000000000000001E-3</v>
      </c>
      <c r="C70">
        <v>3.7052</v>
      </c>
      <c r="D70">
        <v>3</v>
      </c>
      <c r="E70">
        <v>1</v>
      </c>
      <c r="F70">
        <v>56.25</v>
      </c>
      <c r="G70">
        <v>56.25</v>
      </c>
      <c r="H70">
        <v>50</v>
      </c>
      <c r="I70">
        <v>84.375</v>
      </c>
      <c r="J70">
        <v>10</v>
      </c>
      <c r="K70">
        <v>25</v>
      </c>
      <c r="L70">
        <v>139</v>
      </c>
      <c r="M70">
        <v>80</v>
      </c>
      <c r="N70">
        <v>13.9</v>
      </c>
      <c r="O70">
        <v>8</v>
      </c>
      <c r="P70">
        <f t="shared" si="0"/>
        <v>0.57553956834532372</v>
      </c>
      <c r="Q70">
        <f t="shared" si="2"/>
        <v>3.5769473081174391E-3</v>
      </c>
    </row>
    <row r="71" spans="1:17" x14ac:dyDescent="0.3">
      <c r="A71">
        <v>1.7</v>
      </c>
      <c r="B71">
        <v>5.0000000000000001E-3</v>
      </c>
      <c r="C71">
        <v>3.7052</v>
      </c>
      <c r="D71">
        <v>3</v>
      </c>
      <c r="E71">
        <v>2</v>
      </c>
      <c r="F71">
        <v>56.25</v>
      </c>
      <c r="G71">
        <v>56.25</v>
      </c>
      <c r="H71">
        <v>50</v>
      </c>
      <c r="I71">
        <v>84.375</v>
      </c>
      <c r="J71">
        <v>10</v>
      </c>
      <c r="K71">
        <v>25</v>
      </c>
      <c r="L71">
        <v>139</v>
      </c>
      <c r="M71">
        <v>85</v>
      </c>
      <c r="N71">
        <v>13.9</v>
      </c>
      <c r="O71">
        <v>8.4999990000000007</v>
      </c>
      <c r="P71">
        <f t="shared" si="0"/>
        <v>0.61151079136690645</v>
      </c>
      <c r="Q71">
        <f t="shared" si="2"/>
        <v>3.800506514874779E-3</v>
      </c>
    </row>
    <row r="72" spans="1:17" x14ac:dyDescent="0.3">
      <c r="A72">
        <v>1.7</v>
      </c>
      <c r="B72">
        <v>5.0000000000000001E-3</v>
      </c>
      <c r="C72">
        <v>3.7052</v>
      </c>
      <c r="D72">
        <v>3</v>
      </c>
      <c r="E72">
        <v>3</v>
      </c>
      <c r="F72">
        <v>56.25</v>
      </c>
      <c r="G72">
        <v>56.25</v>
      </c>
      <c r="H72">
        <v>50</v>
      </c>
      <c r="I72">
        <v>84.375</v>
      </c>
      <c r="J72">
        <v>10</v>
      </c>
      <c r="K72">
        <v>25</v>
      </c>
      <c r="L72">
        <v>139</v>
      </c>
      <c r="M72">
        <v>93</v>
      </c>
      <c r="N72">
        <v>13.9</v>
      </c>
      <c r="O72">
        <v>9.2999989999999908</v>
      </c>
      <c r="P72">
        <f t="shared" si="0"/>
        <v>0.6690647482014388</v>
      </c>
      <c r="Q72">
        <f t="shared" si="2"/>
        <v>4.1582012456865226E-3</v>
      </c>
    </row>
    <row r="73" spans="1:17" x14ac:dyDescent="0.3">
      <c r="A73">
        <v>1.7</v>
      </c>
      <c r="B73">
        <v>5.0000000000000001E-3</v>
      </c>
      <c r="C73">
        <v>3.7052</v>
      </c>
      <c r="D73">
        <v>3</v>
      </c>
      <c r="E73">
        <v>4</v>
      </c>
      <c r="F73">
        <v>56.25</v>
      </c>
      <c r="G73">
        <v>56.25</v>
      </c>
      <c r="H73">
        <v>50</v>
      </c>
      <c r="I73">
        <v>84.375</v>
      </c>
      <c r="J73">
        <v>10</v>
      </c>
      <c r="K73">
        <v>25</v>
      </c>
      <c r="L73">
        <v>139</v>
      </c>
      <c r="M73">
        <v>86</v>
      </c>
      <c r="N73">
        <v>13.9</v>
      </c>
      <c r="O73">
        <v>8.5999990000000004</v>
      </c>
      <c r="P73">
        <f t="shared" si="0"/>
        <v>0.61870503597122306</v>
      </c>
      <c r="Q73">
        <f t="shared" si="2"/>
        <v>3.8452183562262469E-3</v>
      </c>
    </row>
    <row r="74" spans="1:17" x14ac:dyDescent="0.3">
      <c r="A74">
        <v>1.7</v>
      </c>
      <c r="B74">
        <v>5.0000000000000001E-3</v>
      </c>
      <c r="C74">
        <v>3.7052</v>
      </c>
      <c r="D74">
        <v>3</v>
      </c>
      <c r="E74">
        <v>5</v>
      </c>
      <c r="F74">
        <v>56.25</v>
      </c>
      <c r="G74">
        <v>56.25</v>
      </c>
      <c r="H74">
        <v>50</v>
      </c>
      <c r="I74">
        <v>84.375</v>
      </c>
      <c r="J74">
        <v>10</v>
      </c>
      <c r="K74">
        <v>25</v>
      </c>
      <c r="L74">
        <v>139</v>
      </c>
      <c r="M74">
        <v>92</v>
      </c>
      <c r="N74">
        <v>13.9</v>
      </c>
      <c r="O74">
        <v>9.199999</v>
      </c>
      <c r="P74">
        <f t="shared" si="0"/>
        <v>0.66187050359712229</v>
      </c>
      <c r="Q74">
        <f t="shared" si="2"/>
        <v>4.1134894043350547E-3</v>
      </c>
    </row>
    <row r="75" spans="1:17" x14ac:dyDescent="0.3">
      <c r="A75">
        <v>1.7</v>
      </c>
      <c r="B75">
        <v>5.0000000000000001E-3</v>
      </c>
      <c r="C75">
        <v>3.7052</v>
      </c>
      <c r="D75">
        <v>3</v>
      </c>
      <c r="E75">
        <v>1</v>
      </c>
      <c r="F75">
        <v>56.25</v>
      </c>
      <c r="G75">
        <v>56.25</v>
      </c>
      <c r="H75">
        <v>50</v>
      </c>
      <c r="I75">
        <v>84.375</v>
      </c>
      <c r="J75">
        <v>10</v>
      </c>
      <c r="K75">
        <v>25</v>
      </c>
      <c r="L75">
        <v>139</v>
      </c>
      <c r="M75">
        <v>80</v>
      </c>
      <c r="N75">
        <v>13.9</v>
      </c>
      <c r="O75">
        <v>8</v>
      </c>
      <c r="P75">
        <f t="shared" si="0"/>
        <v>0.57553956834532372</v>
      </c>
      <c r="Q75">
        <f t="shared" si="2"/>
        <v>3.5769473081174391E-3</v>
      </c>
    </row>
    <row r="76" spans="1:17" x14ac:dyDescent="0.3">
      <c r="A76" t="s">
        <v>5</v>
      </c>
      <c r="B76">
        <v>0.59</v>
      </c>
      <c r="C76" t="s">
        <v>6</v>
      </c>
      <c r="D76">
        <v>2</v>
      </c>
    </row>
    <row r="77" spans="1:17" x14ac:dyDescent="0.3">
      <c r="A77" t="s">
        <v>8</v>
      </c>
    </row>
    <row r="78" spans="1:17" x14ac:dyDescent="0.3">
      <c r="A78" t="s">
        <v>74</v>
      </c>
      <c r="B78" t="s">
        <v>73</v>
      </c>
      <c r="C78" t="s">
        <v>72</v>
      </c>
      <c r="D78" t="s">
        <v>15</v>
      </c>
      <c r="E78" t="s">
        <v>16</v>
      </c>
      <c r="F78" t="s">
        <v>17</v>
      </c>
      <c r="G78" t="s">
        <v>18</v>
      </c>
      <c r="H78" t="s">
        <v>19</v>
      </c>
      <c r="I78" t="s">
        <v>20</v>
      </c>
      <c r="J78" t="s">
        <v>75</v>
      </c>
      <c r="K78" t="s">
        <v>2</v>
      </c>
      <c r="L78" t="s">
        <v>21</v>
      </c>
      <c r="M78" t="s">
        <v>22</v>
      </c>
      <c r="N78" t="s">
        <v>23</v>
      </c>
      <c r="O78" t="s">
        <v>24</v>
      </c>
      <c r="P78" t="s">
        <v>10</v>
      </c>
      <c r="Q78" t="s">
        <v>51</v>
      </c>
    </row>
    <row r="79" spans="1:17" x14ac:dyDescent="0.3">
      <c r="A79">
        <v>1.7</v>
      </c>
      <c r="B79">
        <v>5.0000000000000001E-3</v>
      </c>
      <c r="C79">
        <v>3.7052</v>
      </c>
      <c r="D79">
        <v>3</v>
      </c>
      <c r="E79">
        <v>1</v>
      </c>
      <c r="F79">
        <v>56.25</v>
      </c>
      <c r="G79">
        <v>56.25</v>
      </c>
      <c r="H79">
        <v>50</v>
      </c>
      <c r="I79">
        <v>28.125</v>
      </c>
      <c r="J79">
        <v>10</v>
      </c>
      <c r="K79">
        <v>25</v>
      </c>
      <c r="L79">
        <v>57</v>
      </c>
      <c r="M79">
        <v>63</v>
      </c>
      <c r="N79">
        <v>5.7</v>
      </c>
      <c r="O79">
        <v>6.2999999999999901</v>
      </c>
      <c r="P79">
        <f t="shared" si="0"/>
        <v>1.1052631578947369</v>
      </c>
      <c r="Q79">
        <f t="shared" si="2"/>
        <v>2.5351614046282354E-2</v>
      </c>
    </row>
    <row r="80" spans="1:17" x14ac:dyDescent="0.3">
      <c r="A80">
        <v>1.7</v>
      </c>
      <c r="B80">
        <v>5.0000000000000001E-3</v>
      </c>
      <c r="C80">
        <v>3.7052</v>
      </c>
      <c r="D80">
        <v>3</v>
      </c>
      <c r="E80">
        <v>2</v>
      </c>
      <c r="F80">
        <v>56.25</v>
      </c>
      <c r="G80">
        <v>56.25</v>
      </c>
      <c r="H80">
        <v>50</v>
      </c>
      <c r="I80">
        <v>56.25</v>
      </c>
      <c r="J80">
        <v>10</v>
      </c>
      <c r="K80">
        <v>25</v>
      </c>
      <c r="L80">
        <v>131</v>
      </c>
      <c r="M80">
        <v>73</v>
      </c>
      <c r="N80">
        <v>13.0999999999999</v>
      </c>
      <c r="O80">
        <v>7.2999999999999901</v>
      </c>
      <c r="P80">
        <f t="shared" si="0"/>
        <v>0.5572519083969466</v>
      </c>
      <c r="Q80">
        <f t="shared" si="2"/>
        <v>7.3439199419786183E-3</v>
      </c>
    </row>
    <row r="81" spans="1:17" x14ac:dyDescent="0.3">
      <c r="A81">
        <v>1.7</v>
      </c>
      <c r="B81">
        <v>5.0000000000000001E-3</v>
      </c>
      <c r="C81">
        <v>3.7052</v>
      </c>
      <c r="D81">
        <v>3</v>
      </c>
      <c r="E81">
        <v>3</v>
      </c>
      <c r="F81">
        <v>56.25</v>
      </c>
      <c r="G81">
        <v>56.25</v>
      </c>
      <c r="H81">
        <v>50</v>
      </c>
      <c r="I81">
        <v>84.375</v>
      </c>
      <c r="J81">
        <v>10</v>
      </c>
      <c r="K81">
        <v>25</v>
      </c>
      <c r="L81">
        <v>139</v>
      </c>
      <c r="M81">
        <v>93</v>
      </c>
      <c r="N81">
        <v>13.9</v>
      </c>
      <c r="O81">
        <v>9.2999989999999908</v>
      </c>
      <c r="P81">
        <f t="shared" si="0"/>
        <v>0.6690647482014388</v>
      </c>
      <c r="Q81">
        <f t="shared" si="2"/>
        <v>4.1582012456865226E-3</v>
      </c>
    </row>
    <row r="82" spans="1:17" x14ac:dyDescent="0.3">
      <c r="A82">
        <v>1.7</v>
      </c>
      <c r="B82">
        <v>5.0000000000000001E-3</v>
      </c>
      <c r="C82">
        <v>3.7052</v>
      </c>
      <c r="D82">
        <v>3</v>
      </c>
      <c r="E82">
        <v>4</v>
      </c>
      <c r="F82">
        <v>56.25</v>
      </c>
      <c r="G82">
        <v>56.25</v>
      </c>
      <c r="H82">
        <v>50</v>
      </c>
      <c r="I82">
        <v>112.5</v>
      </c>
      <c r="J82">
        <v>10</v>
      </c>
      <c r="K82">
        <v>25</v>
      </c>
      <c r="L82">
        <v>139</v>
      </c>
      <c r="M82">
        <v>89</v>
      </c>
      <c r="N82">
        <v>13.9</v>
      </c>
      <c r="O82">
        <v>8.8999989999999904</v>
      </c>
      <c r="P82">
        <f t="shared" si="0"/>
        <v>0.64028776978417268</v>
      </c>
      <c r="Q82">
        <f t="shared" si="2"/>
        <v>2.2383865576578667E-3</v>
      </c>
    </row>
    <row r="83" spans="1:17" x14ac:dyDescent="0.3">
      <c r="A83">
        <v>1.7</v>
      </c>
      <c r="B83">
        <v>5.0000000000000001E-3</v>
      </c>
      <c r="C83">
        <v>3.7052</v>
      </c>
      <c r="D83">
        <v>3</v>
      </c>
      <c r="E83">
        <v>5</v>
      </c>
      <c r="F83">
        <v>56.25</v>
      </c>
      <c r="G83">
        <v>56.25</v>
      </c>
      <c r="H83">
        <v>50</v>
      </c>
      <c r="I83">
        <v>140.625</v>
      </c>
      <c r="J83">
        <v>10</v>
      </c>
      <c r="K83">
        <v>25</v>
      </c>
      <c r="L83">
        <v>139</v>
      </c>
      <c r="M83">
        <v>95</v>
      </c>
      <c r="N83">
        <v>13.9</v>
      </c>
      <c r="O83">
        <v>9.4999990000000007</v>
      </c>
      <c r="P83">
        <f t="shared" si="0"/>
        <v>0.68345323741007191</v>
      </c>
      <c r="Q83">
        <f t="shared" si="2"/>
        <v>1.5291449742202052E-3</v>
      </c>
    </row>
    <row r="84" spans="1:17" x14ac:dyDescent="0.3">
      <c r="A84">
        <v>1.7</v>
      </c>
      <c r="B84">
        <v>5.0000000000000001E-3</v>
      </c>
      <c r="C84">
        <v>3.7052</v>
      </c>
      <c r="D84">
        <v>3</v>
      </c>
      <c r="E84">
        <v>1</v>
      </c>
      <c r="F84">
        <v>56.25</v>
      </c>
      <c r="G84">
        <v>56.25</v>
      </c>
      <c r="H84">
        <v>50</v>
      </c>
      <c r="I84">
        <v>28.125</v>
      </c>
      <c r="J84">
        <v>10</v>
      </c>
      <c r="K84">
        <v>25</v>
      </c>
      <c r="L84">
        <v>57</v>
      </c>
      <c r="M84">
        <v>63</v>
      </c>
      <c r="N84">
        <v>5.7</v>
      </c>
      <c r="O84">
        <v>6.2999999999999901</v>
      </c>
      <c r="P84">
        <f t="shared" si="0"/>
        <v>1.1052631578947369</v>
      </c>
      <c r="Q84">
        <f t="shared" si="2"/>
        <v>2.5351614046282354E-2</v>
      </c>
    </row>
    <row r="85" spans="1:17" x14ac:dyDescent="0.3">
      <c r="A85" t="s">
        <v>5</v>
      </c>
      <c r="B85">
        <v>0.59</v>
      </c>
      <c r="C85" t="s">
        <v>6</v>
      </c>
      <c r="D85">
        <v>2</v>
      </c>
    </row>
    <row r="87" spans="1:17" x14ac:dyDescent="0.3">
      <c r="A87" t="s">
        <v>74</v>
      </c>
      <c r="B87" t="s">
        <v>73</v>
      </c>
      <c r="C87" t="s">
        <v>72</v>
      </c>
      <c r="D87" t="s">
        <v>15</v>
      </c>
      <c r="E87" t="s">
        <v>16</v>
      </c>
      <c r="F87" t="s">
        <v>17</v>
      </c>
      <c r="G87" t="s">
        <v>18</v>
      </c>
      <c r="H87" t="s">
        <v>19</v>
      </c>
      <c r="I87" t="s">
        <v>20</v>
      </c>
      <c r="J87" t="s">
        <v>75</v>
      </c>
      <c r="K87" t="s">
        <v>2</v>
      </c>
      <c r="L87" t="s">
        <v>21</v>
      </c>
      <c r="M87" t="s">
        <v>22</v>
      </c>
      <c r="N87" t="s">
        <v>23</v>
      </c>
      <c r="O87" t="s">
        <v>24</v>
      </c>
      <c r="P87" t="s">
        <v>10</v>
      </c>
      <c r="Q87" t="s">
        <v>51</v>
      </c>
    </row>
    <row r="88" spans="1:17" x14ac:dyDescent="0.3">
      <c r="A88">
        <v>1.7</v>
      </c>
      <c r="B88">
        <v>5.0000000000000001E-3</v>
      </c>
      <c r="C88">
        <v>50</v>
      </c>
      <c r="D88">
        <v>3</v>
      </c>
      <c r="E88">
        <v>1</v>
      </c>
      <c r="F88">
        <v>56.25</v>
      </c>
      <c r="G88">
        <v>56.25</v>
      </c>
      <c r="H88">
        <v>50</v>
      </c>
      <c r="I88">
        <v>28.125</v>
      </c>
      <c r="J88">
        <v>10</v>
      </c>
      <c r="K88">
        <v>25</v>
      </c>
      <c r="L88">
        <v>13</v>
      </c>
      <c r="M88">
        <v>58</v>
      </c>
      <c r="N88">
        <v>1.3</v>
      </c>
      <c r="O88">
        <v>5.7999999999999901</v>
      </c>
      <c r="P88">
        <f t="shared" ref="P88:P102" si="3">M88/L88</f>
        <v>4.4615384615384617</v>
      </c>
      <c r="Q88">
        <f t="shared" ref="Q88:Q102" si="4">M88/(PI()*I88^2)</f>
        <v>2.3339581185466293E-2</v>
      </c>
    </row>
    <row r="89" spans="1:17" x14ac:dyDescent="0.3">
      <c r="A89">
        <v>1.7</v>
      </c>
      <c r="B89">
        <v>5.0000000000000001E-3</v>
      </c>
      <c r="C89">
        <v>50</v>
      </c>
      <c r="D89">
        <v>3</v>
      </c>
      <c r="E89">
        <v>2</v>
      </c>
      <c r="F89">
        <v>56.25</v>
      </c>
      <c r="G89">
        <v>56.25</v>
      </c>
      <c r="H89">
        <v>50</v>
      </c>
      <c r="I89">
        <v>56.25</v>
      </c>
      <c r="J89">
        <v>10</v>
      </c>
      <c r="K89">
        <v>25</v>
      </c>
      <c r="L89">
        <v>56</v>
      </c>
      <c r="M89">
        <v>32</v>
      </c>
      <c r="N89">
        <v>5.5999999999999899</v>
      </c>
      <c r="O89">
        <v>3.2</v>
      </c>
      <c r="P89">
        <f t="shared" si="3"/>
        <v>0.5714285714285714</v>
      </c>
      <c r="Q89">
        <f t="shared" si="4"/>
        <v>3.2192525773056956E-3</v>
      </c>
    </row>
    <row r="90" spans="1:17" x14ac:dyDescent="0.3">
      <c r="A90">
        <v>1.7</v>
      </c>
      <c r="B90">
        <v>5.0000000000000001E-3</v>
      </c>
      <c r="C90">
        <v>50</v>
      </c>
      <c r="D90">
        <v>3</v>
      </c>
      <c r="E90">
        <v>3</v>
      </c>
      <c r="F90">
        <v>56.25</v>
      </c>
      <c r="G90">
        <v>56.25</v>
      </c>
      <c r="H90">
        <v>50</v>
      </c>
      <c r="I90">
        <v>84.375</v>
      </c>
      <c r="J90">
        <v>10</v>
      </c>
      <c r="K90">
        <v>25</v>
      </c>
      <c r="L90">
        <v>110</v>
      </c>
      <c r="M90">
        <v>74</v>
      </c>
      <c r="N90">
        <v>11</v>
      </c>
      <c r="O90">
        <v>7.4</v>
      </c>
      <c r="P90">
        <f t="shared" si="3"/>
        <v>0.67272727272727273</v>
      </c>
      <c r="Q90">
        <f t="shared" si="4"/>
        <v>3.3086762600086314E-3</v>
      </c>
    </row>
    <row r="91" spans="1:17" x14ac:dyDescent="0.3">
      <c r="A91">
        <v>1.7</v>
      </c>
      <c r="B91">
        <v>5.0000000000000001E-3</v>
      </c>
      <c r="C91">
        <v>50</v>
      </c>
      <c r="D91">
        <v>3</v>
      </c>
      <c r="E91">
        <v>4</v>
      </c>
      <c r="F91">
        <v>56.25</v>
      </c>
      <c r="G91">
        <v>56.25</v>
      </c>
      <c r="H91">
        <v>50</v>
      </c>
      <c r="I91">
        <v>112.5</v>
      </c>
      <c r="J91">
        <v>10</v>
      </c>
      <c r="K91">
        <v>25</v>
      </c>
      <c r="L91">
        <v>134</v>
      </c>
      <c r="M91">
        <v>38</v>
      </c>
      <c r="N91">
        <v>13.4</v>
      </c>
      <c r="O91">
        <v>3.7999999999999901</v>
      </c>
      <c r="P91">
        <f t="shared" si="3"/>
        <v>0.28358208955223879</v>
      </c>
      <c r="Q91">
        <f t="shared" si="4"/>
        <v>9.5571560888762835E-4</v>
      </c>
    </row>
    <row r="92" spans="1:17" x14ac:dyDescent="0.3">
      <c r="A92">
        <v>1.7</v>
      </c>
      <c r="B92">
        <v>5.0000000000000001E-3</v>
      </c>
      <c r="C92">
        <v>50</v>
      </c>
      <c r="D92">
        <v>3</v>
      </c>
      <c r="E92">
        <v>5</v>
      </c>
      <c r="F92">
        <v>56.25</v>
      </c>
      <c r="G92">
        <v>56.25</v>
      </c>
      <c r="H92">
        <v>50</v>
      </c>
      <c r="I92">
        <v>140.625</v>
      </c>
      <c r="J92">
        <v>10</v>
      </c>
      <c r="K92">
        <v>25</v>
      </c>
      <c r="L92">
        <v>135</v>
      </c>
      <c r="M92">
        <v>86</v>
      </c>
      <c r="N92">
        <v>13.5</v>
      </c>
      <c r="O92">
        <v>8.5999990000000004</v>
      </c>
      <c r="P92">
        <f t="shared" si="3"/>
        <v>0.63703703703703707</v>
      </c>
      <c r="Q92">
        <f t="shared" si="4"/>
        <v>1.384278608241449E-3</v>
      </c>
    </row>
    <row r="93" spans="1:17" x14ac:dyDescent="0.3">
      <c r="A93">
        <v>1.7</v>
      </c>
      <c r="B93">
        <v>5.0000000000000001E-3</v>
      </c>
      <c r="C93">
        <v>50</v>
      </c>
      <c r="D93">
        <v>3</v>
      </c>
      <c r="E93">
        <v>2</v>
      </c>
      <c r="F93">
        <v>56.25</v>
      </c>
      <c r="G93">
        <v>56.25</v>
      </c>
      <c r="H93">
        <v>50</v>
      </c>
      <c r="I93">
        <v>56.25</v>
      </c>
      <c r="J93">
        <v>10</v>
      </c>
      <c r="K93">
        <v>25</v>
      </c>
      <c r="L93">
        <v>56</v>
      </c>
      <c r="M93">
        <v>32</v>
      </c>
      <c r="N93">
        <v>5.5999999999999899</v>
      </c>
      <c r="O93">
        <v>3.2</v>
      </c>
      <c r="P93">
        <f t="shared" si="3"/>
        <v>0.5714285714285714</v>
      </c>
      <c r="Q93">
        <f t="shared" si="4"/>
        <v>3.2192525773056956E-3</v>
      </c>
    </row>
    <row r="94" spans="1:17" x14ac:dyDescent="0.3">
      <c r="A94" t="s">
        <v>5</v>
      </c>
      <c r="B94">
        <v>0.59</v>
      </c>
      <c r="C94" t="s">
        <v>6</v>
      </c>
      <c r="D94">
        <v>2</v>
      </c>
    </row>
    <row r="95" spans="1:17" x14ac:dyDescent="0.3">
      <c r="A95" t="s">
        <v>8</v>
      </c>
    </row>
    <row r="96" spans="1:17" x14ac:dyDescent="0.3">
      <c r="A96" t="s">
        <v>74</v>
      </c>
      <c r="B96" t="s">
        <v>73</v>
      </c>
      <c r="C96" t="s">
        <v>72</v>
      </c>
      <c r="D96" t="s">
        <v>15</v>
      </c>
      <c r="E96" t="s">
        <v>16</v>
      </c>
      <c r="F96" t="s">
        <v>17</v>
      </c>
      <c r="G96" t="s">
        <v>18</v>
      </c>
      <c r="H96" t="s">
        <v>19</v>
      </c>
      <c r="I96" t="s">
        <v>20</v>
      </c>
      <c r="J96" t="s">
        <v>75</v>
      </c>
      <c r="K96" t="s">
        <v>2</v>
      </c>
      <c r="L96" t="s">
        <v>21</v>
      </c>
      <c r="M96" t="s">
        <v>22</v>
      </c>
      <c r="N96" t="s">
        <v>23</v>
      </c>
      <c r="O96" t="s">
        <v>24</v>
      </c>
      <c r="P96" t="s">
        <v>10</v>
      </c>
      <c r="Q96" t="s">
        <v>51</v>
      </c>
    </row>
    <row r="97" spans="1:17" x14ac:dyDescent="0.3">
      <c r="A97">
        <v>1.7</v>
      </c>
      <c r="B97">
        <v>5.0000000000000001E-3</v>
      </c>
      <c r="C97">
        <v>50</v>
      </c>
      <c r="D97">
        <v>3</v>
      </c>
      <c r="E97">
        <v>1</v>
      </c>
      <c r="F97">
        <v>56.25</v>
      </c>
      <c r="G97">
        <v>56.25</v>
      </c>
      <c r="H97">
        <v>50</v>
      </c>
      <c r="I97">
        <v>84.375</v>
      </c>
      <c r="J97">
        <v>10</v>
      </c>
      <c r="K97">
        <v>25</v>
      </c>
      <c r="L97">
        <v>110</v>
      </c>
      <c r="M97">
        <v>72</v>
      </c>
      <c r="N97">
        <v>11</v>
      </c>
      <c r="O97">
        <v>7.2</v>
      </c>
      <c r="P97">
        <f t="shared" si="3"/>
        <v>0.65454545454545454</v>
      </c>
      <c r="Q97">
        <f t="shared" si="4"/>
        <v>3.2192525773056951E-3</v>
      </c>
    </row>
    <row r="98" spans="1:17" x14ac:dyDescent="0.3">
      <c r="A98">
        <v>1.7</v>
      </c>
      <c r="B98">
        <v>5.0000000000000001E-3</v>
      </c>
      <c r="C98">
        <v>50</v>
      </c>
      <c r="D98">
        <v>3</v>
      </c>
      <c r="E98">
        <v>2</v>
      </c>
      <c r="F98">
        <v>56.25</v>
      </c>
      <c r="G98">
        <v>56.25</v>
      </c>
      <c r="H98">
        <v>50</v>
      </c>
      <c r="I98">
        <v>84.375</v>
      </c>
      <c r="J98">
        <v>10</v>
      </c>
      <c r="K98">
        <v>25</v>
      </c>
      <c r="L98">
        <v>110</v>
      </c>
      <c r="M98">
        <v>43</v>
      </c>
      <c r="N98">
        <v>11</v>
      </c>
      <c r="O98">
        <v>4.2999999999999901</v>
      </c>
      <c r="P98">
        <f t="shared" si="3"/>
        <v>0.39090909090909093</v>
      </c>
      <c r="Q98">
        <f t="shared" si="4"/>
        <v>1.9226091781131235E-3</v>
      </c>
    </row>
    <row r="99" spans="1:17" x14ac:dyDescent="0.3">
      <c r="A99">
        <v>1.7</v>
      </c>
      <c r="B99">
        <v>5.0000000000000001E-3</v>
      </c>
      <c r="C99">
        <v>50</v>
      </c>
      <c r="D99">
        <v>3</v>
      </c>
      <c r="E99">
        <v>3</v>
      </c>
      <c r="F99">
        <v>56.25</v>
      </c>
      <c r="G99">
        <v>56.25</v>
      </c>
      <c r="H99">
        <v>50</v>
      </c>
      <c r="I99">
        <v>84.375</v>
      </c>
      <c r="J99">
        <v>10</v>
      </c>
      <c r="K99">
        <v>25</v>
      </c>
      <c r="L99">
        <v>110</v>
      </c>
      <c r="M99">
        <v>74</v>
      </c>
      <c r="N99">
        <v>11</v>
      </c>
      <c r="O99">
        <v>7.4</v>
      </c>
      <c r="P99">
        <f t="shared" si="3"/>
        <v>0.67272727272727273</v>
      </c>
      <c r="Q99">
        <f t="shared" si="4"/>
        <v>3.3086762600086314E-3</v>
      </c>
    </row>
    <row r="100" spans="1:17" x14ac:dyDescent="0.3">
      <c r="A100">
        <v>1.7</v>
      </c>
      <c r="B100">
        <v>5.0000000000000001E-3</v>
      </c>
      <c r="C100">
        <v>50</v>
      </c>
      <c r="D100">
        <v>3</v>
      </c>
      <c r="E100">
        <v>4</v>
      </c>
      <c r="F100">
        <v>56.25</v>
      </c>
      <c r="G100">
        <v>56.25</v>
      </c>
      <c r="H100">
        <v>50</v>
      </c>
      <c r="I100">
        <v>84.375</v>
      </c>
      <c r="J100">
        <v>10</v>
      </c>
      <c r="K100">
        <v>25</v>
      </c>
      <c r="L100">
        <v>110</v>
      </c>
      <c r="M100">
        <v>34</v>
      </c>
      <c r="N100">
        <v>11</v>
      </c>
      <c r="O100">
        <v>3.3999999999999901</v>
      </c>
      <c r="P100">
        <f t="shared" si="3"/>
        <v>0.30909090909090908</v>
      </c>
      <c r="Q100">
        <f t="shared" si="4"/>
        <v>1.5202026059499116E-3</v>
      </c>
    </row>
    <row r="101" spans="1:17" x14ac:dyDescent="0.3">
      <c r="A101">
        <v>1.7</v>
      </c>
      <c r="B101">
        <v>5.0000000000000001E-3</v>
      </c>
      <c r="C101">
        <v>50</v>
      </c>
      <c r="D101">
        <v>3</v>
      </c>
      <c r="E101">
        <v>5</v>
      </c>
      <c r="F101">
        <v>56.25</v>
      </c>
      <c r="G101">
        <v>56.25</v>
      </c>
      <c r="H101">
        <v>50</v>
      </c>
      <c r="I101">
        <v>84.375</v>
      </c>
      <c r="J101">
        <v>10</v>
      </c>
      <c r="K101">
        <v>25</v>
      </c>
      <c r="L101">
        <v>110</v>
      </c>
      <c r="M101">
        <v>83</v>
      </c>
      <c r="N101">
        <v>11</v>
      </c>
      <c r="O101">
        <v>8.3000000000000007</v>
      </c>
      <c r="P101">
        <f t="shared" si="3"/>
        <v>0.75454545454545452</v>
      </c>
      <c r="Q101">
        <f t="shared" si="4"/>
        <v>3.7110828321718432E-3</v>
      </c>
    </row>
    <row r="102" spans="1:17" x14ac:dyDescent="0.3">
      <c r="A102">
        <v>1.7</v>
      </c>
      <c r="B102">
        <v>5.0000000000000001E-3</v>
      </c>
      <c r="C102">
        <v>50</v>
      </c>
      <c r="D102">
        <v>3</v>
      </c>
      <c r="E102">
        <v>4</v>
      </c>
      <c r="F102">
        <v>56.25</v>
      </c>
      <c r="G102">
        <v>56.25</v>
      </c>
      <c r="H102">
        <v>50</v>
      </c>
      <c r="I102">
        <v>84.375</v>
      </c>
      <c r="J102">
        <v>10</v>
      </c>
      <c r="K102">
        <v>25</v>
      </c>
      <c r="L102">
        <v>110</v>
      </c>
      <c r="M102">
        <v>34</v>
      </c>
      <c r="N102">
        <v>11</v>
      </c>
      <c r="O102">
        <v>3.3999999999999901</v>
      </c>
      <c r="P102">
        <f t="shared" si="3"/>
        <v>0.30909090909090908</v>
      </c>
      <c r="Q102">
        <f t="shared" si="4"/>
        <v>1.5202026059499116E-3</v>
      </c>
    </row>
    <row r="103" spans="1:17" x14ac:dyDescent="0.3">
      <c r="A103" t="s">
        <v>5</v>
      </c>
      <c r="B103">
        <v>0.59</v>
      </c>
      <c r="C103" t="s">
        <v>6</v>
      </c>
      <c r="D103">
        <v>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opLeftCell="A64" workbookViewId="0">
      <selection activeCell="I107" activeCellId="1" sqref="F107:F116 I107:I116"/>
    </sheetView>
  </sheetViews>
  <sheetFormatPr defaultRowHeight="14.4" x14ac:dyDescent="0.3"/>
  <cols>
    <col min="3" max="3" width="8.88671875" customWidth="1"/>
    <col min="4" max="4" width="17.21875" customWidth="1"/>
    <col min="5" max="5" width="16.6640625" customWidth="1"/>
    <col min="6" max="6" width="17.5546875" customWidth="1"/>
    <col min="7" max="7" width="17.44140625" customWidth="1"/>
    <col min="8" max="8" width="13.77734375" customWidth="1"/>
  </cols>
  <sheetData>
    <row r="1" spans="1:12" x14ac:dyDescent="0.3">
      <c r="A1" t="s">
        <v>77</v>
      </c>
      <c r="B1" t="s">
        <v>76</v>
      </c>
      <c r="C1" t="s">
        <v>1</v>
      </c>
      <c r="D1" t="s">
        <v>72</v>
      </c>
      <c r="E1" s="15" t="s">
        <v>78</v>
      </c>
      <c r="F1" s="15" t="s">
        <v>2</v>
      </c>
      <c r="G1" t="s">
        <v>9</v>
      </c>
      <c r="H1" t="s">
        <v>21</v>
      </c>
      <c r="I1" t="s">
        <v>22</v>
      </c>
      <c r="J1" t="s">
        <v>23</v>
      </c>
      <c r="K1" t="s">
        <v>24</v>
      </c>
      <c r="L1" t="s">
        <v>10</v>
      </c>
    </row>
    <row r="2" spans="1:12" x14ac:dyDescent="0.3">
      <c r="A2">
        <v>0.59</v>
      </c>
      <c r="B2">
        <v>4</v>
      </c>
      <c r="C2">
        <v>100</v>
      </c>
      <c r="D2">
        <v>3.7052</v>
      </c>
      <c r="E2" s="15">
        <v>10</v>
      </c>
      <c r="F2" s="15">
        <v>5</v>
      </c>
      <c r="G2">
        <v>18.75</v>
      </c>
      <c r="H2">
        <v>75</v>
      </c>
      <c r="I2">
        <v>76</v>
      </c>
      <c r="J2">
        <v>7.5</v>
      </c>
      <c r="K2">
        <v>7.5999999999999899</v>
      </c>
      <c r="L2">
        <f>I2/H2</f>
        <v>1.0133333333333334</v>
      </c>
    </row>
    <row r="3" spans="1:12" x14ac:dyDescent="0.3">
      <c r="A3">
        <v>0.59</v>
      </c>
      <c r="B3">
        <v>6</v>
      </c>
      <c r="C3">
        <v>100</v>
      </c>
      <c r="D3">
        <v>3.7052</v>
      </c>
      <c r="E3" s="15">
        <v>10</v>
      </c>
      <c r="F3" s="15">
        <v>5</v>
      </c>
      <c r="G3">
        <v>18.75</v>
      </c>
      <c r="H3">
        <v>75</v>
      </c>
      <c r="I3">
        <v>66</v>
      </c>
      <c r="J3">
        <v>7.5</v>
      </c>
      <c r="K3">
        <v>6.5999999999999899</v>
      </c>
      <c r="L3">
        <f t="shared" ref="L3:L67" si="0">I3/H3</f>
        <v>0.88</v>
      </c>
    </row>
    <row r="4" spans="1:12" x14ac:dyDescent="0.3">
      <c r="A4">
        <v>0.59</v>
      </c>
      <c r="B4">
        <v>8</v>
      </c>
      <c r="C4">
        <v>100</v>
      </c>
      <c r="D4">
        <v>3.7052</v>
      </c>
      <c r="E4" s="15">
        <v>10</v>
      </c>
      <c r="F4" s="15">
        <v>5</v>
      </c>
      <c r="G4">
        <v>18.75</v>
      </c>
      <c r="H4">
        <v>75</v>
      </c>
      <c r="I4">
        <v>62</v>
      </c>
      <c r="J4">
        <v>7.5</v>
      </c>
      <c r="K4">
        <v>6.2</v>
      </c>
      <c r="L4">
        <f t="shared" si="0"/>
        <v>0.82666666666666666</v>
      </c>
    </row>
    <row r="5" spans="1:12" x14ac:dyDescent="0.3">
      <c r="A5">
        <v>0.59</v>
      </c>
      <c r="B5">
        <v>10</v>
      </c>
      <c r="C5">
        <v>100</v>
      </c>
      <c r="D5">
        <v>3.7052</v>
      </c>
      <c r="E5" s="15">
        <v>10</v>
      </c>
      <c r="F5" s="15">
        <v>5</v>
      </c>
      <c r="G5">
        <v>18.75</v>
      </c>
      <c r="H5">
        <v>75</v>
      </c>
      <c r="I5">
        <v>59</v>
      </c>
      <c r="J5">
        <v>7.5</v>
      </c>
      <c r="K5">
        <v>5.9</v>
      </c>
      <c r="L5">
        <f t="shared" si="0"/>
        <v>0.78666666666666663</v>
      </c>
    </row>
    <row r="6" spans="1:12" x14ac:dyDescent="0.3">
      <c r="A6">
        <v>0.59</v>
      </c>
      <c r="B6">
        <v>12</v>
      </c>
      <c r="C6">
        <v>100</v>
      </c>
      <c r="D6">
        <v>3.7052</v>
      </c>
      <c r="E6" s="15">
        <v>10</v>
      </c>
      <c r="F6" s="15">
        <v>5</v>
      </c>
      <c r="G6">
        <v>18.75</v>
      </c>
      <c r="H6">
        <v>75</v>
      </c>
      <c r="I6">
        <v>57</v>
      </c>
      <c r="J6">
        <v>7.5</v>
      </c>
      <c r="K6">
        <v>5.7</v>
      </c>
      <c r="L6">
        <f t="shared" si="0"/>
        <v>0.76</v>
      </c>
    </row>
    <row r="7" spans="1:12" x14ac:dyDescent="0.3">
      <c r="A7">
        <v>0.59</v>
      </c>
      <c r="B7">
        <v>14</v>
      </c>
      <c r="C7">
        <v>100</v>
      </c>
      <c r="D7">
        <v>3.7052</v>
      </c>
      <c r="E7" s="15">
        <v>10</v>
      </c>
      <c r="F7" s="15">
        <v>5</v>
      </c>
      <c r="G7">
        <v>18.75</v>
      </c>
      <c r="H7">
        <v>75</v>
      </c>
      <c r="I7">
        <v>48</v>
      </c>
      <c r="J7">
        <v>7.5</v>
      </c>
      <c r="K7">
        <v>4.7999999999999901</v>
      </c>
      <c r="L7">
        <f t="shared" si="0"/>
        <v>0.64</v>
      </c>
    </row>
    <row r="8" spans="1:12" x14ac:dyDescent="0.3">
      <c r="A8">
        <v>0.59</v>
      </c>
      <c r="B8">
        <v>16</v>
      </c>
      <c r="C8">
        <v>100</v>
      </c>
      <c r="D8">
        <v>3.7052</v>
      </c>
      <c r="E8" s="15">
        <v>10</v>
      </c>
      <c r="F8" s="15">
        <v>5</v>
      </c>
      <c r="G8">
        <v>18.75</v>
      </c>
      <c r="H8">
        <v>75</v>
      </c>
      <c r="I8">
        <v>45</v>
      </c>
      <c r="J8">
        <v>7.5</v>
      </c>
      <c r="K8">
        <v>4.5</v>
      </c>
      <c r="L8">
        <f t="shared" si="0"/>
        <v>0.6</v>
      </c>
    </row>
    <row r="9" spans="1:12" x14ac:dyDescent="0.3">
      <c r="A9">
        <v>0.59</v>
      </c>
      <c r="B9">
        <v>18</v>
      </c>
      <c r="C9">
        <v>100</v>
      </c>
      <c r="D9">
        <v>3.7052</v>
      </c>
      <c r="E9" s="15">
        <v>10</v>
      </c>
      <c r="F9" s="15">
        <v>5</v>
      </c>
      <c r="G9">
        <v>18.75</v>
      </c>
      <c r="H9">
        <v>75</v>
      </c>
      <c r="I9">
        <v>41</v>
      </c>
      <c r="J9">
        <v>7.5</v>
      </c>
      <c r="K9">
        <v>4.0999999999999899</v>
      </c>
      <c r="L9">
        <f t="shared" si="0"/>
        <v>0.54666666666666663</v>
      </c>
    </row>
    <row r="10" spans="1:12" x14ac:dyDescent="0.3">
      <c r="A10">
        <v>0.59</v>
      </c>
      <c r="B10">
        <v>20</v>
      </c>
      <c r="C10">
        <v>100</v>
      </c>
      <c r="D10">
        <v>3.7052</v>
      </c>
      <c r="E10" s="15">
        <v>10</v>
      </c>
      <c r="F10" s="15">
        <v>5</v>
      </c>
      <c r="G10">
        <v>18.75</v>
      </c>
      <c r="H10">
        <v>75</v>
      </c>
      <c r="I10">
        <v>46</v>
      </c>
      <c r="J10">
        <v>7.5</v>
      </c>
      <c r="K10">
        <v>4.5999999999999899</v>
      </c>
      <c r="L10">
        <f t="shared" si="0"/>
        <v>0.61333333333333329</v>
      </c>
    </row>
    <row r="11" spans="1:12" x14ac:dyDescent="0.3">
      <c r="A11">
        <v>0.59</v>
      </c>
      <c r="B11">
        <v>22</v>
      </c>
      <c r="C11">
        <v>100</v>
      </c>
      <c r="D11">
        <v>3.7052</v>
      </c>
      <c r="E11" s="15">
        <v>10</v>
      </c>
      <c r="F11" s="15">
        <v>5</v>
      </c>
      <c r="G11">
        <v>18.75</v>
      </c>
      <c r="H11">
        <v>75</v>
      </c>
      <c r="I11">
        <v>49</v>
      </c>
      <c r="J11">
        <v>7.5</v>
      </c>
      <c r="K11">
        <v>4.9000000000000004</v>
      </c>
      <c r="L11">
        <f t="shared" si="0"/>
        <v>0.65333333333333332</v>
      </c>
    </row>
    <row r="12" spans="1:12" x14ac:dyDescent="0.3">
      <c r="A12">
        <v>0.59</v>
      </c>
      <c r="B12">
        <v>24</v>
      </c>
      <c r="C12">
        <v>100</v>
      </c>
      <c r="D12">
        <v>3.7052</v>
      </c>
      <c r="E12" s="15">
        <v>10</v>
      </c>
      <c r="F12" s="15">
        <v>5</v>
      </c>
      <c r="G12">
        <v>18.75</v>
      </c>
      <c r="H12">
        <v>75</v>
      </c>
      <c r="I12">
        <v>45</v>
      </c>
      <c r="J12">
        <v>7.5</v>
      </c>
      <c r="K12">
        <v>4.5</v>
      </c>
      <c r="L12">
        <f t="shared" si="0"/>
        <v>0.6</v>
      </c>
    </row>
    <row r="13" spans="1:12" x14ac:dyDescent="0.3">
      <c r="A13">
        <v>0.59</v>
      </c>
      <c r="B13">
        <v>26</v>
      </c>
      <c r="C13">
        <v>100</v>
      </c>
      <c r="D13">
        <v>3.7052</v>
      </c>
      <c r="E13" s="15">
        <v>10</v>
      </c>
      <c r="F13" s="15">
        <v>5</v>
      </c>
      <c r="G13">
        <v>18.75</v>
      </c>
      <c r="H13">
        <v>75</v>
      </c>
      <c r="I13">
        <v>45</v>
      </c>
      <c r="J13">
        <v>7.5</v>
      </c>
      <c r="K13">
        <v>4.5</v>
      </c>
      <c r="L13">
        <f t="shared" si="0"/>
        <v>0.6</v>
      </c>
    </row>
    <row r="14" spans="1:12" x14ac:dyDescent="0.3">
      <c r="A14">
        <v>0.59</v>
      </c>
      <c r="B14">
        <v>28</v>
      </c>
      <c r="C14">
        <v>100</v>
      </c>
      <c r="D14">
        <v>3.7052</v>
      </c>
      <c r="E14" s="15">
        <v>10</v>
      </c>
      <c r="F14" s="15">
        <v>5</v>
      </c>
      <c r="G14">
        <v>18.75</v>
      </c>
      <c r="H14">
        <v>75</v>
      </c>
      <c r="I14">
        <v>46</v>
      </c>
      <c r="J14">
        <v>7.5</v>
      </c>
      <c r="K14">
        <v>4.5999999999999899</v>
      </c>
      <c r="L14">
        <f t="shared" si="0"/>
        <v>0.61333333333333329</v>
      </c>
    </row>
    <row r="15" spans="1:12" x14ac:dyDescent="0.3">
      <c r="A15">
        <v>0.59</v>
      </c>
      <c r="B15">
        <v>30</v>
      </c>
      <c r="C15">
        <v>100</v>
      </c>
      <c r="D15">
        <v>3.7052</v>
      </c>
      <c r="E15" s="15">
        <v>10</v>
      </c>
      <c r="F15" s="15">
        <v>5</v>
      </c>
      <c r="G15">
        <v>18.75</v>
      </c>
      <c r="H15">
        <v>75</v>
      </c>
      <c r="I15">
        <v>46</v>
      </c>
      <c r="J15">
        <v>7.5</v>
      </c>
      <c r="K15">
        <v>4.5999999999999899</v>
      </c>
      <c r="L15">
        <f t="shared" si="0"/>
        <v>0.61333333333333329</v>
      </c>
    </row>
    <row r="16" spans="1:12" x14ac:dyDescent="0.3">
      <c r="A16">
        <v>0.59</v>
      </c>
      <c r="B16">
        <v>32</v>
      </c>
      <c r="C16">
        <v>100</v>
      </c>
      <c r="D16">
        <v>3.7052</v>
      </c>
      <c r="E16" s="15">
        <v>10</v>
      </c>
      <c r="F16" s="15">
        <v>5</v>
      </c>
      <c r="G16">
        <v>18.75</v>
      </c>
      <c r="H16">
        <v>75</v>
      </c>
      <c r="I16">
        <v>49</v>
      </c>
      <c r="J16">
        <v>7.5</v>
      </c>
      <c r="K16">
        <v>4.9000000000000004</v>
      </c>
      <c r="L16">
        <f t="shared" si="0"/>
        <v>0.65333333333333332</v>
      </c>
    </row>
    <row r="17" spans="1:12" x14ac:dyDescent="0.3">
      <c r="A17">
        <v>0.59</v>
      </c>
      <c r="B17">
        <v>34</v>
      </c>
      <c r="C17">
        <v>100</v>
      </c>
      <c r="D17">
        <v>3.7052</v>
      </c>
      <c r="E17" s="15">
        <v>10</v>
      </c>
      <c r="F17" s="15">
        <v>5</v>
      </c>
      <c r="G17">
        <v>18.75</v>
      </c>
      <c r="H17">
        <v>75</v>
      </c>
      <c r="I17">
        <v>50</v>
      </c>
      <c r="J17">
        <v>7.5</v>
      </c>
      <c r="K17">
        <v>5</v>
      </c>
      <c r="L17">
        <f t="shared" si="0"/>
        <v>0.66666666666666663</v>
      </c>
    </row>
    <row r="18" spans="1:12" x14ac:dyDescent="0.3">
      <c r="A18">
        <v>0.59</v>
      </c>
      <c r="B18">
        <v>36</v>
      </c>
      <c r="C18">
        <v>100</v>
      </c>
      <c r="D18">
        <v>3.7052</v>
      </c>
      <c r="E18" s="15">
        <v>10</v>
      </c>
      <c r="F18" s="15">
        <v>5</v>
      </c>
      <c r="G18">
        <v>18.75</v>
      </c>
      <c r="H18">
        <v>75</v>
      </c>
      <c r="I18">
        <v>52</v>
      </c>
      <c r="J18">
        <v>7.5</v>
      </c>
      <c r="K18">
        <v>5.2</v>
      </c>
      <c r="L18">
        <f t="shared" si="0"/>
        <v>0.69333333333333336</v>
      </c>
    </row>
    <row r="19" spans="1:12" x14ac:dyDescent="0.3">
      <c r="A19">
        <v>0.59</v>
      </c>
      <c r="B19">
        <v>38</v>
      </c>
      <c r="C19">
        <v>100</v>
      </c>
      <c r="D19">
        <v>3.7052</v>
      </c>
      <c r="E19" s="15">
        <v>10</v>
      </c>
      <c r="F19" s="15">
        <v>5</v>
      </c>
      <c r="G19">
        <v>18.75</v>
      </c>
      <c r="H19">
        <v>75</v>
      </c>
      <c r="I19">
        <v>49</v>
      </c>
      <c r="J19">
        <v>7.5</v>
      </c>
      <c r="K19">
        <v>4.9000000000000004</v>
      </c>
      <c r="L19">
        <f t="shared" si="0"/>
        <v>0.65333333333333332</v>
      </c>
    </row>
    <row r="20" spans="1:12" x14ac:dyDescent="0.3">
      <c r="A20">
        <v>0.59</v>
      </c>
      <c r="B20">
        <v>40</v>
      </c>
      <c r="C20">
        <v>100</v>
      </c>
      <c r="D20">
        <v>3.7052</v>
      </c>
      <c r="E20" s="15">
        <v>10</v>
      </c>
      <c r="F20" s="15">
        <v>5</v>
      </c>
      <c r="G20">
        <v>18.75</v>
      </c>
      <c r="H20">
        <v>75</v>
      </c>
      <c r="I20">
        <v>50</v>
      </c>
      <c r="J20">
        <v>7.5</v>
      </c>
      <c r="K20">
        <v>5</v>
      </c>
      <c r="L20">
        <f t="shared" si="0"/>
        <v>0.66666666666666663</v>
      </c>
    </row>
    <row r="21" spans="1:12" x14ac:dyDescent="0.3">
      <c r="A21">
        <v>0.59</v>
      </c>
      <c r="B21">
        <v>42</v>
      </c>
      <c r="C21">
        <v>100</v>
      </c>
      <c r="D21">
        <v>3.7052</v>
      </c>
      <c r="E21" s="15">
        <v>10</v>
      </c>
      <c r="F21" s="15">
        <v>5</v>
      </c>
      <c r="G21">
        <v>18.75</v>
      </c>
      <c r="H21">
        <v>75</v>
      </c>
      <c r="I21">
        <v>48</v>
      </c>
      <c r="J21">
        <v>7.5</v>
      </c>
      <c r="K21">
        <v>4.7999999999999901</v>
      </c>
      <c r="L21">
        <f t="shared" si="0"/>
        <v>0.64</v>
      </c>
    </row>
    <row r="22" spans="1:12" x14ac:dyDescent="0.3">
      <c r="A22">
        <v>0.59</v>
      </c>
      <c r="B22">
        <v>44</v>
      </c>
      <c r="C22">
        <v>100</v>
      </c>
      <c r="D22">
        <v>3.7052</v>
      </c>
      <c r="E22" s="15">
        <v>10</v>
      </c>
      <c r="F22" s="15">
        <v>5</v>
      </c>
      <c r="G22">
        <v>18.75</v>
      </c>
      <c r="H22">
        <v>75</v>
      </c>
      <c r="I22">
        <v>47</v>
      </c>
      <c r="J22">
        <v>7.5</v>
      </c>
      <c r="K22">
        <v>4.7</v>
      </c>
      <c r="L22">
        <f t="shared" si="0"/>
        <v>0.62666666666666671</v>
      </c>
    </row>
    <row r="23" spans="1:12" x14ac:dyDescent="0.3">
      <c r="E23" s="15"/>
      <c r="F23" s="15"/>
    </row>
    <row r="24" spans="1:12" x14ac:dyDescent="0.3">
      <c r="A24" t="s">
        <v>77</v>
      </c>
      <c r="B24" t="s">
        <v>76</v>
      </c>
      <c r="C24" t="s">
        <v>1</v>
      </c>
      <c r="D24" t="s">
        <v>72</v>
      </c>
      <c r="E24" s="15" t="s">
        <v>78</v>
      </c>
      <c r="F24" s="15" t="s">
        <v>2</v>
      </c>
      <c r="G24" t="s">
        <v>9</v>
      </c>
      <c r="H24" t="s">
        <v>21</v>
      </c>
      <c r="I24" t="s">
        <v>22</v>
      </c>
      <c r="J24" t="s">
        <v>23</v>
      </c>
      <c r="K24" t="s">
        <v>24</v>
      </c>
    </row>
    <row r="25" spans="1:12" x14ac:dyDescent="0.3">
      <c r="A25">
        <v>0.59</v>
      </c>
      <c r="B25">
        <v>42</v>
      </c>
      <c r="C25">
        <v>100</v>
      </c>
      <c r="D25">
        <v>3.7052</v>
      </c>
      <c r="E25" s="15">
        <v>10</v>
      </c>
      <c r="F25" s="15">
        <v>5</v>
      </c>
      <c r="G25">
        <v>18.75</v>
      </c>
      <c r="H25">
        <v>75</v>
      </c>
      <c r="I25">
        <v>49</v>
      </c>
      <c r="J25">
        <v>7.5</v>
      </c>
      <c r="K25">
        <v>4.9000000000000004</v>
      </c>
      <c r="L25">
        <f t="shared" si="0"/>
        <v>0.65333333333333332</v>
      </c>
    </row>
    <row r="26" spans="1:12" x14ac:dyDescent="0.3">
      <c r="A26">
        <v>0.59</v>
      </c>
      <c r="B26">
        <v>44</v>
      </c>
      <c r="C26">
        <v>100</v>
      </c>
      <c r="D26">
        <v>3.7052</v>
      </c>
      <c r="E26" s="15">
        <v>10</v>
      </c>
      <c r="F26" s="15">
        <v>5</v>
      </c>
      <c r="G26">
        <v>18.75</v>
      </c>
      <c r="H26">
        <v>75</v>
      </c>
      <c r="I26">
        <v>47</v>
      </c>
      <c r="J26">
        <v>7.5</v>
      </c>
      <c r="K26">
        <v>4.7</v>
      </c>
      <c r="L26">
        <f t="shared" si="0"/>
        <v>0.62666666666666671</v>
      </c>
    </row>
    <row r="27" spans="1:12" x14ac:dyDescent="0.3">
      <c r="A27">
        <v>0.59</v>
      </c>
      <c r="B27">
        <v>46</v>
      </c>
      <c r="C27">
        <v>100</v>
      </c>
      <c r="D27">
        <v>3.7052</v>
      </c>
      <c r="E27" s="15">
        <v>10</v>
      </c>
      <c r="F27" s="15">
        <v>5</v>
      </c>
      <c r="G27">
        <v>18.75</v>
      </c>
      <c r="H27">
        <v>75</v>
      </c>
      <c r="I27">
        <v>52</v>
      </c>
      <c r="J27">
        <v>7.5</v>
      </c>
      <c r="K27">
        <v>5.2</v>
      </c>
      <c r="L27">
        <f t="shared" si="0"/>
        <v>0.69333333333333336</v>
      </c>
    </row>
    <row r="28" spans="1:12" x14ac:dyDescent="0.3">
      <c r="A28" t="s">
        <v>8</v>
      </c>
    </row>
    <row r="29" spans="1:12" x14ac:dyDescent="0.3">
      <c r="A29" t="s">
        <v>77</v>
      </c>
      <c r="B29" t="s">
        <v>76</v>
      </c>
      <c r="C29" t="s">
        <v>1</v>
      </c>
      <c r="D29" t="s">
        <v>72</v>
      </c>
      <c r="E29" t="s">
        <v>20</v>
      </c>
      <c r="F29" s="15" t="s">
        <v>75</v>
      </c>
      <c r="G29" s="15" t="s">
        <v>2</v>
      </c>
      <c r="H29" t="s">
        <v>21</v>
      </c>
      <c r="I29" t="s">
        <v>22</v>
      </c>
      <c r="J29" t="s">
        <v>23</v>
      </c>
      <c r="K29" t="s">
        <v>24</v>
      </c>
    </row>
    <row r="30" spans="1:12" x14ac:dyDescent="0.3">
      <c r="A30">
        <v>0.59</v>
      </c>
      <c r="B30">
        <v>42</v>
      </c>
      <c r="C30">
        <v>100</v>
      </c>
      <c r="D30">
        <v>3.7052</v>
      </c>
      <c r="E30">
        <v>51.298265999999998</v>
      </c>
      <c r="F30" s="15">
        <v>10</v>
      </c>
      <c r="G30" s="15">
        <v>5</v>
      </c>
      <c r="H30">
        <v>20</v>
      </c>
      <c r="I30">
        <v>42</v>
      </c>
      <c r="J30">
        <v>2</v>
      </c>
      <c r="K30">
        <v>4.2</v>
      </c>
      <c r="L30">
        <f t="shared" si="0"/>
        <v>2.1</v>
      </c>
    </row>
    <row r="31" spans="1:12" x14ac:dyDescent="0.3">
      <c r="A31">
        <v>0.59</v>
      </c>
      <c r="B31">
        <v>44</v>
      </c>
      <c r="C31">
        <v>100</v>
      </c>
      <c r="D31">
        <v>3.7052</v>
      </c>
      <c r="E31">
        <v>52.578326300000001</v>
      </c>
      <c r="F31" s="15">
        <v>10</v>
      </c>
      <c r="G31" s="15">
        <v>5</v>
      </c>
      <c r="H31">
        <v>20</v>
      </c>
      <c r="I31">
        <v>42</v>
      </c>
      <c r="J31">
        <v>2</v>
      </c>
      <c r="K31">
        <v>4.2</v>
      </c>
      <c r="L31">
        <f t="shared" si="0"/>
        <v>2.1</v>
      </c>
    </row>
    <row r="32" spans="1:12" x14ac:dyDescent="0.3">
      <c r="A32">
        <v>0.59</v>
      </c>
      <c r="B32">
        <v>46</v>
      </c>
      <c r="C32">
        <v>100</v>
      </c>
      <c r="D32">
        <v>3.7052</v>
      </c>
      <c r="E32">
        <v>53.8344211</v>
      </c>
      <c r="F32" s="15">
        <v>10</v>
      </c>
      <c r="G32" s="15">
        <v>5</v>
      </c>
      <c r="H32">
        <v>21</v>
      </c>
      <c r="I32">
        <v>44</v>
      </c>
      <c r="J32">
        <v>2.1</v>
      </c>
      <c r="K32">
        <v>4.4000000000000004</v>
      </c>
      <c r="L32">
        <f t="shared" si="0"/>
        <v>2.0952380952380953</v>
      </c>
    </row>
    <row r="33" spans="1:12" x14ac:dyDescent="0.3">
      <c r="A33" t="s">
        <v>8</v>
      </c>
      <c r="F33" s="15"/>
      <c r="G33" s="15"/>
    </row>
    <row r="34" spans="1:12" x14ac:dyDescent="0.3">
      <c r="A34" t="s">
        <v>77</v>
      </c>
      <c r="B34" t="s">
        <v>76</v>
      </c>
      <c r="C34" t="s">
        <v>1</v>
      </c>
      <c r="D34" t="s">
        <v>72</v>
      </c>
      <c r="E34" t="s">
        <v>20</v>
      </c>
      <c r="F34" s="15" t="s">
        <v>75</v>
      </c>
      <c r="G34" s="15" t="s">
        <v>2</v>
      </c>
      <c r="H34" t="s">
        <v>21</v>
      </c>
      <c r="I34" t="s">
        <v>22</v>
      </c>
      <c r="J34" t="s">
        <v>23</v>
      </c>
      <c r="K34" t="s">
        <v>24</v>
      </c>
    </row>
    <row r="35" spans="1:12" x14ac:dyDescent="0.3">
      <c r="A35">
        <v>0.59</v>
      </c>
      <c r="B35">
        <v>8</v>
      </c>
      <c r="C35">
        <v>100</v>
      </c>
      <c r="D35">
        <v>3.7052</v>
      </c>
      <c r="E35">
        <v>21.853365799999999</v>
      </c>
      <c r="F35" s="15">
        <v>10</v>
      </c>
      <c r="G35" s="15">
        <v>5</v>
      </c>
      <c r="H35">
        <v>4</v>
      </c>
      <c r="I35">
        <v>8</v>
      </c>
      <c r="J35">
        <v>0.4</v>
      </c>
      <c r="K35">
        <v>0.8</v>
      </c>
      <c r="L35">
        <f t="shared" si="0"/>
        <v>2</v>
      </c>
    </row>
    <row r="36" spans="1:12" x14ac:dyDescent="0.3">
      <c r="A36">
        <v>0.59</v>
      </c>
      <c r="B36">
        <v>12</v>
      </c>
      <c r="C36">
        <v>100</v>
      </c>
      <c r="D36">
        <v>3.7052</v>
      </c>
      <c r="E36">
        <v>26.842719599999999</v>
      </c>
      <c r="F36" s="15">
        <v>10</v>
      </c>
      <c r="G36" s="15">
        <v>5</v>
      </c>
      <c r="H36">
        <v>7</v>
      </c>
      <c r="I36">
        <v>17</v>
      </c>
      <c r="J36">
        <v>0.69999999999999896</v>
      </c>
      <c r="K36">
        <v>1.69999999999999</v>
      </c>
      <c r="L36">
        <f t="shared" si="0"/>
        <v>2.4285714285714284</v>
      </c>
    </row>
    <row r="37" spans="1:12" x14ac:dyDescent="0.3">
      <c r="A37">
        <v>0.59</v>
      </c>
      <c r="B37">
        <v>16</v>
      </c>
      <c r="C37">
        <v>100</v>
      </c>
      <c r="D37">
        <v>3.7052</v>
      </c>
      <c r="E37">
        <v>31.085018900000001</v>
      </c>
      <c r="F37" s="15">
        <v>10</v>
      </c>
      <c r="G37" s="15">
        <v>5</v>
      </c>
      <c r="H37">
        <v>10</v>
      </c>
      <c r="I37">
        <v>20</v>
      </c>
      <c r="J37">
        <v>0.99999990000000005</v>
      </c>
      <c r="K37">
        <v>2</v>
      </c>
      <c r="L37">
        <f t="shared" si="0"/>
        <v>2</v>
      </c>
    </row>
    <row r="38" spans="1:12" x14ac:dyDescent="0.3">
      <c r="A38">
        <v>0.59</v>
      </c>
      <c r="B38">
        <v>20</v>
      </c>
      <c r="C38">
        <v>100</v>
      </c>
      <c r="D38">
        <v>3.7052</v>
      </c>
      <c r="E38">
        <v>34.854124499999998</v>
      </c>
      <c r="F38" s="15">
        <v>10</v>
      </c>
      <c r="G38" s="15">
        <v>5</v>
      </c>
      <c r="H38">
        <v>11</v>
      </c>
      <c r="I38">
        <v>29</v>
      </c>
      <c r="J38">
        <v>1.1000000000000001</v>
      </c>
      <c r="K38">
        <v>2.8999999999999901</v>
      </c>
      <c r="L38">
        <f t="shared" si="0"/>
        <v>2.6363636363636362</v>
      </c>
    </row>
    <row r="39" spans="1:12" x14ac:dyDescent="0.3">
      <c r="A39">
        <v>0.59</v>
      </c>
      <c r="B39">
        <v>24</v>
      </c>
      <c r="C39">
        <v>100</v>
      </c>
      <c r="D39">
        <v>3.7052</v>
      </c>
      <c r="E39">
        <v>38.290030000000002</v>
      </c>
      <c r="F39" s="15">
        <v>10</v>
      </c>
      <c r="G39" s="15">
        <v>5</v>
      </c>
      <c r="H39">
        <v>12</v>
      </c>
      <c r="I39">
        <v>35</v>
      </c>
      <c r="J39">
        <v>1.19999999999999</v>
      </c>
      <c r="K39">
        <v>3.5</v>
      </c>
      <c r="L39">
        <f t="shared" si="0"/>
        <v>2.9166666666666665</v>
      </c>
    </row>
    <row r="40" spans="1:12" x14ac:dyDescent="0.3">
      <c r="A40">
        <v>0.59</v>
      </c>
      <c r="B40">
        <v>28</v>
      </c>
      <c r="C40">
        <v>100</v>
      </c>
      <c r="D40">
        <v>3.7052</v>
      </c>
      <c r="E40">
        <v>41.475626499999997</v>
      </c>
      <c r="F40" s="15">
        <v>10</v>
      </c>
      <c r="G40" s="15">
        <v>5</v>
      </c>
      <c r="H40">
        <v>13</v>
      </c>
      <c r="I40">
        <v>39</v>
      </c>
      <c r="J40">
        <v>1.3</v>
      </c>
      <c r="K40">
        <v>3.8999999999999901</v>
      </c>
      <c r="L40">
        <f t="shared" si="0"/>
        <v>3</v>
      </c>
    </row>
    <row r="41" spans="1:12" x14ac:dyDescent="0.3">
      <c r="A41">
        <v>0.59</v>
      </c>
      <c r="B41">
        <v>32</v>
      </c>
      <c r="C41">
        <v>100</v>
      </c>
      <c r="D41">
        <v>3.7052</v>
      </c>
      <c r="E41">
        <v>44.464745499999999</v>
      </c>
      <c r="F41" s="15">
        <v>10</v>
      </c>
      <c r="G41" s="15">
        <v>5</v>
      </c>
      <c r="H41">
        <v>14</v>
      </c>
      <c r="I41">
        <v>41</v>
      </c>
      <c r="J41">
        <v>1.3999999999999899</v>
      </c>
      <c r="K41">
        <v>4.0999999999999899</v>
      </c>
      <c r="L41">
        <f t="shared" si="0"/>
        <v>2.9285714285714284</v>
      </c>
    </row>
    <row r="42" spans="1:12" x14ac:dyDescent="0.3">
      <c r="A42">
        <v>0.59</v>
      </c>
      <c r="B42">
        <v>36</v>
      </c>
      <c r="C42">
        <v>100</v>
      </c>
      <c r="D42">
        <v>3.7052</v>
      </c>
      <c r="E42">
        <v>47.294654999999999</v>
      </c>
      <c r="F42" s="15">
        <v>10</v>
      </c>
      <c r="G42" s="15">
        <v>5</v>
      </c>
      <c r="H42">
        <v>16</v>
      </c>
      <c r="I42">
        <v>46</v>
      </c>
      <c r="J42">
        <v>1.6</v>
      </c>
      <c r="K42">
        <v>4.5999999999999899</v>
      </c>
      <c r="L42">
        <f t="shared" si="0"/>
        <v>2.875</v>
      </c>
    </row>
    <row r="43" spans="1:12" x14ac:dyDescent="0.3">
      <c r="A43">
        <v>0.59</v>
      </c>
      <c r="B43">
        <v>40</v>
      </c>
      <c r="C43">
        <v>100</v>
      </c>
      <c r="D43">
        <v>3.7052</v>
      </c>
      <c r="E43">
        <v>49.992399399999996</v>
      </c>
      <c r="F43" s="15">
        <v>10</v>
      </c>
      <c r="G43" s="15">
        <v>5</v>
      </c>
      <c r="H43">
        <v>18</v>
      </c>
      <c r="I43">
        <v>43</v>
      </c>
      <c r="J43">
        <v>1.8</v>
      </c>
      <c r="K43">
        <v>4.2999999999999901</v>
      </c>
      <c r="L43">
        <f t="shared" si="0"/>
        <v>2.3888888888888888</v>
      </c>
    </row>
    <row r="44" spans="1:12" x14ac:dyDescent="0.3">
      <c r="A44">
        <v>0.59</v>
      </c>
      <c r="B44">
        <v>44</v>
      </c>
      <c r="C44">
        <v>100</v>
      </c>
      <c r="D44">
        <v>3.7052</v>
      </c>
      <c r="E44">
        <v>52.578326300000001</v>
      </c>
      <c r="F44" s="15">
        <v>10</v>
      </c>
      <c r="G44" s="15">
        <v>5</v>
      </c>
      <c r="H44">
        <v>20</v>
      </c>
      <c r="I44">
        <v>42</v>
      </c>
      <c r="J44">
        <v>2</v>
      </c>
      <c r="K44">
        <v>4.2</v>
      </c>
      <c r="L44">
        <f t="shared" si="0"/>
        <v>2.1</v>
      </c>
    </row>
    <row r="45" spans="1:12" x14ac:dyDescent="0.3">
      <c r="A45" t="s">
        <v>8</v>
      </c>
      <c r="F45" s="15"/>
      <c r="G45" s="15"/>
    </row>
    <row r="46" spans="1:12" x14ac:dyDescent="0.3">
      <c r="A46" t="s">
        <v>77</v>
      </c>
      <c r="B46" t="s">
        <v>76</v>
      </c>
      <c r="C46" t="s">
        <v>1</v>
      </c>
      <c r="D46" t="s">
        <v>72</v>
      </c>
      <c r="E46" t="s">
        <v>20</v>
      </c>
      <c r="F46" s="15" t="s">
        <v>75</v>
      </c>
      <c r="G46" s="15" t="s">
        <v>2</v>
      </c>
      <c r="H46" t="s">
        <v>21</v>
      </c>
      <c r="I46" t="s">
        <v>22</v>
      </c>
      <c r="J46" t="s">
        <v>23</v>
      </c>
      <c r="K46" t="s">
        <v>24</v>
      </c>
    </row>
    <row r="47" spans="1:12" x14ac:dyDescent="0.3">
      <c r="A47">
        <v>0.59</v>
      </c>
      <c r="B47">
        <v>36</v>
      </c>
      <c r="C47">
        <v>100</v>
      </c>
      <c r="D47">
        <v>1.8526</v>
      </c>
      <c r="E47">
        <v>47.294654999999999</v>
      </c>
      <c r="F47" s="15">
        <v>10</v>
      </c>
      <c r="G47" s="15">
        <v>5</v>
      </c>
      <c r="H47">
        <v>16</v>
      </c>
      <c r="I47">
        <v>44</v>
      </c>
      <c r="J47">
        <v>1.6</v>
      </c>
      <c r="K47">
        <v>4.4000000000000004</v>
      </c>
      <c r="L47">
        <f t="shared" si="0"/>
        <v>2.75</v>
      </c>
    </row>
    <row r="48" spans="1:12" x14ac:dyDescent="0.3">
      <c r="A48">
        <v>0.59</v>
      </c>
      <c r="B48">
        <v>36</v>
      </c>
      <c r="C48">
        <v>100</v>
      </c>
      <c r="D48">
        <v>2.1894363636360001</v>
      </c>
      <c r="E48">
        <v>47.294654999999999</v>
      </c>
      <c r="F48" s="15">
        <v>10</v>
      </c>
      <c r="G48" s="15">
        <v>5</v>
      </c>
      <c r="H48">
        <v>16</v>
      </c>
      <c r="I48">
        <v>47</v>
      </c>
      <c r="J48">
        <v>1.6</v>
      </c>
      <c r="K48">
        <v>4.7</v>
      </c>
      <c r="L48">
        <f t="shared" si="0"/>
        <v>2.9375</v>
      </c>
    </row>
    <row r="49" spans="1:12" x14ac:dyDescent="0.3">
      <c r="A49">
        <v>0.59</v>
      </c>
      <c r="B49">
        <v>36</v>
      </c>
      <c r="C49">
        <v>100</v>
      </c>
      <c r="D49">
        <v>2.526272727272</v>
      </c>
      <c r="E49">
        <v>47.294654999999999</v>
      </c>
      <c r="F49" s="15">
        <v>10</v>
      </c>
      <c r="G49" s="15">
        <v>5</v>
      </c>
      <c r="H49">
        <v>16</v>
      </c>
      <c r="I49">
        <v>44</v>
      </c>
      <c r="J49">
        <v>1.6</v>
      </c>
      <c r="K49">
        <v>4.4000000000000004</v>
      </c>
      <c r="L49">
        <f t="shared" si="0"/>
        <v>2.75</v>
      </c>
    </row>
    <row r="50" spans="1:12" x14ac:dyDescent="0.3">
      <c r="A50">
        <v>0.59</v>
      </c>
      <c r="B50">
        <v>36</v>
      </c>
      <c r="C50">
        <v>100</v>
      </c>
      <c r="D50">
        <v>2.863109090909</v>
      </c>
      <c r="E50">
        <v>47.294654999999999</v>
      </c>
      <c r="F50" s="15">
        <v>10</v>
      </c>
      <c r="G50" s="15">
        <v>5</v>
      </c>
      <c r="H50">
        <v>16</v>
      </c>
      <c r="I50">
        <v>42</v>
      </c>
      <c r="J50">
        <v>1.6</v>
      </c>
      <c r="K50">
        <v>4.2</v>
      </c>
      <c r="L50">
        <f t="shared" si="0"/>
        <v>2.625</v>
      </c>
    </row>
    <row r="51" spans="1:12" x14ac:dyDescent="0.3">
      <c r="A51">
        <v>0.59</v>
      </c>
      <c r="B51">
        <v>36</v>
      </c>
      <c r="C51">
        <v>100</v>
      </c>
      <c r="D51">
        <v>3.1999454545449999</v>
      </c>
      <c r="E51">
        <v>47.294654999999999</v>
      </c>
      <c r="F51" s="15">
        <v>10</v>
      </c>
      <c r="G51" s="15">
        <v>5</v>
      </c>
      <c r="H51">
        <v>16</v>
      </c>
      <c r="I51">
        <v>44</v>
      </c>
      <c r="J51">
        <v>1.6</v>
      </c>
      <c r="K51">
        <v>4.4000000000000004</v>
      </c>
      <c r="L51">
        <f t="shared" si="0"/>
        <v>2.75</v>
      </c>
    </row>
    <row r="52" spans="1:12" x14ac:dyDescent="0.3">
      <c r="A52">
        <v>0.59</v>
      </c>
      <c r="B52">
        <v>36</v>
      </c>
      <c r="C52">
        <v>100</v>
      </c>
      <c r="D52">
        <v>3.5367818181809998</v>
      </c>
      <c r="E52">
        <v>47.294654999999999</v>
      </c>
      <c r="F52" s="15">
        <v>10</v>
      </c>
      <c r="G52" s="15">
        <v>5</v>
      </c>
      <c r="H52">
        <v>16</v>
      </c>
      <c r="I52">
        <v>44</v>
      </c>
      <c r="J52">
        <v>1.6</v>
      </c>
      <c r="K52">
        <v>4.4000000000000004</v>
      </c>
      <c r="L52">
        <f t="shared" si="0"/>
        <v>2.75</v>
      </c>
    </row>
    <row r="53" spans="1:12" x14ac:dyDescent="0.3">
      <c r="A53">
        <v>0.59</v>
      </c>
      <c r="B53">
        <v>36</v>
      </c>
      <c r="C53">
        <v>100</v>
      </c>
      <c r="D53">
        <v>3.8736181818180002</v>
      </c>
      <c r="E53">
        <v>47.294654999999999</v>
      </c>
      <c r="F53" s="15">
        <v>10</v>
      </c>
      <c r="G53" s="15">
        <v>5</v>
      </c>
      <c r="H53">
        <v>16</v>
      </c>
      <c r="I53">
        <v>47</v>
      </c>
      <c r="J53">
        <v>1.6</v>
      </c>
      <c r="K53">
        <v>4.7</v>
      </c>
      <c r="L53">
        <f t="shared" si="0"/>
        <v>2.9375</v>
      </c>
    </row>
    <row r="54" spans="1:12" x14ac:dyDescent="0.3">
      <c r="A54">
        <v>0.59</v>
      </c>
      <c r="B54">
        <v>36</v>
      </c>
      <c r="C54">
        <v>100</v>
      </c>
      <c r="D54">
        <v>4.2104545454539997</v>
      </c>
      <c r="E54">
        <v>47.294654999999999</v>
      </c>
      <c r="F54" s="15">
        <v>10</v>
      </c>
      <c r="G54" s="15">
        <v>5</v>
      </c>
      <c r="H54">
        <v>16</v>
      </c>
      <c r="I54">
        <v>49</v>
      </c>
      <c r="J54">
        <v>1.6</v>
      </c>
      <c r="K54">
        <v>4.9000000000000004</v>
      </c>
      <c r="L54">
        <f t="shared" si="0"/>
        <v>3.0625</v>
      </c>
    </row>
    <row r="55" spans="1:12" x14ac:dyDescent="0.3">
      <c r="A55">
        <v>0.59</v>
      </c>
      <c r="B55">
        <v>36</v>
      </c>
      <c r="C55">
        <v>100</v>
      </c>
      <c r="D55">
        <v>4.54729090909</v>
      </c>
      <c r="E55">
        <v>47.294654999999999</v>
      </c>
      <c r="F55" s="15">
        <v>10</v>
      </c>
      <c r="G55" s="15">
        <v>5</v>
      </c>
      <c r="H55">
        <v>16</v>
      </c>
      <c r="I55">
        <v>50</v>
      </c>
      <c r="J55">
        <v>1.6</v>
      </c>
      <c r="K55">
        <v>5</v>
      </c>
      <c r="L55">
        <f t="shared" si="0"/>
        <v>3.125</v>
      </c>
    </row>
    <row r="56" spans="1:12" x14ac:dyDescent="0.3">
      <c r="A56">
        <v>0.59</v>
      </c>
      <c r="B56">
        <v>36</v>
      </c>
      <c r="C56">
        <v>100</v>
      </c>
      <c r="D56">
        <v>4.8841272727270004</v>
      </c>
      <c r="E56">
        <v>47.294654999999999</v>
      </c>
      <c r="F56" s="15">
        <v>10</v>
      </c>
      <c r="G56" s="15">
        <v>5</v>
      </c>
      <c r="H56">
        <v>16</v>
      </c>
      <c r="I56">
        <v>53</v>
      </c>
      <c r="J56">
        <v>1.6</v>
      </c>
      <c r="K56">
        <v>5.2999999999999901</v>
      </c>
      <c r="L56">
        <f t="shared" si="0"/>
        <v>3.3125</v>
      </c>
    </row>
    <row r="57" spans="1:12" x14ac:dyDescent="0.3">
      <c r="A57">
        <v>0.59</v>
      </c>
      <c r="B57">
        <v>36</v>
      </c>
      <c r="C57">
        <v>100</v>
      </c>
      <c r="D57">
        <v>5.2209636363629999</v>
      </c>
      <c r="E57">
        <v>47.294654999999999</v>
      </c>
      <c r="F57" s="15">
        <v>10</v>
      </c>
      <c r="G57" s="15">
        <v>5</v>
      </c>
      <c r="H57">
        <v>15</v>
      </c>
      <c r="I57">
        <v>50</v>
      </c>
      <c r="J57">
        <v>1.5</v>
      </c>
      <c r="K57">
        <v>5</v>
      </c>
      <c r="L57">
        <f t="shared" si="0"/>
        <v>3.3333333333333335</v>
      </c>
    </row>
    <row r="58" spans="1:12" x14ac:dyDescent="0.3">
      <c r="A58">
        <v>0.59</v>
      </c>
      <c r="B58">
        <v>36</v>
      </c>
      <c r="C58">
        <v>100</v>
      </c>
      <c r="D58">
        <v>5.5578000000000003</v>
      </c>
      <c r="E58">
        <v>47.294654999999999</v>
      </c>
      <c r="F58" s="15">
        <v>10</v>
      </c>
      <c r="G58" s="15">
        <v>5</v>
      </c>
      <c r="H58">
        <v>14</v>
      </c>
      <c r="I58">
        <v>48</v>
      </c>
      <c r="J58">
        <v>1.3999999999999899</v>
      </c>
      <c r="K58">
        <v>4.7999999999999901</v>
      </c>
      <c r="L58">
        <f t="shared" si="0"/>
        <v>3.4285714285714284</v>
      </c>
    </row>
    <row r="59" spans="1:12" x14ac:dyDescent="0.3">
      <c r="A59" t="s">
        <v>8</v>
      </c>
      <c r="F59" s="15"/>
      <c r="G59" s="15"/>
    </row>
    <row r="60" spans="1:12" x14ac:dyDescent="0.3">
      <c r="A60" t="s">
        <v>77</v>
      </c>
      <c r="B60" t="s">
        <v>76</v>
      </c>
      <c r="C60" t="s">
        <v>1</v>
      </c>
      <c r="D60" t="s">
        <v>72</v>
      </c>
      <c r="E60" t="s">
        <v>20</v>
      </c>
      <c r="F60" s="15" t="s">
        <v>75</v>
      </c>
      <c r="G60" s="15" t="s">
        <v>2</v>
      </c>
      <c r="H60" t="s">
        <v>21</v>
      </c>
      <c r="I60" t="s">
        <v>22</v>
      </c>
      <c r="J60" t="s">
        <v>23</v>
      </c>
      <c r="K60" t="s">
        <v>24</v>
      </c>
    </row>
    <row r="61" spans="1:12" x14ac:dyDescent="0.3">
      <c r="A61">
        <v>0.59</v>
      </c>
      <c r="B61">
        <v>36</v>
      </c>
      <c r="C61">
        <v>20</v>
      </c>
      <c r="D61">
        <v>3.7052</v>
      </c>
      <c r="E61">
        <v>23.185866300000001</v>
      </c>
      <c r="F61" s="15">
        <v>10</v>
      </c>
      <c r="G61" s="15">
        <v>5</v>
      </c>
      <c r="H61">
        <v>18</v>
      </c>
      <c r="I61">
        <v>18</v>
      </c>
      <c r="J61">
        <v>1.8</v>
      </c>
      <c r="K61">
        <v>1.8</v>
      </c>
      <c r="L61">
        <f t="shared" si="0"/>
        <v>1</v>
      </c>
    </row>
    <row r="62" spans="1:12" x14ac:dyDescent="0.3">
      <c r="A62">
        <v>0.59</v>
      </c>
      <c r="B62">
        <v>36</v>
      </c>
      <c r="C62">
        <v>29.473683999999999</v>
      </c>
      <c r="D62">
        <v>3.7052</v>
      </c>
      <c r="E62">
        <v>27.1809759</v>
      </c>
      <c r="F62" s="15">
        <v>10</v>
      </c>
      <c r="G62" s="15">
        <v>5</v>
      </c>
      <c r="H62">
        <v>19</v>
      </c>
      <c r="I62">
        <v>26</v>
      </c>
      <c r="J62">
        <v>1.8999999999999899</v>
      </c>
      <c r="K62">
        <v>2.6</v>
      </c>
      <c r="L62">
        <f t="shared" si="0"/>
        <v>1.368421052631579</v>
      </c>
    </row>
    <row r="63" spans="1:12" x14ac:dyDescent="0.3">
      <c r="A63">
        <v>0.59</v>
      </c>
      <c r="B63">
        <v>36</v>
      </c>
      <c r="C63">
        <v>38.947367999999997</v>
      </c>
      <c r="D63">
        <v>3.7052</v>
      </c>
      <c r="E63">
        <v>30.6598516</v>
      </c>
      <c r="F63" s="15">
        <v>10</v>
      </c>
      <c r="G63" s="15">
        <v>5</v>
      </c>
      <c r="H63">
        <v>18</v>
      </c>
      <c r="I63">
        <v>27</v>
      </c>
      <c r="J63">
        <v>1.8</v>
      </c>
      <c r="K63">
        <v>2.7</v>
      </c>
      <c r="L63">
        <f t="shared" si="0"/>
        <v>1.5</v>
      </c>
    </row>
    <row r="64" spans="1:12" x14ac:dyDescent="0.3">
      <c r="A64">
        <v>0.59</v>
      </c>
      <c r="B64">
        <v>36</v>
      </c>
      <c r="C64">
        <v>48.421052000000003</v>
      </c>
      <c r="D64">
        <v>3.7052</v>
      </c>
      <c r="E64">
        <v>33.782355699999997</v>
      </c>
      <c r="F64" s="15">
        <v>10</v>
      </c>
      <c r="G64" s="15">
        <v>5</v>
      </c>
      <c r="H64">
        <v>20</v>
      </c>
      <c r="I64">
        <v>30</v>
      </c>
      <c r="J64">
        <v>2</v>
      </c>
      <c r="K64">
        <v>3</v>
      </c>
      <c r="L64">
        <f t="shared" si="0"/>
        <v>1.5</v>
      </c>
    </row>
    <row r="65" spans="1:12" x14ac:dyDescent="0.3">
      <c r="A65">
        <v>0.59</v>
      </c>
      <c r="B65">
        <v>36</v>
      </c>
      <c r="C65">
        <v>57.894736000000002</v>
      </c>
      <c r="D65">
        <v>3.7052</v>
      </c>
      <c r="E65">
        <v>36.639713499999999</v>
      </c>
      <c r="F65" s="15">
        <v>10</v>
      </c>
      <c r="G65" s="15">
        <v>5</v>
      </c>
      <c r="H65">
        <v>17</v>
      </c>
      <c r="I65">
        <v>24</v>
      </c>
      <c r="J65">
        <v>1.69999999999999</v>
      </c>
      <c r="K65">
        <v>2.3999999999999901</v>
      </c>
      <c r="L65">
        <f t="shared" si="0"/>
        <v>1.411764705882353</v>
      </c>
    </row>
    <row r="66" spans="1:12" x14ac:dyDescent="0.3">
      <c r="A66">
        <v>0.59</v>
      </c>
      <c r="B66">
        <v>36</v>
      </c>
      <c r="C66">
        <v>67.368420999999998</v>
      </c>
      <c r="D66">
        <v>3.7052</v>
      </c>
      <c r="E66">
        <v>39.289816199999997</v>
      </c>
      <c r="F66" s="15">
        <v>10</v>
      </c>
      <c r="G66" s="15">
        <v>5</v>
      </c>
      <c r="H66">
        <v>17</v>
      </c>
      <c r="I66">
        <v>31</v>
      </c>
      <c r="J66">
        <v>1.69999999999999</v>
      </c>
      <c r="K66">
        <v>3.1</v>
      </c>
      <c r="L66">
        <f t="shared" si="0"/>
        <v>1.8235294117647058</v>
      </c>
    </row>
    <row r="67" spans="1:12" x14ac:dyDescent="0.3">
      <c r="A67">
        <v>0.59</v>
      </c>
      <c r="B67">
        <v>36</v>
      </c>
      <c r="C67">
        <v>76.842105000000004</v>
      </c>
      <c r="D67">
        <v>3.7052</v>
      </c>
      <c r="E67">
        <v>41.7721284</v>
      </c>
      <c r="F67" s="15">
        <v>10</v>
      </c>
      <c r="G67" s="15">
        <v>5</v>
      </c>
      <c r="H67">
        <v>17</v>
      </c>
      <c r="I67">
        <v>36</v>
      </c>
      <c r="J67">
        <v>1.69999999999999</v>
      </c>
      <c r="K67">
        <v>3.6</v>
      </c>
      <c r="L67">
        <f t="shared" si="0"/>
        <v>2.1176470588235294</v>
      </c>
    </row>
    <row r="68" spans="1:12" x14ac:dyDescent="0.3">
      <c r="A68">
        <v>0.59</v>
      </c>
      <c r="B68">
        <v>36</v>
      </c>
      <c r="C68">
        <v>86.315788999999995</v>
      </c>
      <c r="D68">
        <v>3.7052</v>
      </c>
      <c r="E68">
        <v>44.1149834</v>
      </c>
      <c r="F68" s="15">
        <v>10</v>
      </c>
      <c r="G68" s="15">
        <v>5</v>
      </c>
      <c r="H68">
        <v>15</v>
      </c>
      <c r="I68">
        <v>42</v>
      </c>
      <c r="J68">
        <v>1.5</v>
      </c>
      <c r="K68">
        <v>4.2</v>
      </c>
      <c r="L68">
        <f t="shared" ref="L68:L116" si="1">I68/H68</f>
        <v>2.8</v>
      </c>
    </row>
    <row r="69" spans="1:12" x14ac:dyDescent="0.3">
      <c r="A69">
        <v>0.59</v>
      </c>
      <c r="B69">
        <v>36</v>
      </c>
      <c r="C69">
        <v>95.789473000000001</v>
      </c>
      <c r="D69">
        <v>3.7052</v>
      </c>
      <c r="E69">
        <v>46.339538400000002</v>
      </c>
      <c r="F69" s="15">
        <v>10</v>
      </c>
      <c r="G69" s="15">
        <v>5</v>
      </c>
      <c r="H69">
        <v>16</v>
      </c>
      <c r="I69">
        <v>42</v>
      </c>
      <c r="J69">
        <v>1.6</v>
      </c>
      <c r="K69">
        <v>4.2</v>
      </c>
      <c r="L69">
        <f t="shared" si="1"/>
        <v>2.625</v>
      </c>
    </row>
    <row r="70" spans="1:12" x14ac:dyDescent="0.3">
      <c r="A70">
        <v>0.59</v>
      </c>
      <c r="B70">
        <v>36</v>
      </c>
      <c r="C70">
        <v>105.26315</v>
      </c>
      <c r="D70">
        <v>3.7052</v>
      </c>
      <c r="E70">
        <v>48.462086900000003</v>
      </c>
      <c r="F70" s="15">
        <v>10</v>
      </c>
      <c r="G70" s="15">
        <v>5</v>
      </c>
      <c r="H70">
        <v>15</v>
      </c>
      <c r="I70">
        <v>50</v>
      </c>
      <c r="J70">
        <v>1.5</v>
      </c>
      <c r="K70">
        <v>5</v>
      </c>
      <c r="L70">
        <f t="shared" si="1"/>
        <v>3.3333333333333335</v>
      </c>
    </row>
    <row r="71" spans="1:12" x14ac:dyDescent="0.3">
      <c r="A71">
        <v>0.59</v>
      </c>
      <c r="B71">
        <v>36</v>
      </c>
      <c r="C71">
        <v>114.73684</v>
      </c>
      <c r="D71">
        <v>3.7052</v>
      </c>
      <c r="E71">
        <v>50.495494100000002</v>
      </c>
      <c r="F71" s="15">
        <v>10</v>
      </c>
      <c r="G71" s="15">
        <v>5</v>
      </c>
      <c r="H71">
        <v>14</v>
      </c>
      <c r="I71">
        <v>39</v>
      </c>
      <c r="J71">
        <v>1.3999999999999899</v>
      </c>
      <c r="K71">
        <v>3.8999999999999901</v>
      </c>
      <c r="L71">
        <f t="shared" si="1"/>
        <v>2.7857142857142856</v>
      </c>
    </row>
    <row r="72" spans="1:12" x14ac:dyDescent="0.3">
      <c r="A72">
        <v>0.59</v>
      </c>
      <c r="B72">
        <v>36</v>
      </c>
      <c r="C72">
        <v>124.21052</v>
      </c>
      <c r="D72">
        <v>3.7052</v>
      </c>
      <c r="E72">
        <v>52.450128399999997</v>
      </c>
      <c r="F72" s="15">
        <v>10</v>
      </c>
      <c r="G72" s="15">
        <v>5</v>
      </c>
      <c r="H72">
        <v>14</v>
      </c>
      <c r="I72">
        <v>38</v>
      </c>
      <c r="J72">
        <v>1.3999999999999899</v>
      </c>
      <c r="K72">
        <v>3.7999999999999901</v>
      </c>
      <c r="L72">
        <f t="shared" si="1"/>
        <v>2.7142857142857144</v>
      </c>
    </row>
    <row r="73" spans="1:12" x14ac:dyDescent="0.3">
      <c r="A73">
        <v>0.59</v>
      </c>
      <c r="B73">
        <v>36</v>
      </c>
      <c r="C73">
        <v>133.68421000000001</v>
      </c>
      <c r="D73">
        <v>3.7052</v>
      </c>
      <c r="E73">
        <v>54.334492099999999</v>
      </c>
      <c r="F73" s="15">
        <v>10</v>
      </c>
      <c r="G73" s="15">
        <v>5</v>
      </c>
      <c r="H73">
        <v>13</v>
      </c>
      <c r="I73">
        <v>41</v>
      </c>
      <c r="J73">
        <v>1.3</v>
      </c>
      <c r="K73">
        <v>4.0999999999999899</v>
      </c>
      <c r="L73">
        <f t="shared" si="1"/>
        <v>3.1538461538461537</v>
      </c>
    </row>
    <row r="74" spans="1:12" x14ac:dyDescent="0.3">
      <c r="A74">
        <v>0.59</v>
      </c>
      <c r="B74">
        <v>36</v>
      </c>
      <c r="C74">
        <v>143.15789000000001</v>
      </c>
      <c r="D74">
        <v>3.7052</v>
      </c>
      <c r="E74">
        <v>56.155659399999998</v>
      </c>
      <c r="F74" s="15">
        <v>10</v>
      </c>
      <c r="G74" s="15">
        <v>5</v>
      </c>
      <c r="H74">
        <v>12</v>
      </c>
      <c r="I74">
        <v>30</v>
      </c>
      <c r="J74">
        <v>1.19999999999999</v>
      </c>
      <c r="K74">
        <v>3</v>
      </c>
      <c r="L74">
        <f t="shared" si="1"/>
        <v>2.5</v>
      </c>
    </row>
    <row r="75" spans="1:12" x14ac:dyDescent="0.3">
      <c r="A75">
        <v>0.59</v>
      </c>
      <c r="B75">
        <v>36</v>
      </c>
      <c r="C75">
        <v>152.63157000000001</v>
      </c>
      <c r="D75">
        <v>3.7052</v>
      </c>
      <c r="E75">
        <v>57.9195919</v>
      </c>
      <c r="F75" s="15">
        <v>10</v>
      </c>
      <c r="G75" s="15">
        <v>5</v>
      </c>
      <c r="H75">
        <v>12</v>
      </c>
      <c r="I75">
        <v>28</v>
      </c>
      <c r="J75">
        <v>1.19999999999999</v>
      </c>
      <c r="K75">
        <v>2.7999999999999901</v>
      </c>
      <c r="L75">
        <f t="shared" si="1"/>
        <v>2.3333333333333335</v>
      </c>
    </row>
    <row r="76" spans="1:12" x14ac:dyDescent="0.3">
      <c r="A76">
        <v>0.59</v>
      </c>
      <c r="B76">
        <v>36</v>
      </c>
      <c r="C76">
        <v>162.10525999999999</v>
      </c>
      <c r="D76">
        <v>3.7052</v>
      </c>
      <c r="E76">
        <v>59.631369100000001</v>
      </c>
      <c r="F76" s="15">
        <v>10</v>
      </c>
      <c r="G76" s="15">
        <v>5</v>
      </c>
      <c r="H76">
        <v>12</v>
      </c>
      <c r="I76">
        <v>26</v>
      </c>
      <c r="J76">
        <v>1.19999999999999</v>
      </c>
      <c r="K76">
        <v>2.6</v>
      </c>
      <c r="L76">
        <f t="shared" si="1"/>
        <v>2.1666666666666665</v>
      </c>
    </row>
    <row r="77" spans="1:12" x14ac:dyDescent="0.3">
      <c r="A77">
        <v>0.59</v>
      </c>
      <c r="B77">
        <v>36</v>
      </c>
      <c r="C77">
        <v>171.57893999999999</v>
      </c>
      <c r="D77">
        <v>3.7052</v>
      </c>
      <c r="E77">
        <v>61.295360600000002</v>
      </c>
      <c r="F77" s="15">
        <v>10</v>
      </c>
      <c r="G77" s="15">
        <v>5</v>
      </c>
      <c r="H77">
        <v>12</v>
      </c>
      <c r="I77">
        <v>27</v>
      </c>
      <c r="J77">
        <v>1.19999999999999</v>
      </c>
      <c r="K77">
        <v>2.7</v>
      </c>
      <c r="L77">
        <f t="shared" si="1"/>
        <v>2.25</v>
      </c>
    </row>
    <row r="78" spans="1:12" x14ac:dyDescent="0.3">
      <c r="A78">
        <v>0.59</v>
      </c>
      <c r="B78">
        <v>36</v>
      </c>
      <c r="C78">
        <v>181.05262999999999</v>
      </c>
      <c r="D78">
        <v>3.7052</v>
      </c>
      <c r="E78">
        <v>62.915358099999999</v>
      </c>
      <c r="F78" s="15">
        <v>10</v>
      </c>
      <c r="G78" s="15">
        <v>5</v>
      </c>
      <c r="H78">
        <v>12</v>
      </c>
      <c r="I78">
        <v>24</v>
      </c>
      <c r="J78">
        <v>1.19999999999999</v>
      </c>
      <c r="K78">
        <v>2.3999999999999901</v>
      </c>
      <c r="L78">
        <f t="shared" si="1"/>
        <v>2</v>
      </c>
    </row>
    <row r="79" spans="1:12" x14ac:dyDescent="0.3">
      <c r="A79">
        <v>0.59</v>
      </c>
      <c r="B79">
        <v>36</v>
      </c>
      <c r="C79">
        <v>190.52631</v>
      </c>
      <c r="D79">
        <v>3.7052</v>
      </c>
      <c r="E79">
        <v>64.494676799999993</v>
      </c>
      <c r="F79" s="15">
        <v>10</v>
      </c>
      <c r="G79" s="15">
        <v>5</v>
      </c>
      <c r="H79">
        <v>12</v>
      </c>
      <c r="I79">
        <v>25</v>
      </c>
      <c r="J79">
        <v>1.19999999999999</v>
      </c>
      <c r="K79">
        <v>2.5</v>
      </c>
      <c r="L79">
        <f t="shared" si="1"/>
        <v>2.0833333333333335</v>
      </c>
    </row>
    <row r="80" spans="1:12" x14ac:dyDescent="0.3">
      <c r="A80">
        <v>0.59</v>
      </c>
      <c r="B80">
        <v>36</v>
      </c>
      <c r="C80">
        <v>200</v>
      </c>
      <c r="D80">
        <v>3.7052</v>
      </c>
      <c r="E80">
        <v>66.036235500000004</v>
      </c>
      <c r="F80" s="15">
        <v>10</v>
      </c>
      <c r="G80" s="15">
        <v>5</v>
      </c>
      <c r="H80">
        <v>13</v>
      </c>
      <c r="I80">
        <v>18</v>
      </c>
      <c r="J80">
        <v>1.3</v>
      </c>
      <c r="K80">
        <v>1.8</v>
      </c>
      <c r="L80">
        <f t="shared" si="1"/>
        <v>1.3846153846153846</v>
      </c>
    </row>
    <row r="81" spans="1:12" x14ac:dyDescent="0.3">
      <c r="F81" s="15"/>
      <c r="G81" s="15"/>
    </row>
    <row r="82" spans="1:12" x14ac:dyDescent="0.3">
      <c r="A82" t="s">
        <v>77</v>
      </c>
      <c r="B82" t="s">
        <v>76</v>
      </c>
      <c r="C82" t="s">
        <v>1</v>
      </c>
      <c r="D82" t="s">
        <v>72</v>
      </c>
      <c r="E82" t="s">
        <v>20</v>
      </c>
      <c r="F82" s="15" t="s">
        <v>75</v>
      </c>
      <c r="G82" s="15" t="s">
        <v>2</v>
      </c>
      <c r="H82" t="s">
        <v>21</v>
      </c>
      <c r="I82" t="s">
        <v>22</v>
      </c>
      <c r="J82" t="s">
        <v>23</v>
      </c>
      <c r="K82" t="s">
        <v>24</v>
      </c>
    </row>
    <row r="83" spans="1:12" x14ac:dyDescent="0.3">
      <c r="A83">
        <v>0.59</v>
      </c>
      <c r="B83">
        <v>36</v>
      </c>
      <c r="C83">
        <v>10</v>
      </c>
      <c r="D83">
        <v>3.7052</v>
      </c>
      <c r="E83">
        <v>18.032869900000001</v>
      </c>
      <c r="F83" s="15">
        <v>0</v>
      </c>
      <c r="G83" s="15">
        <v>40</v>
      </c>
      <c r="H83">
        <v>15</v>
      </c>
      <c r="I83">
        <v>28</v>
      </c>
      <c r="J83">
        <v>1.5</v>
      </c>
      <c r="K83">
        <v>2.7999999999999901</v>
      </c>
      <c r="L83">
        <f t="shared" si="1"/>
        <v>1.8666666666666667</v>
      </c>
    </row>
    <row r="84" spans="1:12" x14ac:dyDescent="0.3">
      <c r="A84">
        <v>0.59</v>
      </c>
      <c r="B84">
        <v>36</v>
      </c>
      <c r="C84">
        <v>20</v>
      </c>
      <c r="D84">
        <v>3.7052</v>
      </c>
      <c r="E84">
        <v>23.185866300000001</v>
      </c>
      <c r="F84" s="15">
        <v>0</v>
      </c>
      <c r="G84" s="15">
        <v>40</v>
      </c>
      <c r="H84">
        <v>18</v>
      </c>
      <c r="I84">
        <v>28</v>
      </c>
      <c r="J84">
        <v>1.8</v>
      </c>
      <c r="K84">
        <v>2.7999999999999901</v>
      </c>
      <c r="L84">
        <f t="shared" si="1"/>
        <v>1.5555555555555556</v>
      </c>
    </row>
    <row r="85" spans="1:12" x14ac:dyDescent="0.3">
      <c r="A85">
        <v>0.59</v>
      </c>
      <c r="B85">
        <v>36</v>
      </c>
      <c r="C85">
        <v>30</v>
      </c>
      <c r="D85">
        <v>3.7052</v>
      </c>
      <c r="E85">
        <v>27.385843000000001</v>
      </c>
      <c r="F85" s="15">
        <v>0</v>
      </c>
      <c r="G85" s="15">
        <v>40</v>
      </c>
      <c r="H85">
        <v>18</v>
      </c>
      <c r="I85">
        <v>31</v>
      </c>
      <c r="J85">
        <v>1.8</v>
      </c>
      <c r="K85">
        <v>3.1</v>
      </c>
      <c r="L85">
        <f t="shared" si="1"/>
        <v>1.7222222222222223</v>
      </c>
    </row>
    <row r="86" spans="1:12" x14ac:dyDescent="0.3">
      <c r="A86">
        <v>0.59</v>
      </c>
      <c r="B86">
        <v>36</v>
      </c>
      <c r="C86">
        <v>40</v>
      </c>
      <c r="D86">
        <v>3.7052</v>
      </c>
      <c r="E86">
        <v>31.022321000000002</v>
      </c>
      <c r="F86" s="15">
        <v>0</v>
      </c>
      <c r="G86" s="15">
        <v>40</v>
      </c>
      <c r="H86">
        <v>18</v>
      </c>
      <c r="I86">
        <v>24</v>
      </c>
      <c r="J86">
        <v>1.8</v>
      </c>
      <c r="K86">
        <v>2.3999999999999901</v>
      </c>
      <c r="L86">
        <f t="shared" si="1"/>
        <v>1.3333333333333333</v>
      </c>
    </row>
    <row r="87" spans="1:12" x14ac:dyDescent="0.3">
      <c r="A87">
        <v>0.59</v>
      </c>
      <c r="B87">
        <v>36</v>
      </c>
      <c r="C87">
        <v>50</v>
      </c>
      <c r="D87">
        <v>3.7052</v>
      </c>
      <c r="E87">
        <v>34.275128000000002</v>
      </c>
      <c r="F87" s="15">
        <v>0</v>
      </c>
      <c r="G87" s="15">
        <v>40</v>
      </c>
      <c r="H87">
        <v>18</v>
      </c>
      <c r="I87">
        <v>27</v>
      </c>
      <c r="J87">
        <v>1.8</v>
      </c>
      <c r="K87">
        <v>2.7</v>
      </c>
      <c r="L87">
        <f t="shared" si="1"/>
        <v>1.5</v>
      </c>
    </row>
    <row r="88" spans="1:12" x14ac:dyDescent="0.3">
      <c r="A88">
        <v>0.59</v>
      </c>
      <c r="B88">
        <v>36</v>
      </c>
      <c r="C88">
        <v>60</v>
      </c>
      <c r="D88">
        <v>3.7052</v>
      </c>
      <c r="E88">
        <v>37.244924400000002</v>
      </c>
      <c r="F88" s="15">
        <v>0</v>
      </c>
      <c r="G88" s="15">
        <v>40</v>
      </c>
      <c r="H88">
        <v>17</v>
      </c>
      <c r="I88">
        <v>31</v>
      </c>
      <c r="J88">
        <v>1.69999999999999</v>
      </c>
      <c r="K88">
        <v>3.1</v>
      </c>
      <c r="L88">
        <f t="shared" si="1"/>
        <v>1.8235294117647058</v>
      </c>
    </row>
    <row r="89" spans="1:12" x14ac:dyDescent="0.3">
      <c r="A89">
        <v>0.59</v>
      </c>
      <c r="B89">
        <v>36</v>
      </c>
      <c r="C89">
        <v>70</v>
      </c>
      <c r="D89">
        <v>3.7052</v>
      </c>
      <c r="E89">
        <v>39.994804600000002</v>
      </c>
      <c r="F89" s="15">
        <v>0</v>
      </c>
      <c r="G89" s="15">
        <v>40</v>
      </c>
      <c r="H89">
        <v>17</v>
      </c>
      <c r="I89">
        <v>22</v>
      </c>
      <c r="J89">
        <v>1.69999999999999</v>
      </c>
      <c r="K89">
        <v>2.2000000000000002</v>
      </c>
      <c r="L89">
        <f t="shared" si="1"/>
        <v>1.2941176470588236</v>
      </c>
    </row>
    <row r="90" spans="1:12" x14ac:dyDescent="0.3">
      <c r="A90">
        <v>0.59</v>
      </c>
      <c r="B90">
        <v>36</v>
      </c>
      <c r="C90">
        <v>80</v>
      </c>
      <c r="D90">
        <v>3.7052</v>
      </c>
      <c r="E90">
        <v>42.567410000000002</v>
      </c>
      <c r="F90" s="15">
        <v>0</v>
      </c>
      <c r="G90" s="15">
        <v>40</v>
      </c>
      <c r="H90">
        <v>17</v>
      </c>
      <c r="I90">
        <v>23</v>
      </c>
      <c r="J90">
        <v>1.69999999999999</v>
      </c>
      <c r="K90">
        <v>2.2999999999999901</v>
      </c>
      <c r="L90">
        <f t="shared" si="1"/>
        <v>1.3529411764705883</v>
      </c>
    </row>
    <row r="91" spans="1:12" x14ac:dyDescent="0.3">
      <c r="A91">
        <v>0.59</v>
      </c>
      <c r="B91">
        <v>36</v>
      </c>
      <c r="C91">
        <v>90</v>
      </c>
      <c r="D91">
        <v>3.7052</v>
      </c>
      <c r="E91">
        <v>44.993159400000003</v>
      </c>
      <c r="F91" s="15">
        <v>0</v>
      </c>
      <c r="G91" s="15">
        <v>40</v>
      </c>
      <c r="H91">
        <v>15</v>
      </c>
      <c r="I91">
        <v>17</v>
      </c>
      <c r="J91">
        <v>1.5</v>
      </c>
      <c r="K91">
        <v>1.69999999999999</v>
      </c>
      <c r="L91">
        <f t="shared" si="1"/>
        <v>1.1333333333333333</v>
      </c>
    </row>
    <row r="92" spans="1:12" x14ac:dyDescent="0.3">
      <c r="A92">
        <v>0.59</v>
      </c>
      <c r="B92">
        <v>36</v>
      </c>
      <c r="C92">
        <v>100</v>
      </c>
      <c r="D92">
        <v>3.7052</v>
      </c>
      <c r="E92">
        <v>47.294654999999999</v>
      </c>
      <c r="F92" s="15">
        <v>0</v>
      </c>
      <c r="G92" s="15">
        <v>40</v>
      </c>
      <c r="H92">
        <v>15</v>
      </c>
      <c r="I92">
        <v>23</v>
      </c>
      <c r="J92">
        <v>1.5</v>
      </c>
      <c r="K92">
        <v>2.2999999999999901</v>
      </c>
      <c r="L92">
        <f t="shared" si="1"/>
        <v>1.5333333333333334</v>
      </c>
    </row>
    <row r="93" spans="1:12" x14ac:dyDescent="0.3">
      <c r="A93" t="s">
        <v>8</v>
      </c>
      <c r="F93" s="15"/>
      <c r="G93" s="15"/>
    </row>
    <row r="94" spans="1:12" x14ac:dyDescent="0.3">
      <c r="A94" t="s">
        <v>77</v>
      </c>
      <c r="B94" t="s">
        <v>76</v>
      </c>
      <c r="C94" t="s">
        <v>1</v>
      </c>
      <c r="D94" t="s">
        <v>72</v>
      </c>
      <c r="E94" t="s">
        <v>20</v>
      </c>
      <c r="F94" t="s">
        <v>75</v>
      </c>
      <c r="G94" s="4" t="s">
        <v>2</v>
      </c>
      <c r="H94" t="s">
        <v>21</v>
      </c>
      <c r="I94" t="s">
        <v>22</v>
      </c>
      <c r="J94" t="s">
        <v>23</v>
      </c>
      <c r="K94" t="s">
        <v>24</v>
      </c>
    </row>
    <row r="95" spans="1:12" x14ac:dyDescent="0.3">
      <c r="A95">
        <v>0.59</v>
      </c>
      <c r="B95">
        <v>36</v>
      </c>
      <c r="C95">
        <v>40</v>
      </c>
      <c r="D95">
        <v>3.7052</v>
      </c>
      <c r="E95">
        <v>31.022321000000002</v>
      </c>
      <c r="F95">
        <v>40</v>
      </c>
      <c r="G95">
        <v>10</v>
      </c>
      <c r="H95">
        <v>47</v>
      </c>
      <c r="I95">
        <v>28</v>
      </c>
      <c r="J95">
        <v>4.7</v>
      </c>
      <c r="K95">
        <v>2.7999999999999901</v>
      </c>
      <c r="L95">
        <f t="shared" si="1"/>
        <v>0.5957446808510638</v>
      </c>
    </row>
    <row r="96" spans="1:12" x14ac:dyDescent="0.3">
      <c r="A96">
        <v>0.59</v>
      </c>
      <c r="B96">
        <v>36</v>
      </c>
      <c r="C96">
        <v>40</v>
      </c>
      <c r="D96">
        <v>3.7052</v>
      </c>
      <c r="E96">
        <v>31.022321000000002</v>
      </c>
      <c r="F96">
        <v>40</v>
      </c>
      <c r="G96">
        <v>20</v>
      </c>
      <c r="H96">
        <v>33</v>
      </c>
      <c r="I96">
        <v>27</v>
      </c>
      <c r="J96">
        <v>3.2999999999999901</v>
      </c>
      <c r="K96">
        <v>2.7</v>
      </c>
      <c r="L96">
        <f t="shared" si="1"/>
        <v>0.81818181818181823</v>
      </c>
    </row>
    <row r="97" spans="1:12" x14ac:dyDescent="0.3">
      <c r="A97">
        <v>0.59</v>
      </c>
      <c r="B97">
        <v>36</v>
      </c>
      <c r="C97">
        <v>40</v>
      </c>
      <c r="D97">
        <v>3.7052</v>
      </c>
      <c r="E97">
        <v>31.022321000000002</v>
      </c>
      <c r="F97">
        <v>40</v>
      </c>
      <c r="G97">
        <v>30</v>
      </c>
      <c r="H97">
        <v>26</v>
      </c>
      <c r="I97">
        <v>26</v>
      </c>
      <c r="J97">
        <v>2.6</v>
      </c>
      <c r="K97">
        <v>2.6</v>
      </c>
      <c r="L97">
        <f t="shared" si="1"/>
        <v>1</v>
      </c>
    </row>
    <row r="98" spans="1:12" x14ac:dyDescent="0.3">
      <c r="A98">
        <v>0.59</v>
      </c>
      <c r="B98">
        <v>36</v>
      </c>
      <c r="C98">
        <v>40</v>
      </c>
      <c r="D98">
        <v>3.7052</v>
      </c>
      <c r="E98">
        <v>31.022321000000002</v>
      </c>
      <c r="F98">
        <v>40</v>
      </c>
      <c r="G98">
        <v>40</v>
      </c>
      <c r="H98">
        <v>18</v>
      </c>
      <c r="I98">
        <v>24</v>
      </c>
      <c r="J98">
        <v>1.8</v>
      </c>
      <c r="K98">
        <v>2.3999999999999901</v>
      </c>
      <c r="L98">
        <f t="shared" si="1"/>
        <v>1.3333333333333333</v>
      </c>
    </row>
    <row r="99" spans="1:12" x14ac:dyDescent="0.3">
      <c r="A99">
        <v>0.59</v>
      </c>
      <c r="B99">
        <v>36</v>
      </c>
      <c r="C99">
        <v>40</v>
      </c>
      <c r="D99">
        <v>3.7052</v>
      </c>
      <c r="E99">
        <v>31.022321000000002</v>
      </c>
      <c r="F99">
        <v>40</v>
      </c>
      <c r="G99">
        <v>50</v>
      </c>
      <c r="H99">
        <v>16</v>
      </c>
      <c r="I99">
        <v>24</v>
      </c>
      <c r="J99">
        <v>1.6</v>
      </c>
      <c r="K99">
        <v>2.3999999999999901</v>
      </c>
      <c r="L99">
        <f t="shared" si="1"/>
        <v>1.5</v>
      </c>
    </row>
    <row r="100" spans="1:12" x14ac:dyDescent="0.3">
      <c r="A100">
        <v>0.59</v>
      </c>
      <c r="B100">
        <v>36</v>
      </c>
      <c r="C100">
        <v>40</v>
      </c>
      <c r="D100">
        <v>3.7052</v>
      </c>
      <c r="E100">
        <v>31.022321000000002</v>
      </c>
      <c r="F100">
        <v>40</v>
      </c>
      <c r="G100">
        <v>60</v>
      </c>
      <c r="H100">
        <v>12</v>
      </c>
      <c r="I100">
        <v>23</v>
      </c>
      <c r="J100">
        <v>1.19999999999999</v>
      </c>
      <c r="K100">
        <v>2.2999999999999901</v>
      </c>
      <c r="L100">
        <f t="shared" si="1"/>
        <v>1.9166666666666667</v>
      </c>
    </row>
    <row r="101" spans="1:12" x14ac:dyDescent="0.3">
      <c r="A101">
        <v>0.59</v>
      </c>
      <c r="B101">
        <v>36</v>
      </c>
      <c r="C101">
        <v>40</v>
      </c>
      <c r="D101">
        <v>3.7052</v>
      </c>
      <c r="E101">
        <v>31.022321000000002</v>
      </c>
      <c r="F101">
        <v>40</v>
      </c>
      <c r="G101">
        <v>70</v>
      </c>
      <c r="H101">
        <v>11</v>
      </c>
      <c r="I101">
        <v>22</v>
      </c>
      <c r="J101">
        <v>1.1000000000000001</v>
      </c>
      <c r="K101">
        <v>2.2000000000000002</v>
      </c>
      <c r="L101">
        <f t="shared" si="1"/>
        <v>2</v>
      </c>
    </row>
    <row r="102" spans="1:12" x14ac:dyDescent="0.3">
      <c r="A102">
        <v>0.59</v>
      </c>
      <c r="B102">
        <v>36</v>
      </c>
      <c r="C102">
        <v>40</v>
      </c>
      <c r="D102">
        <v>3.7052</v>
      </c>
      <c r="E102">
        <v>31.022321000000002</v>
      </c>
      <c r="F102">
        <v>40</v>
      </c>
      <c r="G102">
        <v>80</v>
      </c>
      <c r="H102">
        <v>10</v>
      </c>
      <c r="I102">
        <v>21</v>
      </c>
      <c r="J102">
        <v>0.99999990000000005</v>
      </c>
      <c r="K102">
        <v>2.1</v>
      </c>
      <c r="L102">
        <f t="shared" si="1"/>
        <v>2.1</v>
      </c>
    </row>
    <row r="103" spans="1:12" x14ac:dyDescent="0.3">
      <c r="A103">
        <v>0.59</v>
      </c>
      <c r="B103">
        <v>36</v>
      </c>
      <c r="C103">
        <v>40</v>
      </c>
      <c r="D103">
        <v>3.7052</v>
      </c>
      <c r="E103">
        <v>31.022321000000002</v>
      </c>
      <c r="F103">
        <v>40</v>
      </c>
      <c r="G103">
        <v>90</v>
      </c>
      <c r="H103">
        <v>9</v>
      </c>
      <c r="I103">
        <v>21</v>
      </c>
      <c r="J103">
        <v>0.89999989999999896</v>
      </c>
      <c r="K103">
        <v>2.1</v>
      </c>
      <c r="L103">
        <f t="shared" si="1"/>
        <v>2.3333333333333335</v>
      </c>
    </row>
    <row r="104" spans="1:12" x14ac:dyDescent="0.3">
      <c r="A104">
        <v>0.59</v>
      </c>
      <c r="B104">
        <v>36</v>
      </c>
      <c r="C104">
        <v>40</v>
      </c>
      <c r="D104">
        <v>3.7052</v>
      </c>
      <c r="E104">
        <v>31.022321000000002</v>
      </c>
      <c r="F104">
        <v>40</v>
      </c>
      <c r="G104">
        <v>100</v>
      </c>
      <c r="H104">
        <v>10</v>
      </c>
      <c r="I104">
        <v>20</v>
      </c>
      <c r="J104">
        <v>0.99999990000000005</v>
      </c>
      <c r="K104">
        <v>2</v>
      </c>
      <c r="L104">
        <f t="shared" si="1"/>
        <v>2</v>
      </c>
    </row>
    <row r="105" spans="1:12" x14ac:dyDescent="0.3">
      <c r="A105" t="s">
        <v>8</v>
      </c>
    </row>
    <row r="106" spans="1:12" x14ac:dyDescent="0.3">
      <c r="A106" t="s">
        <v>77</v>
      </c>
      <c r="B106" t="s">
        <v>76</v>
      </c>
      <c r="C106" t="s">
        <v>1</v>
      </c>
      <c r="D106" t="s">
        <v>72</v>
      </c>
      <c r="E106" t="s">
        <v>20</v>
      </c>
      <c r="F106" s="4" t="s">
        <v>75</v>
      </c>
      <c r="G106" t="s">
        <v>2</v>
      </c>
      <c r="H106" t="s">
        <v>21</v>
      </c>
      <c r="I106" t="s">
        <v>22</v>
      </c>
      <c r="J106" t="s">
        <v>23</v>
      </c>
      <c r="K106" t="s">
        <v>24</v>
      </c>
    </row>
    <row r="107" spans="1:12" x14ac:dyDescent="0.3">
      <c r="A107">
        <v>0.59</v>
      </c>
      <c r="B107">
        <v>36</v>
      </c>
      <c r="C107">
        <v>100</v>
      </c>
      <c r="D107">
        <v>3.7052</v>
      </c>
      <c r="E107">
        <v>47.294654999999999</v>
      </c>
      <c r="F107">
        <v>10</v>
      </c>
      <c r="G107">
        <v>40</v>
      </c>
      <c r="H107">
        <v>96</v>
      </c>
      <c r="I107">
        <v>101</v>
      </c>
      <c r="J107">
        <v>9.5999990000000004</v>
      </c>
      <c r="K107">
        <v>10.0999999999999</v>
      </c>
      <c r="L107">
        <f t="shared" si="1"/>
        <v>1.0520833333333333</v>
      </c>
    </row>
    <row r="108" spans="1:12" x14ac:dyDescent="0.3">
      <c r="A108">
        <v>0.59</v>
      </c>
      <c r="B108">
        <v>36</v>
      </c>
      <c r="C108">
        <v>100</v>
      </c>
      <c r="D108">
        <v>3.7052</v>
      </c>
      <c r="E108">
        <v>47.294654999999999</v>
      </c>
      <c r="F108">
        <v>20</v>
      </c>
      <c r="G108">
        <v>40</v>
      </c>
      <c r="H108">
        <v>72</v>
      </c>
      <c r="I108">
        <v>73</v>
      </c>
      <c r="J108">
        <v>7.2</v>
      </c>
      <c r="K108">
        <v>7.2999999999999901</v>
      </c>
      <c r="L108">
        <f t="shared" si="1"/>
        <v>1.0138888888888888</v>
      </c>
    </row>
    <row r="109" spans="1:12" x14ac:dyDescent="0.3">
      <c r="A109">
        <v>0.59</v>
      </c>
      <c r="B109">
        <v>36</v>
      </c>
      <c r="C109">
        <v>100</v>
      </c>
      <c r="D109">
        <v>3.7052</v>
      </c>
      <c r="E109">
        <v>47.294654999999999</v>
      </c>
      <c r="F109">
        <v>30</v>
      </c>
      <c r="G109">
        <v>40</v>
      </c>
      <c r="H109">
        <v>59</v>
      </c>
      <c r="I109">
        <v>65</v>
      </c>
      <c r="J109">
        <v>5.9</v>
      </c>
      <c r="K109">
        <v>6.5</v>
      </c>
      <c r="L109">
        <f t="shared" si="1"/>
        <v>1.1016949152542372</v>
      </c>
    </row>
    <row r="110" spans="1:12" x14ac:dyDescent="0.3">
      <c r="A110">
        <v>0.59</v>
      </c>
      <c r="B110">
        <v>36</v>
      </c>
      <c r="C110">
        <v>100</v>
      </c>
      <c r="D110">
        <v>3.7052</v>
      </c>
      <c r="E110">
        <v>47.294654999999999</v>
      </c>
      <c r="F110">
        <v>40</v>
      </c>
      <c r="G110">
        <v>40</v>
      </c>
      <c r="H110">
        <v>51</v>
      </c>
      <c r="I110">
        <v>49</v>
      </c>
      <c r="J110">
        <v>5.0999999999999899</v>
      </c>
      <c r="K110">
        <v>4.9000000000000004</v>
      </c>
      <c r="L110">
        <f t="shared" si="1"/>
        <v>0.96078431372549022</v>
      </c>
    </row>
    <row r="111" spans="1:12" x14ac:dyDescent="0.3">
      <c r="A111">
        <v>0.59</v>
      </c>
      <c r="B111">
        <v>36</v>
      </c>
      <c r="C111">
        <v>100</v>
      </c>
      <c r="D111">
        <v>3.7052</v>
      </c>
      <c r="E111">
        <v>47.294654999999999</v>
      </c>
      <c r="F111">
        <v>50</v>
      </c>
      <c r="G111">
        <v>40</v>
      </c>
      <c r="H111">
        <v>38</v>
      </c>
      <c r="I111">
        <v>39</v>
      </c>
      <c r="J111">
        <v>3.7999999999999901</v>
      </c>
      <c r="K111">
        <v>3.8999999999999901</v>
      </c>
      <c r="L111">
        <f t="shared" si="1"/>
        <v>1.0263157894736843</v>
      </c>
    </row>
    <row r="112" spans="1:12" x14ac:dyDescent="0.3">
      <c r="A112">
        <v>0.59</v>
      </c>
      <c r="B112">
        <v>36</v>
      </c>
      <c r="C112">
        <v>100</v>
      </c>
      <c r="D112">
        <v>3.7052</v>
      </c>
      <c r="E112">
        <v>47.294654999999999</v>
      </c>
      <c r="F112">
        <v>60</v>
      </c>
      <c r="G112">
        <v>40</v>
      </c>
      <c r="H112">
        <v>31</v>
      </c>
      <c r="I112">
        <v>40</v>
      </c>
      <c r="J112">
        <v>3.1</v>
      </c>
      <c r="K112">
        <v>4</v>
      </c>
      <c r="L112">
        <f t="shared" si="1"/>
        <v>1.2903225806451613</v>
      </c>
    </row>
    <row r="113" spans="1:12" x14ac:dyDescent="0.3">
      <c r="A113">
        <v>0.59</v>
      </c>
      <c r="B113">
        <v>36</v>
      </c>
      <c r="C113">
        <v>100</v>
      </c>
      <c r="D113">
        <v>3.7052</v>
      </c>
      <c r="E113">
        <v>47.294654999999999</v>
      </c>
      <c r="F113">
        <v>70</v>
      </c>
      <c r="G113">
        <v>40</v>
      </c>
      <c r="H113">
        <v>27</v>
      </c>
      <c r="I113">
        <v>32</v>
      </c>
      <c r="J113">
        <v>2.7</v>
      </c>
      <c r="K113">
        <v>3.2</v>
      </c>
      <c r="L113">
        <f t="shared" si="1"/>
        <v>1.1851851851851851</v>
      </c>
    </row>
    <row r="114" spans="1:12" x14ac:dyDescent="0.3">
      <c r="A114">
        <v>0.59</v>
      </c>
      <c r="B114">
        <v>36</v>
      </c>
      <c r="C114">
        <v>100</v>
      </c>
      <c r="D114">
        <v>3.7052</v>
      </c>
      <c r="E114">
        <v>47.294654999999999</v>
      </c>
      <c r="F114">
        <v>80</v>
      </c>
      <c r="G114">
        <v>40</v>
      </c>
      <c r="H114">
        <v>21</v>
      </c>
      <c r="I114">
        <v>30</v>
      </c>
      <c r="J114">
        <v>2.1</v>
      </c>
      <c r="K114">
        <v>3</v>
      </c>
      <c r="L114">
        <f t="shared" si="1"/>
        <v>1.4285714285714286</v>
      </c>
    </row>
    <row r="115" spans="1:12" x14ac:dyDescent="0.3">
      <c r="A115">
        <v>0.59</v>
      </c>
      <c r="B115">
        <v>36</v>
      </c>
      <c r="C115">
        <v>100</v>
      </c>
      <c r="D115">
        <v>3.7052</v>
      </c>
      <c r="E115">
        <v>47.294654999999999</v>
      </c>
      <c r="F115">
        <v>90</v>
      </c>
      <c r="G115">
        <v>40</v>
      </c>
      <c r="H115">
        <v>18</v>
      </c>
      <c r="I115">
        <v>19</v>
      </c>
      <c r="J115">
        <v>1.8</v>
      </c>
      <c r="K115">
        <v>1.8999999999999899</v>
      </c>
      <c r="L115">
        <f t="shared" si="1"/>
        <v>1.0555555555555556</v>
      </c>
    </row>
    <row r="116" spans="1:12" x14ac:dyDescent="0.3">
      <c r="A116">
        <v>0.59</v>
      </c>
      <c r="B116">
        <v>36</v>
      </c>
      <c r="C116">
        <v>100</v>
      </c>
      <c r="D116">
        <v>3.7052</v>
      </c>
      <c r="E116">
        <v>47.294654999999999</v>
      </c>
      <c r="F116">
        <v>100</v>
      </c>
      <c r="G116">
        <v>40</v>
      </c>
      <c r="H116">
        <v>15</v>
      </c>
      <c r="I116">
        <v>23</v>
      </c>
      <c r="J116">
        <v>1.5</v>
      </c>
      <c r="K116">
        <v>2.2999999999999901</v>
      </c>
      <c r="L116">
        <f t="shared" si="1"/>
        <v>1.5333333333333334</v>
      </c>
    </row>
    <row r="117" spans="1:12" x14ac:dyDescent="0.3">
      <c r="A117" t="s">
        <v>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E13" workbookViewId="0">
      <selection activeCell="K23" sqref="K23"/>
    </sheetView>
  </sheetViews>
  <sheetFormatPr defaultRowHeight="14.4" x14ac:dyDescent="0.3"/>
  <sheetData>
    <row r="1" spans="1:7" x14ac:dyDescent="0.3">
      <c r="A1" t="s">
        <v>0</v>
      </c>
      <c r="B1" t="s">
        <v>49</v>
      </c>
      <c r="C1" t="s">
        <v>48</v>
      </c>
      <c r="D1" t="s">
        <v>47</v>
      </c>
      <c r="E1" t="s">
        <v>33</v>
      </c>
      <c r="F1" t="s">
        <v>32</v>
      </c>
      <c r="G1" t="s">
        <v>10</v>
      </c>
    </row>
    <row r="2" spans="1:7" x14ac:dyDescent="0.3">
      <c r="A2">
        <v>1.5</v>
      </c>
      <c r="B2">
        <v>1</v>
      </c>
      <c r="C2">
        <v>250</v>
      </c>
      <c r="D2">
        <v>200</v>
      </c>
      <c r="E2">
        <v>13</v>
      </c>
      <c r="F2">
        <v>1</v>
      </c>
      <c r="G2">
        <f t="shared" ref="G2:G22" si="0">F2/E2</f>
        <v>7.6923076923076927E-2</v>
      </c>
    </row>
    <row r="3" spans="1:7" x14ac:dyDescent="0.3">
      <c r="A3">
        <v>1.5</v>
      </c>
      <c r="B3">
        <v>1.0526314999999999</v>
      </c>
      <c r="C3">
        <v>250</v>
      </c>
      <c r="D3">
        <v>200</v>
      </c>
      <c r="E3">
        <v>13</v>
      </c>
      <c r="F3">
        <v>5</v>
      </c>
      <c r="G3">
        <f t="shared" si="0"/>
        <v>0.38461538461538464</v>
      </c>
    </row>
    <row r="4" spans="1:7" x14ac:dyDescent="0.3">
      <c r="A4">
        <v>1.5</v>
      </c>
      <c r="B4">
        <v>1.1052630999999999</v>
      </c>
      <c r="C4">
        <v>250</v>
      </c>
      <c r="D4">
        <v>200</v>
      </c>
      <c r="E4">
        <v>13</v>
      </c>
      <c r="F4">
        <v>9</v>
      </c>
      <c r="G4">
        <f t="shared" si="0"/>
        <v>0.69230769230769229</v>
      </c>
    </row>
    <row r="5" spans="1:7" x14ac:dyDescent="0.3">
      <c r="A5">
        <v>1.5</v>
      </c>
      <c r="B5">
        <v>1.1578946999999999</v>
      </c>
      <c r="C5">
        <v>250</v>
      </c>
      <c r="D5">
        <v>200</v>
      </c>
      <c r="E5">
        <v>13</v>
      </c>
      <c r="F5">
        <v>10</v>
      </c>
      <c r="G5">
        <f t="shared" si="0"/>
        <v>0.76923076923076927</v>
      </c>
    </row>
    <row r="6" spans="1:7" x14ac:dyDescent="0.3">
      <c r="A6">
        <v>1.5</v>
      </c>
      <c r="B6">
        <v>1.2105262999999999</v>
      </c>
      <c r="C6">
        <v>250</v>
      </c>
      <c r="D6">
        <v>200</v>
      </c>
      <c r="E6">
        <v>13</v>
      </c>
      <c r="F6">
        <v>14</v>
      </c>
      <c r="G6">
        <f t="shared" si="0"/>
        <v>1.0769230769230769</v>
      </c>
    </row>
    <row r="7" spans="1:7" x14ac:dyDescent="0.3">
      <c r="A7">
        <v>1.5</v>
      </c>
      <c r="B7">
        <v>1.2631578000000001</v>
      </c>
      <c r="C7">
        <v>250</v>
      </c>
      <c r="D7">
        <v>200</v>
      </c>
      <c r="E7">
        <v>13</v>
      </c>
      <c r="F7">
        <v>16</v>
      </c>
      <c r="G7">
        <f t="shared" si="0"/>
        <v>1.2307692307692308</v>
      </c>
    </row>
    <row r="8" spans="1:7" x14ac:dyDescent="0.3">
      <c r="A8">
        <v>1.5</v>
      </c>
      <c r="B8">
        <v>1.3157894000000001</v>
      </c>
      <c r="C8">
        <v>250</v>
      </c>
      <c r="D8">
        <v>200</v>
      </c>
      <c r="E8">
        <v>13</v>
      </c>
      <c r="F8">
        <v>18</v>
      </c>
      <c r="G8">
        <f t="shared" si="0"/>
        <v>1.3846153846153846</v>
      </c>
    </row>
    <row r="9" spans="1:7" x14ac:dyDescent="0.3">
      <c r="A9">
        <v>1.5</v>
      </c>
      <c r="B9">
        <v>1.3684210000000001</v>
      </c>
      <c r="C9">
        <v>250</v>
      </c>
      <c r="D9">
        <v>200</v>
      </c>
      <c r="E9">
        <v>13</v>
      </c>
      <c r="F9">
        <v>16</v>
      </c>
      <c r="G9">
        <f t="shared" si="0"/>
        <v>1.2307692307692308</v>
      </c>
    </row>
    <row r="10" spans="1:7" x14ac:dyDescent="0.3">
      <c r="A10">
        <v>1.5</v>
      </c>
      <c r="B10">
        <v>1.4210526000000001</v>
      </c>
      <c r="C10">
        <v>250</v>
      </c>
      <c r="D10">
        <v>200</v>
      </c>
      <c r="E10">
        <v>13</v>
      </c>
      <c r="F10">
        <v>15</v>
      </c>
      <c r="G10">
        <f t="shared" si="0"/>
        <v>1.1538461538461537</v>
      </c>
    </row>
    <row r="11" spans="1:7" x14ac:dyDescent="0.3">
      <c r="A11">
        <v>1.5</v>
      </c>
      <c r="B11">
        <v>1.4736842000000001</v>
      </c>
      <c r="C11">
        <v>250</v>
      </c>
      <c r="D11">
        <v>200</v>
      </c>
      <c r="E11">
        <v>13</v>
      </c>
      <c r="F11">
        <v>15</v>
      </c>
      <c r="G11">
        <f t="shared" si="0"/>
        <v>1.1538461538461537</v>
      </c>
    </row>
    <row r="12" spans="1:7" x14ac:dyDescent="0.3">
      <c r="A12">
        <v>1.5</v>
      </c>
      <c r="B12">
        <v>1.5263157000000001</v>
      </c>
      <c r="C12">
        <v>250</v>
      </c>
      <c r="D12">
        <v>200</v>
      </c>
      <c r="E12">
        <v>13</v>
      </c>
      <c r="F12">
        <v>15</v>
      </c>
      <c r="G12">
        <f t="shared" si="0"/>
        <v>1.1538461538461537</v>
      </c>
    </row>
    <row r="13" spans="1:7" x14ac:dyDescent="0.3">
      <c r="A13">
        <v>1.5</v>
      </c>
      <c r="B13">
        <v>1.5789473000000001</v>
      </c>
      <c r="C13">
        <v>250</v>
      </c>
      <c r="D13">
        <v>200</v>
      </c>
      <c r="E13">
        <v>13</v>
      </c>
      <c r="F13">
        <v>14</v>
      </c>
      <c r="G13">
        <f t="shared" si="0"/>
        <v>1.0769230769230769</v>
      </c>
    </row>
    <row r="14" spans="1:7" x14ac:dyDescent="0.3">
      <c r="A14">
        <v>1.5</v>
      </c>
      <c r="B14">
        <v>1.6315789000000001</v>
      </c>
      <c r="C14">
        <v>250</v>
      </c>
      <c r="D14">
        <v>200</v>
      </c>
      <c r="E14">
        <v>13</v>
      </c>
      <c r="F14">
        <v>14</v>
      </c>
      <c r="G14">
        <f t="shared" si="0"/>
        <v>1.0769230769230769</v>
      </c>
    </row>
    <row r="15" spans="1:7" x14ac:dyDescent="0.3">
      <c r="A15">
        <v>1.5</v>
      </c>
      <c r="B15">
        <v>1.6842105000000001</v>
      </c>
      <c r="C15">
        <v>250</v>
      </c>
      <c r="D15">
        <v>200</v>
      </c>
      <c r="E15">
        <v>13</v>
      </c>
      <c r="F15">
        <v>13</v>
      </c>
      <c r="G15">
        <f t="shared" si="0"/>
        <v>1</v>
      </c>
    </row>
    <row r="16" spans="1:7" x14ac:dyDescent="0.3">
      <c r="A16">
        <v>1.5</v>
      </c>
      <c r="B16">
        <v>1.7368421000000001</v>
      </c>
      <c r="C16">
        <v>250</v>
      </c>
      <c r="D16">
        <v>200</v>
      </c>
      <c r="E16">
        <v>13</v>
      </c>
      <c r="F16">
        <v>10</v>
      </c>
      <c r="G16">
        <f t="shared" si="0"/>
        <v>0.76923076923076927</v>
      </c>
    </row>
    <row r="17" spans="1:7" x14ac:dyDescent="0.3">
      <c r="A17">
        <v>1.5</v>
      </c>
      <c r="B17">
        <v>1.7894736</v>
      </c>
      <c r="C17">
        <v>250</v>
      </c>
      <c r="D17">
        <v>200</v>
      </c>
      <c r="E17">
        <v>13</v>
      </c>
      <c r="F17">
        <v>9</v>
      </c>
      <c r="G17">
        <f t="shared" si="0"/>
        <v>0.69230769230769229</v>
      </c>
    </row>
    <row r="18" spans="1:7" x14ac:dyDescent="0.3">
      <c r="A18">
        <v>1.5</v>
      </c>
      <c r="B18">
        <v>1.8421052</v>
      </c>
      <c r="C18">
        <v>250</v>
      </c>
      <c r="D18">
        <v>200</v>
      </c>
      <c r="E18">
        <v>13</v>
      </c>
      <c r="F18">
        <v>9</v>
      </c>
      <c r="G18">
        <f t="shared" si="0"/>
        <v>0.69230769230769229</v>
      </c>
    </row>
    <row r="19" spans="1:7" x14ac:dyDescent="0.3">
      <c r="A19">
        <v>1.5</v>
      </c>
      <c r="B19">
        <v>1.8947368</v>
      </c>
      <c r="C19">
        <v>250</v>
      </c>
      <c r="D19">
        <v>200</v>
      </c>
      <c r="E19">
        <v>13</v>
      </c>
      <c r="F19">
        <v>9</v>
      </c>
      <c r="G19">
        <f t="shared" si="0"/>
        <v>0.69230769230769229</v>
      </c>
    </row>
    <row r="20" spans="1:7" x14ac:dyDescent="0.3">
      <c r="A20">
        <v>1.5</v>
      </c>
      <c r="B20">
        <v>1.9473684</v>
      </c>
      <c r="C20">
        <v>250</v>
      </c>
      <c r="D20">
        <v>200</v>
      </c>
      <c r="E20">
        <v>13</v>
      </c>
      <c r="F20">
        <v>8</v>
      </c>
      <c r="G20">
        <f t="shared" si="0"/>
        <v>0.61538461538461542</v>
      </c>
    </row>
    <row r="21" spans="1:7" x14ac:dyDescent="0.3">
      <c r="A21">
        <v>1.5</v>
      </c>
      <c r="B21">
        <v>2</v>
      </c>
      <c r="C21">
        <v>250</v>
      </c>
      <c r="D21">
        <v>200</v>
      </c>
      <c r="E21">
        <v>13</v>
      </c>
      <c r="F21">
        <v>7</v>
      </c>
      <c r="G21">
        <f t="shared" si="0"/>
        <v>0.53846153846153844</v>
      </c>
    </row>
    <row r="22" spans="1:7" x14ac:dyDescent="0.3">
      <c r="A22">
        <v>1.5</v>
      </c>
      <c r="B22">
        <v>1.0263157000000001</v>
      </c>
      <c r="C22">
        <v>250</v>
      </c>
      <c r="D22">
        <v>200</v>
      </c>
      <c r="E22">
        <v>13</v>
      </c>
      <c r="F22">
        <v>2</v>
      </c>
      <c r="G22">
        <f t="shared" si="0"/>
        <v>0.15384615384615385</v>
      </c>
    </row>
    <row r="23" spans="1:7" x14ac:dyDescent="0.3">
      <c r="A23" t="s">
        <v>5</v>
      </c>
      <c r="B23">
        <v>0.59</v>
      </c>
      <c r="C23" t="s">
        <v>46</v>
      </c>
      <c r="D23">
        <v>150</v>
      </c>
    </row>
    <row r="24" spans="1:7" x14ac:dyDescent="0.3">
      <c r="A24" t="s">
        <v>8</v>
      </c>
    </row>
    <row r="25" spans="1:7" x14ac:dyDescent="0.3">
      <c r="A25" t="s">
        <v>0</v>
      </c>
      <c r="B25" t="s">
        <v>49</v>
      </c>
      <c r="C25" t="s">
        <v>48</v>
      </c>
      <c r="D25" t="s">
        <v>47</v>
      </c>
      <c r="E25" t="s">
        <v>33</v>
      </c>
      <c r="F25" t="s">
        <v>32</v>
      </c>
      <c r="G25" t="s">
        <v>10</v>
      </c>
    </row>
    <row r="26" spans="1:7" x14ac:dyDescent="0.3">
      <c r="A26">
        <v>1</v>
      </c>
      <c r="B26">
        <v>1.6</v>
      </c>
      <c r="C26">
        <v>250</v>
      </c>
      <c r="D26">
        <v>200</v>
      </c>
      <c r="E26">
        <v>32</v>
      </c>
      <c r="F26">
        <v>14</v>
      </c>
      <c r="G26">
        <f t="shared" ref="G26:G46" si="1">F26/E26</f>
        <v>0.4375</v>
      </c>
    </row>
    <row r="27" spans="1:7" x14ac:dyDescent="0.3">
      <c r="A27">
        <v>1.0526314999999999</v>
      </c>
      <c r="B27">
        <v>1.6</v>
      </c>
      <c r="C27">
        <v>250</v>
      </c>
      <c r="D27">
        <v>200</v>
      </c>
      <c r="E27">
        <v>37</v>
      </c>
      <c r="F27">
        <v>47</v>
      </c>
      <c r="G27">
        <f t="shared" si="1"/>
        <v>1.2702702702702702</v>
      </c>
    </row>
    <row r="28" spans="1:7" x14ac:dyDescent="0.3">
      <c r="A28">
        <v>1.1052630999999999</v>
      </c>
      <c r="B28">
        <v>1.6</v>
      </c>
      <c r="C28">
        <v>250</v>
      </c>
      <c r="D28">
        <v>200</v>
      </c>
      <c r="E28">
        <v>52</v>
      </c>
      <c r="F28">
        <v>60</v>
      </c>
      <c r="G28">
        <f t="shared" si="1"/>
        <v>1.1538461538461537</v>
      </c>
    </row>
    <row r="29" spans="1:7" x14ac:dyDescent="0.3">
      <c r="A29">
        <v>1.1578946999999999</v>
      </c>
      <c r="B29">
        <v>1.6</v>
      </c>
      <c r="C29">
        <v>250</v>
      </c>
      <c r="D29">
        <v>200</v>
      </c>
      <c r="E29">
        <v>85</v>
      </c>
      <c r="F29">
        <v>89</v>
      </c>
      <c r="G29">
        <f t="shared" si="1"/>
        <v>1.0470588235294118</v>
      </c>
    </row>
    <row r="30" spans="1:7" x14ac:dyDescent="0.3">
      <c r="A30">
        <v>1.2105262999999999</v>
      </c>
      <c r="B30">
        <v>1.6</v>
      </c>
      <c r="C30">
        <v>250</v>
      </c>
      <c r="D30">
        <v>200</v>
      </c>
      <c r="E30">
        <v>189</v>
      </c>
      <c r="F30">
        <v>192</v>
      </c>
      <c r="G30">
        <f t="shared" si="1"/>
        <v>1.0158730158730158</v>
      </c>
    </row>
    <row r="31" spans="1:7" x14ac:dyDescent="0.3">
      <c r="A31">
        <v>1.2631578000000001</v>
      </c>
      <c r="B31">
        <v>1.6</v>
      </c>
      <c r="C31">
        <v>250</v>
      </c>
      <c r="D31">
        <v>200</v>
      </c>
      <c r="E31">
        <v>377</v>
      </c>
      <c r="F31">
        <v>345</v>
      </c>
      <c r="G31">
        <f t="shared" si="1"/>
        <v>0.91511936339522548</v>
      </c>
    </row>
    <row r="32" spans="1:7" x14ac:dyDescent="0.3">
      <c r="A32">
        <v>1.3157894000000001</v>
      </c>
      <c r="B32">
        <v>1.6</v>
      </c>
      <c r="C32">
        <v>250</v>
      </c>
      <c r="D32">
        <v>200</v>
      </c>
      <c r="E32">
        <v>47</v>
      </c>
      <c r="F32">
        <v>38</v>
      </c>
      <c r="G32">
        <f t="shared" si="1"/>
        <v>0.80851063829787229</v>
      </c>
    </row>
    <row r="33" spans="1:7" x14ac:dyDescent="0.3">
      <c r="A33">
        <v>1.3684210000000001</v>
      </c>
      <c r="B33">
        <v>1.6</v>
      </c>
      <c r="C33">
        <v>250</v>
      </c>
      <c r="D33">
        <v>200</v>
      </c>
      <c r="E33">
        <v>4</v>
      </c>
      <c r="F33">
        <v>6</v>
      </c>
      <c r="G33">
        <f t="shared" si="1"/>
        <v>1.5</v>
      </c>
    </row>
    <row r="34" spans="1:7" x14ac:dyDescent="0.3">
      <c r="A34">
        <v>1.4210526000000001</v>
      </c>
      <c r="B34">
        <v>1.6</v>
      </c>
      <c r="C34">
        <v>250</v>
      </c>
      <c r="D34">
        <v>200</v>
      </c>
      <c r="E34">
        <v>0</v>
      </c>
      <c r="F34">
        <v>0</v>
      </c>
      <c r="G34" t="e">
        <f t="shared" si="1"/>
        <v>#DIV/0!</v>
      </c>
    </row>
    <row r="35" spans="1:7" x14ac:dyDescent="0.3">
      <c r="A35">
        <v>1.4736842000000001</v>
      </c>
      <c r="B35">
        <v>1.6</v>
      </c>
      <c r="C35">
        <v>250</v>
      </c>
      <c r="D35">
        <v>200</v>
      </c>
      <c r="E35">
        <v>5</v>
      </c>
      <c r="F35">
        <v>2</v>
      </c>
      <c r="G35">
        <f t="shared" si="1"/>
        <v>0.4</v>
      </c>
    </row>
    <row r="36" spans="1:7" x14ac:dyDescent="0.3">
      <c r="A36">
        <v>1.5263157000000001</v>
      </c>
      <c r="B36">
        <v>1.6</v>
      </c>
      <c r="C36">
        <v>250</v>
      </c>
      <c r="D36">
        <v>200</v>
      </c>
      <c r="E36">
        <v>9</v>
      </c>
      <c r="F36">
        <v>0</v>
      </c>
      <c r="G36">
        <f t="shared" si="1"/>
        <v>0</v>
      </c>
    </row>
    <row r="37" spans="1:7" x14ac:dyDescent="0.3">
      <c r="A37">
        <v>1.5789473000000001</v>
      </c>
      <c r="B37">
        <v>1.6</v>
      </c>
      <c r="C37">
        <v>250</v>
      </c>
      <c r="D37">
        <v>200</v>
      </c>
      <c r="E37">
        <v>7</v>
      </c>
      <c r="F37">
        <v>3</v>
      </c>
      <c r="G37">
        <f t="shared" si="1"/>
        <v>0.42857142857142855</v>
      </c>
    </row>
    <row r="38" spans="1:7" x14ac:dyDescent="0.3">
      <c r="A38">
        <v>1.6315789000000001</v>
      </c>
      <c r="B38">
        <v>1.6</v>
      </c>
      <c r="C38">
        <v>250</v>
      </c>
      <c r="D38">
        <v>200</v>
      </c>
      <c r="E38">
        <v>4</v>
      </c>
      <c r="F38">
        <v>7</v>
      </c>
      <c r="G38">
        <f t="shared" si="1"/>
        <v>1.75</v>
      </c>
    </row>
    <row r="39" spans="1:7" x14ac:dyDescent="0.3">
      <c r="A39">
        <v>1.6842105000000001</v>
      </c>
      <c r="B39">
        <v>1.6</v>
      </c>
      <c r="C39">
        <v>250</v>
      </c>
      <c r="D39">
        <v>200</v>
      </c>
      <c r="E39">
        <v>4</v>
      </c>
      <c r="F39">
        <v>8</v>
      </c>
      <c r="G39">
        <f t="shared" si="1"/>
        <v>2</v>
      </c>
    </row>
    <row r="40" spans="1:7" x14ac:dyDescent="0.3">
      <c r="A40">
        <v>1.7368421000000001</v>
      </c>
      <c r="B40">
        <v>1.6</v>
      </c>
      <c r="C40">
        <v>250</v>
      </c>
      <c r="D40">
        <v>200</v>
      </c>
      <c r="E40">
        <v>6</v>
      </c>
      <c r="F40">
        <v>7</v>
      </c>
      <c r="G40">
        <f t="shared" si="1"/>
        <v>1.1666666666666667</v>
      </c>
    </row>
    <row r="41" spans="1:7" x14ac:dyDescent="0.3">
      <c r="A41">
        <v>1.7894736</v>
      </c>
      <c r="B41">
        <v>1.6</v>
      </c>
      <c r="C41">
        <v>250</v>
      </c>
      <c r="D41">
        <v>200</v>
      </c>
      <c r="E41">
        <v>4</v>
      </c>
      <c r="F41">
        <v>12</v>
      </c>
      <c r="G41">
        <f t="shared" si="1"/>
        <v>3</v>
      </c>
    </row>
    <row r="42" spans="1:7" x14ac:dyDescent="0.3">
      <c r="A42">
        <v>1.8421052</v>
      </c>
      <c r="B42">
        <v>1.6</v>
      </c>
      <c r="C42">
        <v>250</v>
      </c>
      <c r="D42">
        <v>200</v>
      </c>
      <c r="E42">
        <v>6</v>
      </c>
      <c r="F42">
        <v>22</v>
      </c>
      <c r="G42">
        <f t="shared" si="1"/>
        <v>3.6666666666666665</v>
      </c>
    </row>
    <row r="43" spans="1:7" x14ac:dyDescent="0.3">
      <c r="A43">
        <v>1.8947368</v>
      </c>
      <c r="B43">
        <v>1.6</v>
      </c>
      <c r="C43">
        <v>250</v>
      </c>
      <c r="D43">
        <v>200</v>
      </c>
      <c r="E43">
        <v>5</v>
      </c>
      <c r="F43">
        <v>23</v>
      </c>
      <c r="G43">
        <f t="shared" si="1"/>
        <v>4.5999999999999996</v>
      </c>
    </row>
    <row r="44" spans="1:7" x14ac:dyDescent="0.3">
      <c r="A44">
        <v>1.9473684</v>
      </c>
      <c r="B44">
        <v>1.6</v>
      </c>
      <c r="C44">
        <v>250</v>
      </c>
      <c r="D44">
        <v>200</v>
      </c>
      <c r="E44">
        <v>6</v>
      </c>
      <c r="F44">
        <v>21</v>
      </c>
      <c r="G44">
        <f t="shared" si="1"/>
        <v>3.5</v>
      </c>
    </row>
    <row r="45" spans="1:7" x14ac:dyDescent="0.3">
      <c r="A45">
        <v>2</v>
      </c>
      <c r="B45">
        <v>1.6</v>
      </c>
      <c r="C45">
        <v>250</v>
      </c>
      <c r="D45">
        <v>200</v>
      </c>
      <c r="E45">
        <v>6</v>
      </c>
      <c r="F45">
        <v>17</v>
      </c>
      <c r="G45">
        <f t="shared" si="1"/>
        <v>2.8333333333333335</v>
      </c>
    </row>
    <row r="46" spans="1:7" x14ac:dyDescent="0.3">
      <c r="A46">
        <v>1.0263157000000001</v>
      </c>
      <c r="B46">
        <v>1.6</v>
      </c>
      <c r="C46">
        <v>250</v>
      </c>
      <c r="D46">
        <v>200</v>
      </c>
      <c r="E46">
        <v>33</v>
      </c>
      <c r="F46">
        <v>32</v>
      </c>
      <c r="G46">
        <f t="shared" si="1"/>
        <v>0.96969696969696972</v>
      </c>
    </row>
    <row r="47" spans="1:7" x14ac:dyDescent="0.3">
      <c r="A47" t="s">
        <v>5</v>
      </c>
      <c r="B47">
        <v>0.59</v>
      </c>
      <c r="C47" t="s">
        <v>46</v>
      </c>
      <c r="D47">
        <v>150</v>
      </c>
    </row>
    <row r="48" spans="1:7" x14ac:dyDescent="0.3">
      <c r="A48" t="s">
        <v>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opLeftCell="A239" workbookViewId="0">
      <selection activeCell="H247" activeCellId="1" sqref="G247:G268 H247:I268"/>
    </sheetView>
  </sheetViews>
  <sheetFormatPr defaultRowHeight="14.4" x14ac:dyDescent="0.3"/>
  <cols>
    <col min="1" max="1" width="15.88671875" customWidth="1"/>
  </cols>
  <sheetData>
    <row r="1" spans="1:10" x14ac:dyDescent="0.3">
      <c r="A1" t="s">
        <v>100</v>
      </c>
    </row>
    <row r="2" spans="1:10" x14ac:dyDescent="0.3">
      <c r="A2" s="4" t="s">
        <v>97</v>
      </c>
      <c r="B2" t="s">
        <v>96</v>
      </c>
      <c r="C2" t="s">
        <v>75</v>
      </c>
      <c r="D2" t="s">
        <v>2</v>
      </c>
      <c r="E2" t="s">
        <v>68</v>
      </c>
      <c r="F2" t="s">
        <v>67</v>
      </c>
      <c r="G2" t="s">
        <v>33</v>
      </c>
      <c r="H2" t="s">
        <v>66</v>
      </c>
      <c r="I2" t="s">
        <v>99</v>
      </c>
      <c r="J2" t="s">
        <v>101</v>
      </c>
    </row>
    <row r="3" spans="1:10" x14ac:dyDescent="0.3">
      <c r="A3">
        <v>0</v>
      </c>
      <c r="B3">
        <v>100</v>
      </c>
      <c r="C3">
        <v>25</v>
      </c>
      <c r="D3">
        <v>1</v>
      </c>
      <c r="E3">
        <v>2</v>
      </c>
      <c r="F3">
        <v>50</v>
      </c>
      <c r="G3">
        <v>136</v>
      </c>
      <c r="H3">
        <v>4</v>
      </c>
      <c r="I3">
        <v>13.5999999999999</v>
      </c>
      <c r="J3">
        <v>0.4</v>
      </c>
    </row>
    <row r="4" spans="1:10" x14ac:dyDescent="0.3">
      <c r="A4">
        <v>10</v>
      </c>
      <c r="B4">
        <v>100</v>
      </c>
      <c r="C4">
        <v>25</v>
      </c>
      <c r="D4">
        <v>1</v>
      </c>
      <c r="E4">
        <v>2</v>
      </c>
      <c r="F4">
        <v>50</v>
      </c>
      <c r="G4">
        <v>126</v>
      </c>
      <c r="H4">
        <v>138</v>
      </c>
      <c r="I4">
        <v>12.5999999999999</v>
      </c>
      <c r="J4">
        <v>13.8</v>
      </c>
    </row>
    <row r="5" spans="1:10" x14ac:dyDescent="0.3">
      <c r="A5">
        <v>20</v>
      </c>
      <c r="B5">
        <v>100</v>
      </c>
      <c r="C5">
        <v>25</v>
      </c>
      <c r="D5">
        <v>1</v>
      </c>
      <c r="E5">
        <v>2</v>
      </c>
      <c r="F5">
        <v>50</v>
      </c>
      <c r="G5">
        <v>106</v>
      </c>
      <c r="H5">
        <v>125</v>
      </c>
      <c r="I5">
        <v>10.5999999999999</v>
      </c>
      <c r="J5">
        <v>12.5</v>
      </c>
    </row>
    <row r="6" spans="1:10" x14ac:dyDescent="0.3">
      <c r="A6">
        <v>30</v>
      </c>
      <c r="B6">
        <v>100</v>
      </c>
      <c r="C6">
        <v>25</v>
      </c>
      <c r="D6">
        <v>1</v>
      </c>
      <c r="E6">
        <v>2</v>
      </c>
      <c r="F6">
        <v>50</v>
      </c>
      <c r="G6">
        <v>90</v>
      </c>
      <c r="H6">
        <v>139</v>
      </c>
      <c r="I6">
        <v>8.9999990000000007</v>
      </c>
      <c r="J6">
        <v>13.9</v>
      </c>
    </row>
    <row r="7" spans="1:10" x14ac:dyDescent="0.3">
      <c r="A7">
        <v>40</v>
      </c>
      <c r="B7">
        <v>100</v>
      </c>
      <c r="C7">
        <v>25</v>
      </c>
      <c r="D7">
        <v>1</v>
      </c>
      <c r="E7">
        <v>2</v>
      </c>
      <c r="F7">
        <v>50</v>
      </c>
      <c r="G7">
        <v>69</v>
      </c>
      <c r="H7">
        <v>107</v>
      </c>
      <c r="I7">
        <v>6.9</v>
      </c>
      <c r="J7">
        <v>10.7</v>
      </c>
    </row>
    <row r="8" spans="1:10" x14ac:dyDescent="0.3">
      <c r="A8">
        <v>50</v>
      </c>
      <c r="B8">
        <v>100</v>
      </c>
      <c r="C8">
        <v>25</v>
      </c>
      <c r="D8">
        <v>1</v>
      </c>
      <c r="E8">
        <v>2</v>
      </c>
      <c r="F8">
        <v>50</v>
      </c>
      <c r="G8">
        <v>54</v>
      </c>
      <c r="H8">
        <v>92</v>
      </c>
      <c r="I8">
        <v>5.4</v>
      </c>
      <c r="J8">
        <v>9.199999</v>
      </c>
    </row>
    <row r="9" spans="1:10" x14ac:dyDescent="0.3">
      <c r="A9">
        <v>60</v>
      </c>
      <c r="B9">
        <v>100</v>
      </c>
      <c r="C9">
        <v>25</v>
      </c>
      <c r="D9">
        <v>1</v>
      </c>
      <c r="E9">
        <v>2</v>
      </c>
      <c r="F9">
        <v>50</v>
      </c>
      <c r="G9">
        <v>46</v>
      </c>
      <c r="H9">
        <v>98</v>
      </c>
      <c r="I9">
        <v>4.5999999999999899</v>
      </c>
      <c r="J9">
        <v>9.7999989999999997</v>
      </c>
    </row>
    <row r="10" spans="1:10" x14ac:dyDescent="0.3">
      <c r="A10">
        <v>70</v>
      </c>
      <c r="B10">
        <v>100</v>
      </c>
      <c r="C10">
        <v>25</v>
      </c>
      <c r="D10">
        <v>1</v>
      </c>
      <c r="E10">
        <v>2</v>
      </c>
      <c r="F10">
        <v>50</v>
      </c>
      <c r="G10">
        <v>40</v>
      </c>
      <c r="H10">
        <v>77</v>
      </c>
      <c r="I10">
        <v>4</v>
      </c>
      <c r="J10">
        <v>7.7</v>
      </c>
    </row>
    <row r="11" spans="1:10" x14ac:dyDescent="0.3">
      <c r="A11">
        <v>80</v>
      </c>
      <c r="B11">
        <v>100</v>
      </c>
      <c r="C11">
        <v>25</v>
      </c>
      <c r="D11">
        <v>1</v>
      </c>
      <c r="E11">
        <v>2</v>
      </c>
      <c r="F11">
        <v>50</v>
      </c>
      <c r="G11">
        <v>31</v>
      </c>
      <c r="H11">
        <v>66</v>
      </c>
      <c r="I11">
        <v>3.1</v>
      </c>
      <c r="J11">
        <v>6.6</v>
      </c>
    </row>
    <row r="12" spans="1:10" x14ac:dyDescent="0.3">
      <c r="A12">
        <v>90</v>
      </c>
      <c r="B12">
        <v>100</v>
      </c>
      <c r="C12">
        <v>25</v>
      </c>
      <c r="D12">
        <v>1</v>
      </c>
      <c r="E12">
        <v>2</v>
      </c>
      <c r="F12">
        <v>50</v>
      </c>
      <c r="G12">
        <v>28</v>
      </c>
      <c r="H12">
        <v>56</v>
      </c>
      <c r="I12">
        <v>2.7999999999999901</v>
      </c>
      <c r="J12">
        <v>5.6</v>
      </c>
    </row>
    <row r="13" spans="1:10" x14ac:dyDescent="0.3">
      <c r="A13">
        <v>100</v>
      </c>
      <c r="B13">
        <v>100</v>
      </c>
      <c r="C13">
        <v>25</v>
      </c>
      <c r="D13">
        <v>1</v>
      </c>
      <c r="E13">
        <v>2</v>
      </c>
      <c r="F13">
        <v>50</v>
      </c>
      <c r="G13">
        <v>21</v>
      </c>
      <c r="H13">
        <v>41</v>
      </c>
      <c r="I13">
        <v>2.1</v>
      </c>
      <c r="J13">
        <v>4.0999999999999996</v>
      </c>
    </row>
    <row r="14" spans="1:10" x14ac:dyDescent="0.3">
      <c r="A14">
        <v>110</v>
      </c>
      <c r="B14">
        <v>100</v>
      </c>
      <c r="C14">
        <v>25</v>
      </c>
      <c r="D14">
        <v>1</v>
      </c>
      <c r="E14">
        <v>2</v>
      </c>
      <c r="F14">
        <v>50</v>
      </c>
      <c r="G14">
        <v>18</v>
      </c>
      <c r="H14">
        <v>40</v>
      </c>
      <c r="I14">
        <v>1.8</v>
      </c>
      <c r="J14">
        <v>4</v>
      </c>
    </row>
    <row r="15" spans="1:10" x14ac:dyDescent="0.3">
      <c r="A15">
        <v>120</v>
      </c>
      <c r="B15">
        <v>100</v>
      </c>
      <c r="C15">
        <v>25</v>
      </c>
      <c r="D15">
        <v>1</v>
      </c>
      <c r="E15">
        <v>2</v>
      </c>
      <c r="F15">
        <v>50</v>
      </c>
      <c r="G15">
        <v>15</v>
      </c>
      <c r="H15">
        <v>42</v>
      </c>
      <c r="I15">
        <v>1.5</v>
      </c>
      <c r="J15">
        <v>4.2</v>
      </c>
    </row>
    <row r="16" spans="1:10" x14ac:dyDescent="0.3">
      <c r="A16">
        <v>130</v>
      </c>
      <c r="B16">
        <v>100</v>
      </c>
      <c r="C16">
        <v>25</v>
      </c>
      <c r="D16">
        <v>1</v>
      </c>
      <c r="E16">
        <v>2</v>
      </c>
      <c r="F16">
        <v>50</v>
      </c>
      <c r="G16">
        <v>13</v>
      </c>
      <c r="H16">
        <v>45</v>
      </c>
      <c r="I16">
        <v>1.3</v>
      </c>
      <c r="J16">
        <v>4.5</v>
      </c>
    </row>
    <row r="17" spans="1:10" x14ac:dyDescent="0.3">
      <c r="A17">
        <v>140</v>
      </c>
      <c r="B17">
        <v>100</v>
      </c>
      <c r="C17">
        <v>25</v>
      </c>
      <c r="D17">
        <v>1</v>
      </c>
      <c r="E17">
        <v>2</v>
      </c>
      <c r="F17">
        <v>50</v>
      </c>
      <c r="G17">
        <v>11</v>
      </c>
      <c r="H17">
        <v>38</v>
      </c>
      <c r="I17">
        <v>1.1000000000000001</v>
      </c>
      <c r="J17">
        <v>3.8</v>
      </c>
    </row>
    <row r="18" spans="1:10" x14ac:dyDescent="0.3">
      <c r="A18">
        <v>150</v>
      </c>
      <c r="B18">
        <v>100</v>
      </c>
      <c r="C18">
        <v>25</v>
      </c>
      <c r="D18">
        <v>1</v>
      </c>
      <c r="E18">
        <v>2</v>
      </c>
      <c r="F18">
        <v>50</v>
      </c>
      <c r="G18">
        <v>12</v>
      </c>
      <c r="H18">
        <v>32</v>
      </c>
      <c r="I18">
        <v>1.19999999999999</v>
      </c>
      <c r="J18">
        <v>3.2</v>
      </c>
    </row>
    <row r="19" spans="1:10" x14ac:dyDescent="0.3">
      <c r="A19">
        <v>160</v>
      </c>
      <c r="B19">
        <v>100</v>
      </c>
      <c r="C19">
        <v>25</v>
      </c>
      <c r="D19">
        <v>1</v>
      </c>
      <c r="E19">
        <v>2</v>
      </c>
      <c r="F19">
        <v>50</v>
      </c>
      <c r="G19">
        <v>10</v>
      </c>
      <c r="H19">
        <v>29</v>
      </c>
      <c r="I19">
        <v>0.99999990000000005</v>
      </c>
      <c r="J19">
        <v>2.9</v>
      </c>
    </row>
    <row r="20" spans="1:10" x14ac:dyDescent="0.3">
      <c r="A20">
        <v>170</v>
      </c>
      <c r="B20">
        <v>100</v>
      </c>
      <c r="C20">
        <v>25</v>
      </c>
      <c r="D20">
        <v>1</v>
      </c>
      <c r="E20">
        <v>2</v>
      </c>
      <c r="F20">
        <v>50</v>
      </c>
      <c r="G20">
        <v>11</v>
      </c>
      <c r="H20">
        <v>30</v>
      </c>
      <c r="I20">
        <v>1.1000000000000001</v>
      </c>
      <c r="J20">
        <v>3</v>
      </c>
    </row>
    <row r="21" spans="1:10" x14ac:dyDescent="0.3">
      <c r="A21">
        <v>180</v>
      </c>
      <c r="B21">
        <v>100</v>
      </c>
      <c r="C21">
        <v>25</v>
      </c>
      <c r="D21">
        <v>1</v>
      </c>
      <c r="E21">
        <v>2</v>
      </c>
      <c r="F21">
        <v>50</v>
      </c>
      <c r="G21">
        <v>11</v>
      </c>
      <c r="H21">
        <v>23</v>
      </c>
      <c r="I21">
        <v>1.1000000000000001</v>
      </c>
      <c r="J21">
        <v>2.2999999999999998</v>
      </c>
    </row>
    <row r="22" spans="1:10" x14ac:dyDescent="0.3">
      <c r="A22">
        <v>190</v>
      </c>
      <c r="B22">
        <v>100</v>
      </c>
      <c r="C22">
        <v>25</v>
      </c>
      <c r="D22">
        <v>1</v>
      </c>
      <c r="E22">
        <v>2</v>
      </c>
      <c r="F22">
        <v>50</v>
      </c>
      <c r="G22">
        <v>10</v>
      </c>
      <c r="H22">
        <v>24</v>
      </c>
      <c r="I22">
        <v>0.99999990000000005</v>
      </c>
      <c r="J22">
        <v>2.4</v>
      </c>
    </row>
    <row r="23" spans="1:10" x14ac:dyDescent="0.3">
      <c r="A23">
        <v>200</v>
      </c>
      <c r="B23">
        <v>100</v>
      </c>
      <c r="C23">
        <v>25</v>
      </c>
      <c r="D23">
        <v>1</v>
      </c>
      <c r="E23">
        <v>2</v>
      </c>
      <c r="F23">
        <v>50</v>
      </c>
      <c r="G23">
        <v>9</v>
      </c>
      <c r="H23">
        <v>29</v>
      </c>
      <c r="I23">
        <v>0.89999989999999896</v>
      </c>
      <c r="J23">
        <v>2.9</v>
      </c>
    </row>
    <row r="24" spans="1:10" x14ac:dyDescent="0.3">
      <c r="A24">
        <v>0</v>
      </c>
      <c r="B24">
        <v>100</v>
      </c>
      <c r="C24">
        <v>25</v>
      </c>
      <c r="D24">
        <v>1</v>
      </c>
      <c r="E24">
        <v>2</v>
      </c>
      <c r="F24">
        <v>50</v>
      </c>
      <c r="G24">
        <v>136</v>
      </c>
      <c r="H24">
        <v>4</v>
      </c>
      <c r="I24">
        <v>13.5999999999999</v>
      </c>
      <c r="J24">
        <v>0.4</v>
      </c>
    </row>
    <row r="25" spans="1:10" x14ac:dyDescent="0.3">
      <c r="A25" t="s">
        <v>5</v>
      </c>
      <c r="B25">
        <v>0.59</v>
      </c>
    </row>
    <row r="26" spans="1:10" x14ac:dyDescent="0.3">
      <c r="A26" t="s">
        <v>8</v>
      </c>
    </row>
    <row r="27" spans="1:10" x14ac:dyDescent="0.3">
      <c r="A27" t="s">
        <v>97</v>
      </c>
      <c r="B27" t="s">
        <v>96</v>
      </c>
      <c r="C27" s="4" t="s">
        <v>75</v>
      </c>
      <c r="D27" t="s">
        <v>2</v>
      </c>
      <c r="E27" t="s">
        <v>68</v>
      </c>
      <c r="F27" t="s">
        <v>67</v>
      </c>
      <c r="G27" t="s">
        <v>33</v>
      </c>
      <c r="H27" t="s">
        <v>66</v>
      </c>
      <c r="I27" t="s">
        <v>99</v>
      </c>
      <c r="J27" t="s">
        <v>101</v>
      </c>
    </row>
    <row r="28" spans="1:10" x14ac:dyDescent="0.3">
      <c r="A28">
        <v>30</v>
      </c>
      <c r="B28">
        <v>100</v>
      </c>
      <c r="C28">
        <v>1</v>
      </c>
      <c r="D28">
        <v>1</v>
      </c>
      <c r="E28">
        <v>2</v>
      </c>
      <c r="F28">
        <v>50</v>
      </c>
      <c r="G28">
        <v>127</v>
      </c>
      <c r="H28">
        <v>125</v>
      </c>
      <c r="I28">
        <v>12.6999999999999</v>
      </c>
      <c r="J28">
        <v>12.5</v>
      </c>
    </row>
    <row r="29" spans="1:10" x14ac:dyDescent="0.3">
      <c r="A29">
        <v>30</v>
      </c>
      <c r="B29">
        <v>100</v>
      </c>
      <c r="C29">
        <v>5.125</v>
      </c>
      <c r="D29">
        <v>1</v>
      </c>
      <c r="E29">
        <v>2</v>
      </c>
      <c r="F29">
        <v>50</v>
      </c>
      <c r="G29">
        <v>127</v>
      </c>
      <c r="H29">
        <v>131</v>
      </c>
      <c r="I29">
        <v>12.6999999999999</v>
      </c>
      <c r="J29">
        <v>13.1</v>
      </c>
    </row>
    <row r="30" spans="1:10" x14ac:dyDescent="0.3">
      <c r="A30">
        <v>30</v>
      </c>
      <c r="B30">
        <v>100</v>
      </c>
      <c r="C30">
        <v>9.25</v>
      </c>
      <c r="D30">
        <v>1</v>
      </c>
      <c r="E30">
        <v>2</v>
      </c>
      <c r="F30">
        <v>50</v>
      </c>
      <c r="G30">
        <v>114</v>
      </c>
      <c r="H30">
        <v>121</v>
      </c>
      <c r="I30">
        <v>11.4</v>
      </c>
      <c r="J30">
        <v>12.1</v>
      </c>
    </row>
    <row r="31" spans="1:10" x14ac:dyDescent="0.3">
      <c r="A31">
        <v>30</v>
      </c>
      <c r="B31">
        <v>100</v>
      </c>
      <c r="C31">
        <v>13.375</v>
      </c>
      <c r="D31">
        <v>1</v>
      </c>
      <c r="E31">
        <v>2</v>
      </c>
      <c r="F31">
        <v>50</v>
      </c>
      <c r="G31">
        <v>107</v>
      </c>
      <c r="H31">
        <v>125</v>
      </c>
      <c r="I31">
        <v>10.6999999999999</v>
      </c>
      <c r="J31">
        <v>12.5</v>
      </c>
    </row>
    <row r="32" spans="1:10" x14ac:dyDescent="0.3">
      <c r="A32">
        <v>30</v>
      </c>
      <c r="B32">
        <v>100</v>
      </c>
      <c r="C32">
        <v>17.5</v>
      </c>
      <c r="D32">
        <v>1</v>
      </c>
      <c r="E32">
        <v>2</v>
      </c>
      <c r="F32">
        <v>50</v>
      </c>
      <c r="G32">
        <v>104</v>
      </c>
      <c r="H32">
        <v>111</v>
      </c>
      <c r="I32">
        <v>10.4</v>
      </c>
      <c r="J32">
        <v>11.1</v>
      </c>
    </row>
    <row r="33" spans="1:10" x14ac:dyDescent="0.3">
      <c r="A33">
        <v>30</v>
      </c>
      <c r="B33">
        <v>100</v>
      </c>
      <c r="C33">
        <v>21.625</v>
      </c>
      <c r="D33">
        <v>1</v>
      </c>
      <c r="E33">
        <v>2</v>
      </c>
      <c r="F33">
        <v>50</v>
      </c>
      <c r="G33">
        <v>96</v>
      </c>
      <c r="H33">
        <v>135</v>
      </c>
      <c r="I33">
        <v>9.5999990000000004</v>
      </c>
      <c r="J33">
        <v>13.5</v>
      </c>
    </row>
    <row r="34" spans="1:10" x14ac:dyDescent="0.3">
      <c r="A34">
        <v>30</v>
      </c>
      <c r="B34">
        <v>100</v>
      </c>
      <c r="C34">
        <v>25.75</v>
      </c>
      <c r="D34">
        <v>1</v>
      </c>
      <c r="E34">
        <v>2</v>
      </c>
      <c r="F34">
        <v>50</v>
      </c>
      <c r="G34">
        <v>88</v>
      </c>
      <c r="H34">
        <v>114</v>
      </c>
      <c r="I34">
        <v>8.7999989999999908</v>
      </c>
      <c r="J34">
        <v>11.4</v>
      </c>
    </row>
    <row r="35" spans="1:10" x14ac:dyDescent="0.3">
      <c r="A35">
        <v>30</v>
      </c>
      <c r="B35">
        <v>100</v>
      </c>
      <c r="C35">
        <v>29.875</v>
      </c>
      <c r="D35">
        <v>1</v>
      </c>
      <c r="E35">
        <v>2</v>
      </c>
      <c r="F35">
        <v>50</v>
      </c>
      <c r="G35">
        <v>77</v>
      </c>
      <c r="H35">
        <v>124</v>
      </c>
      <c r="I35">
        <v>7.7</v>
      </c>
      <c r="J35">
        <v>12.4</v>
      </c>
    </row>
    <row r="36" spans="1:10" x14ac:dyDescent="0.3">
      <c r="A36">
        <v>30</v>
      </c>
      <c r="B36">
        <v>100</v>
      </c>
      <c r="C36">
        <v>34</v>
      </c>
      <c r="D36">
        <v>1</v>
      </c>
      <c r="E36">
        <v>2</v>
      </c>
      <c r="F36">
        <v>50</v>
      </c>
      <c r="G36">
        <v>70</v>
      </c>
      <c r="H36">
        <v>117</v>
      </c>
      <c r="I36">
        <v>7</v>
      </c>
      <c r="J36">
        <v>11.7</v>
      </c>
    </row>
    <row r="37" spans="1:10" x14ac:dyDescent="0.3">
      <c r="A37">
        <v>30</v>
      </c>
      <c r="B37">
        <v>100</v>
      </c>
      <c r="C37">
        <v>38.125</v>
      </c>
      <c r="D37">
        <v>1</v>
      </c>
      <c r="E37">
        <v>2</v>
      </c>
      <c r="F37">
        <v>50</v>
      </c>
      <c r="G37">
        <v>63</v>
      </c>
      <c r="H37">
        <v>130</v>
      </c>
      <c r="I37">
        <v>6.2999999999999901</v>
      </c>
      <c r="J37">
        <v>13</v>
      </c>
    </row>
    <row r="38" spans="1:10" x14ac:dyDescent="0.3">
      <c r="A38">
        <v>30</v>
      </c>
      <c r="B38">
        <v>100</v>
      </c>
      <c r="C38">
        <v>42.25</v>
      </c>
      <c r="D38">
        <v>1</v>
      </c>
      <c r="E38">
        <v>2</v>
      </c>
      <c r="F38">
        <v>50</v>
      </c>
      <c r="G38">
        <v>58</v>
      </c>
      <c r="H38">
        <v>133</v>
      </c>
      <c r="I38">
        <v>5.7999999999999901</v>
      </c>
      <c r="J38">
        <v>13.3</v>
      </c>
    </row>
    <row r="39" spans="1:10" x14ac:dyDescent="0.3">
      <c r="A39">
        <v>30</v>
      </c>
      <c r="B39">
        <v>100</v>
      </c>
      <c r="C39">
        <v>46.375</v>
      </c>
      <c r="D39">
        <v>1</v>
      </c>
      <c r="E39">
        <v>2</v>
      </c>
      <c r="F39">
        <v>50</v>
      </c>
      <c r="G39">
        <v>49</v>
      </c>
      <c r="H39">
        <v>118</v>
      </c>
      <c r="I39">
        <v>4.9000000000000004</v>
      </c>
      <c r="J39">
        <v>11.8</v>
      </c>
    </row>
    <row r="40" spans="1:10" x14ac:dyDescent="0.3">
      <c r="A40">
        <v>30</v>
      </c>
      <c r="B40">
        <v>100</v>
      </c>
      <c r="C40">
        <v>50.5</v>
      </c>
      <c r="D40">
        <v>1</v>
      </c>
      <c r="E40">
        <v>2</v>
      </c>
      <c r="F40">
        <v>50</v>
      </c>
      <c r="G40">
        <v>50</v>
      </c>
      <c r="H40">
        <v>122</v>
      </c>
      <c r="I40">
        <v>5</v>
      </c>
      <c r="J40">
        <v>12.2</v>
      </c>
    </row>
    <row r="41" spans="1:10" x14ac:dyDescent="0.3">
      <c r="A41">
        <v>30</v>
      </c>
      <c r="B41">
        <v>100</v>
      </c>
      <c r="C41">
        <v>54.625</v>
      </c>
      <c r="D41">
        <v>1</v>
      </c>
      <c r="E41">
        <v>2</v>
      </c>
      <c r="F41">
        <v>50</v>
      </c>
      <c r="G41">
        <v>46</v>
      </c>
      <c r="H41">
        <v>112</v>
      </c>
      <c r="I41">
        <v>4.5999999999999899</v>
      </c>
      <c r="J41">
        <v>11.2</v>
      </c>
    </row>
    <row r="42" spans="1:10" x14ac:dyDescent="0.3">
      <c r="A42">
        <v>30</v>
      </c>
      <c r="B42">
        <v>100</v>
      </c>
      <c r="C42">
        <v>58.75</v>
      </c>
      <c r="D42">
        <v>1</v>
      </c>
      <c r="E42">
        <v>2</v>
      </c>
      <c r="F42">
        <v>50</v>
      </c>
      <c r="G42">
        <v>42</v>
      </c>
      <c r="H42">
        <v>107</v>
      </c>
      <c r="I42">
        <v>4.2</v>
      </c>
      <c r="J42">
        <v>10.7</v>
      </c>
    </row>
    <row r="43" spans="1:10" x14ac:dyDescent="0.3">
      <c r="A43">
        <v>30</v>
      </c>
      <c r="B43">
        <v>100</v>
      </c>
      <c r="C43">
        <v>62.875</v>
      </c>
      <c r="D43">
        <v>1</v>
      </c>
      <c r="E43">
        <v>2</v>
      </c>
      <c r="F43">
        <v>50</v>
      </c>
      <c r="G43">
        <v>40</v>
      </c>
      <c r="H43">
        <v>95</v>
      </c>
      <c r="I43">
        <v>4</v>
      </c>
      <c r="J43">
        <v>9.4999990000000007</v>
      </c>
    </row>
    <row r="44" spans="1:10" x14ac:dyDescent="0.3">
      <c r="A44">
        <v>30</v>
      </c>
      <c r="B44">
        <v>100</v>
      </c>
      <c r="C44">
        <v>67</v>
      </c>
      <c r="D44">
        <v>1</v>
      </c>
      <c r="E44">
        <v>2</v>
      </c>
      <c r="F44">
        <v>50</v>
      </c>
      <c r="G44">
        <v>37</v>
      </c>
      <c r="H44">
        <v>83</v>
      </c>
      <c r="I44">
        <v>3.7</v>
      </c>
      <c r="J44">
        <v>8.3000000000000007</v>
      </c>
    </row>
    <row r="45" spans="1:10" x14ac:dyDescent="0.3">
      <c r="A45">
        <v>30</v>
      </c>
      <c r="B45">
        <v>100</v>
      </c>
      <c r="C45">
        <v>71.125</v>
      </c>
      <c r="D45">
        <v>1</v>
      </c>
      <c r="E45">
        <v>2</v>
      </c>
      <c r="F45">
        <v>50</v>
      </c>
      <c r="G45">
        <v>35</v>
      </c>
      <c r="H45">
        <v>72</v>
      </c>
      <c r="I45">
        <v>3.5</v>
      </c>
      <c r="J45">
        <v>7.2</v>
      </c>
    </row>
    <row r="46" spans="1:10" x14ac:dyDescent="0.3">
      <c r="A46">
        <v>30</v>
      </c>
      <c r="B46">
        <v>100</v>
      </c>
      <c r="C46">
        <v>75.25</v>
      </c>
      <c r="D46">
        <v>1</v>
      </c>
      <c r="E46">
        <v>2</v>
      </c>
      <c r="F46">
        <v>50</v>
      </c>
      <c r="G46">
        <v>32</v>
      </c>
      <c r="H46">
        <v>70</v>
      </c>
      <c r="I46">
        <v>3.2</v>
      </c>
      <c r="J46">
        <v>7</v>
      </c>
    </row>
    <row r="47" spans="1:10" x14ac:dyDescent="0.3">
      <c r="A47">
        <v>30</v>
      </c>
      <c r="B47">
        <v>100</v>
      </c>
      <c r="C47">
        <v>79.375</v>
      </c>
      <c r="D47">
        <v>1</v>
      </c>
      <c r="E47">
        <v>2</v>
      </c>
      <c r="F47">
        <v>50</v>
      </c>
      <c r="G47">
        <v>30</v>
      </c>
      <c r="H47">
        <v>63</v>
      </c>
      <c r="I47">
        <v>3</v>
      </c>
      <c r="J47">
        <v>6.3</v>
      </c>
    </row>
    <row r="48" spans="1:10" x14ac:dyDescent="0.3">
      <c r="A48">
        <v>30</v>
      </c>
      <c r="B48">
        <v>100</v>
      </c>
      <c r="C48">
        <v>83.5</v>
      </c>
      <c r="D48">
        <v>1</v>
      </c>
      <c r="E48">
        <v>2</v>
      </c>
      <c r="F48">
        <v>50</v>
      </c>
      <c r="G48">
        <v>28</v>
      </c>
      <c r="H48">
        <v>51</v>
      </c>
      <c r="I48">
        <v>2.7999999999999901</v>
      </c>
      <c r="J48">
        <v>5.0999999999999996</v>
      </c>
    </row>
    <row r="49" spans="1:10" x14ac:dyDescent="0.3">
      <c r="A49">
        <v>30</v>
      </c>
      <c r="B49">
        <v>100</v>
      </c>
      <c r="C49">
        <v>87.625</v>
      </c>
      <c r="D49">
        <v>1</v>
      </c>
      <c r="E49">
        <v>2</v>
      </c>
      <c r="F49">
        <v>50</v>
      </c>
      <c r="G49">
        <v>26</v>
      </c>
      <c r="H49">
        <v>56</v>
      </c>
      <c r="I49">
        <v>2.6</v>
      </c>
      <c r="J49">
        <v>5.6</v>
      </c>
    </row>
    <row r="50" spans="1:10" x14ac:dyDescent="0.3">
      <c r="A50">
        <v>30</v>
      </c>
      <c r="B50">
        <v>100</v>
      </c>
      <c r="C50">
        <v>91.75</v>
      </c>
      <c r="D50">
        <v>1</v>
      </c>
      <c r="E50">
        <v>2</v>
      </c>
      <c r="F50">
        <v>50</v>
      </c>
      <c r="G50">
        <v>22</v>
      </c>
      <c r="H50">
        <v>57</v>
      </c>
      <c r="I50">
        <v>2.2000000000000002</v>
      </c>
      <c r="J50">
        <v>5.7</v>
      </c>
    </row>
    <row r="51" spans="1:10" x14ac:dyDescent="0.3">
      <c r="A51">
        <v>30</v>
      </c>
      <c r="B51">
        <v>100</v>
      </c>
      <c r="C51">
        <v>95.875</v>
      </c>
      <c r="D51">
        <v>1</v>
      </c>
      <c r="E51">
        <v>2</v>
      </c>
      <c r="F51">
        <v>50</v>
      </c>
      <c r="G51">
        <v>22</v>
      </c>
      <c r="H51">
        <v>55</v>
      </c>
      <c r="I51">
        <v>2.2000000000000002</v>
      </c>
      <c r="J51">
        <v>5.5</v>
      </c>
    </row>
    <row r="52" spans="1:10" x14ac:dyDescent="0.3">
      <c r="A52">
        <v>30</v>
      </c>
      <c r="B52">
        <v>100</v>
      </c>
      <c r="C52">
        <v>100</v>
      </c>
      <c r="D52">
        <v>1</v>
      </c>
      <c r="E52">
        <v>2</v>
      </c>
      <c r="F52">
        <v>50</v>
      </c>
      <c r="G52">
        <v>20</v>
      </c>
      <c r="H52">
        <v>51</v>
      </c>
      <c r="I52">
        <v>2</v>
      </c>
      <c r="J52">
        <v>5.0999999999999996</v>
      </c>
    </row>
    <row r="53" spans="1:10" x14ac:dyDescent="0.3">
      <c r="A53">
        <v>30</v>
      </c>
      <c r="B53">
        <v>100</v>
      </c>
      <c r="C53">
        <v>83.5</v>
      </c>
      <c r="D53">
        <v>1</v>
      </c>
      <c r="E53">
        <v>2</v>
      </c>
      <c r="F53">
        <v>50</v>
      </c>
      <c r="G53">
        <v>28</v>
      </c>
      <c r="H53">
        <v>51</v>
      </c>
      <c r="I53">
        <v>2.7999999999999901</v>
      </c>
      <c r="J53">
        <v>5.0999999999999996</v>
      </c>
    </row>
    <row r="54" spans="1:10" x14ac:dyDescent="0.3">
      <c r="A54" t="s">
        <v>5</v>
      </c>
      <c r="B54">
        <v>0.59</v>
      </c>
    </row>
    <row r="55" spans="1:10" x14ac:dyDescent="0.3">
      <c r="A55" t="s">
        <v>8</v>
      </c>
    </row>
    <row r="56" spans="1:10" x14ac:dyDescent="0.3">
      <c r="A56" t="s">
        <v>97</v>
      </c>
      <c r="B56" t="s">
        <v>96</v>
      </c>
      <c r="C56" t="s">
        <v>75</v>
      </c>
      <c r="D56" s="4" t="s">
        <v>2</v>
      </c>
      <c r="E56" t="s">
        <v>68</v>
      </c>
      <c r="F56" t="s">
        <v>67</v>
      </c>
      <c r="G56" t="s">
        <v>33</v>
      </c>
      <c r="H56" t="s">
        <v>66</v>
      </c>
      <c r="I56" t="s">
        <v>99</v>
      </c>
      <c r="J56" t="s">
        <v>101</v>
      </c>
    </row>
    <row r="57" spans="1:10" x14ac:dyDescent="0.3">
      <c r="A57">
        <v>30</v>
      </c>
      <c r="B57">
        <v>100</v>
      </c>
      <c r="C57">
        <v>40</v>
      </c>
      <c r="D57">
        <v>0</v>
      </c>
      <c r="E57">
        <v>2</v>
      </c>
      <c r="F57">
        <v>50</v>
      </c>
      <c r="G57">
        <v>65</v>
      </c>
      <c r="H57">
        <v>38</v>
      </c>
      <c r="I57">
        <v>6.5</v>
      </c>
      <c r="J57">
        <v>3.8</v>
      </c>
    </row>
    <row r="58" spans="1:10" x14ac:dyDescent="0.3">
      <c r="A58">
        <v>30</v>
      </c>
      <c r="B58">
        <v>100</v>
      </c>
      <c r="C58">
        <v>40</v>
      </c>
      <c r="D58">
        <v>10</v>
      </c>
      <c r="E58">
        <v>2</v>
      </c>
      <c r="F58">
        <v>50</v>
      </c>
      <c r="G58">
        <v>52</v>
      </c>
      <c r="H58">
        <v>113</v>
      </c>
      <c r="I58">
        <v>5.2</v>
      </c>
      <c r="J58">
        <v>11.3</v>
      </c>
    </row>
    <row r="59" spans="1:10" x14ac:dyDescent="0.3">
      <c r="A59">
        <v>30</v>
      </c>
      <c r="B59">
        <v>100</v>
      </c>
      <c r="C59">
        <v>40</v>
      </c>
      <c r="D59">
        <v>20</v>
      </c>
      <c r="E59">
        <v>2</v>
      </c>
      <c r="F59">
        <v>50</v>
      </c>
      <c r="G59">
        <v>45</v>
      </c>
      <c r="H59">
        <v>118</v>
      </c>
      <c r="I59">
        <v>4.5</v>
      </c>
      <c r="J59">
        <v>11.8</v>
      </c>
    </row>
    <row r="60" spans="1:10" x14ac:dyDescent="0.3">
      <c r="A60">
        <v>30</v>
      </c>
      <c r="B60">
        <v>100</v>
      </c>
      <c r="C60">
        <v>40</v>
      </c>
      <c r="D60">
        <v>30</v>
      </c>
      <c r="E60">
        <v>2</v>
      </c>
      <c r="F60">
        <v>50</v>
      </c>
      <c r="G60">
        <v>35</v>
      </c>
      <c r="H60">
        <v>111</v>
      </c>
      <c r="I60">
        <v>3.5</v>
      </c>
      <c r="J60">
        <v>11.1</v>
      </c>
    </row>
    <row r="61" spans="1:10" x14ac:dyDescent="0.3">
      <c r="A61">
        <v>30</v>
      </c>
      <c r="B61">
        <v>100</v>
      </c>
      <c r="C61">
        <v>40</v>
      </c>
      <c r="D61">
        <v>40</v>
      </c>
      <c r="E61">
        <v>2</v>
      </c>
      <c r="F61">
        <v>50</v>
      </c>
      <c r="G61">
        <v>30</v>
      </c>
      <c r="H61">
        <v>112</v>
      </c>
      <c r="I61">
        <v>3</v>
      </c>
      <c r="J61">
        <v>11.2</v>
      </c>
    </row>
    <row r="62" spans="1:10" x14ac:dyDescent="0.3">
      <c r="A62">
        <v>30</v>
      </c>
      <c r="B62">
        <v>100</v>
      </c>
      <c r="C62">
        <v>40</v>
      </c>
      <c r="D62">
        <v>50</v>
      </c>
      <c r="E62">
        <v>2</v>
      </c>
      <c r="F62">
        <v>50</v>
      </c>
      <c r="G62">
        <v>26</v>
      </c>
      <c r="H62">
        <v>114</v>
      </c>
      <c r="I62">
        <v>2.6</v>
      </c>
      <c r="J62">
        <v>11.4</v>
      </c>
    </row>
    <row r="63" spans="1:10" x14ac:dyDescent="0.3">
      <c r="A63">
        <v>30</v>
      </c>
      <c r="B63">
        <v>100</v>
      </c>
      <c r="C63">
        <v>40</v>
      </c>
      <c r="D63">
        <v>60</v>
      </c>
      <c r="E63">
        <v>2</v>
      </c>
      <c r="F63">
        <v>50</v>
      </c>
      <c r="G63">
        <v>21</v>
      </c>
      <c r="H63">
        <v>127</v>
      </c>
      <c r="I63">
        <v>2.1</v>
      </c>
      <c r="J63">
        <v>12.7</v>
      </c>
    </row>
    <row r="64" spans="1:10" x14ac:dyDescent="0.3">
      <c r="A64">
        <v>30</v>
      </c>
      <c r="B64">
        <v>100</v>
      </c>
      <c r="C64">
        <v>40</v>
      </c>
      <c r="D64">
        <v>70</v>
      </c>
      <c r="E64">
        <v>2</v>
      </c>
      <c r="F64">
        <v>50</v>
      </c>
      <c r="G64">
        <v>17</v>
      </c>
      <c r="H64">
        <v>102</v>
      </c>
      <c r="I64">
        <v>1.69999999999999</v>
      </c>
      <c r="J64">
        <v>10.199999999999999</v>
      </c>
    </row>
    <row r="65" spans="1:10" x14ac:dyDescent="0.3">
      <c r="A65">
        <v>30</v>
      </c>
      <c r="B65">
        <v>100</v>
      </c>
      <c r="C65">
        <v>40</v>
      </c>
      <c r="D65">
        <v>80</v>
      </c>
      <c r="E65">
        <v>2</v>
      </c>
      <c r="F65">
        <v>50</v>
      </c>
      <c r="G65">
        <v>14</v>
      </c>
      <c r="H65">
        <v>100</v>
      </c>
      <c r="I65">
        <v>1.3999999999999899</v>
      </c>
      <c r="J65">
        <v>9.9999990000000007</v>
      </c>
    </row>
    <row r="66" spans="1:10" x14ac:dyDescent="0.3">
      <c r="A66">
        <v>30</v>
      </c>
      <c r="B66">
        <v>100</v>
      </c>
      <c r="C66">
        <v>40</v>
      </c>
      <c r="D66">
        <v>90</v>
      </c>
      <c r="E66">
        <v>2</v>
      </c>
      <c r="F66">
        <v>50</v>
      </c>
      <c r="G66">
        <v>12</v>
      </c>
      <c r="H66">
        <v>80</v>
      </c>
      <c r="I66">
        <v>1.19999999999999</v>
      </c>
      <c r="J66">
        <v>8</v>
      </c>
    </row>
    <row r="67" spans="1:10" x14ac:dyDescent="0.3">
      <c r="A67">
        <v>30</v>
      </c>
      <c r="B67">
        <v>100</v>
      </c>
      <c r="C67">
        <v>40</v>
      </c>
      <c r="D67">
        <v>100</v>
      </c>
      <c r="E67">
        <v>2</v>
      </c>
      <c r="F67">
        <v>50</v>
      </c>
      <c r="G67">
        <v>12</v>
      </c>
      <c r="H67">
        <v>41</v>
      </c>
      <c r="I67">
        <v>1.19999999999999</v>
      </c>
      <c r="J67">
        <v>4.0999999999999996</v>
      </c>
    </row>
    <row r="68" spans="1:10" x14ac:dyDescent="0.3">
      <c r="A68">
        <v>30</v>
      </c>
      <c r="B68">
        <v>100</v>
      </c>
      <c r="C68">
        <v>40</v>
      </c>
      <c r="D68">
        <v>0</v>
      </c>
      <c r="E68">
        <v>2</v>
      </c>
      <c r="F68">
        <v>50</v>
      </c>
      <c r="G68">
        <v>65</v>
      </c>
      <c r="H68">
        <v>38</v>
      </c>
      <c r="I68">
        <v>6.5</v>
      </c>
      <c r="J68">
        <v>3.8</v>
      </c>
    </row>
    <row r="69" spans="1:10" x14ac:dyDescent="0.3">
      <c r="A69" t="s">
        <v>5</v>
      </c>
      <c r="B69">
        <v>0.59</v>
      </c>
    </row>
    <row r="70" spans="1:10" x14ac:dyDescent="0.3">
      <c r="A70" t="s">
        <v>8</v>
      </c>
    </row>
    <row r="71" spans="1:10" x14ac:dyDescent="0.3">
      <c r="A71" t="s">
        <v>97</v>
      </c>
      <c r="B71" s="4" t="s">
        <v>96</v>
      </c>
      <c r="C71" t="s">
        <v>75</v>
      </c>
      <c r="D71" s="14" t="s">
        <v>2</v>
      </c>
      <c r="E71" t="s">
        <v>68</v>
      </c>
      <c r="F71" t="s">
        <v>67</v>
      </c>
      <c r="G71" t="s">
        <v>33</v>
      </c>
      <c r="H71" t="s">
        <v>66</v>
      </c>
      <c r="I71" t="s">
        <v>99</v>
      </c>
      <c r="J71" t="s">
        <v>101</v>
      </c>
    </row>
    <row r="72" spans="1:10" x14ac:dyDescent="0.3">
      <c r="A72">
        <v>30</v>
      </c>
      <c r="B72">
        <v>10</v>
      </c>
      <c r="C72">
        <v>40</v>
      </c>
      <c r="D72">
        <v>0</v>
      </c>
      <c r="E72">
        <v>2</v>
      </c>
      <c r="F72">
        <v>50</v>
      </c>
      <c r="G72">
        <v>65</v>
      </c>
      <c r="H72">
        <v>66</v>
      </c>
      <c r="I72">
        <v>6.5</v>
      </c>
      <c r="J72">
        <v>6.6</v>
      </c>
    </row>
    <row r="73" spans="1:10" x14ac:dyDescent="0.3">
      <c r="A73">
        <v>30</v>
      </c>
      <c r="B73">
        <v>20</v>
      </c>
      <c r="C73">
        <v>40</v>
      </c>
      <c r="D73">
        <v>0</v>
      </c>
      <c r="E73">
        <v>2</v>
      </c>
      <c r="F73">
        <v>50</v>
      </c>
      <c r="G73">
        <v>65</v>
      </c>
      <c r="H73">
        <v>60</v>
      </c>
      <c r="I73">
        <v>6.5</v>
      </c>
      <c r="J73">
        <v>6</v>
      </c>
    </row>
    <row r="74" spans="1:10" x14ac:dyDescent="0.3">
      <c r="A74">
        <v>30</v>
      </c>
      <c r="B74">
        <v>30</v>
      </c>
      <c r="C74">
        <v>40</v>
      </c>
      <c r="D74">
        <v>0</v>
      </c>
      <c r="E74">
        <v>2</v>
      </c>
      <c r="F74">
        <v>50</v>
      </c>
      <c r="G74">
        <v>65</v>
      </c>
      <c r="H74">
        <v>55</v>
      </c>
      <c r="I74">
        <v>6.5</v>
      </c>
      <c r="J74">
        <v>5.5</v>
      </c>
    </row>
    <row r="75" spans="1:10" x14ac:dyDescent="0.3">
      <c r="A75">
        <v>30</v>
      </c>
      <c r="B75">
        <v>40</v>
      </c>
      <c r="C75">
        <v>40</v>
      </c>
      <c r="D75">
        <v>0</v>
      </c>
      <c r="E75">
        <v>2</v>
      </c>
      <c r="F75">
        <v>50</v>
      </c>
      <c r="G75">
        <v>65</v>
      </c>
      <c r="H75">
        <v>43</v>
      </c>
      <c r="I75">
        <v>6.5</v>
      </c>
      <c r="J75">
        <v>4.3</v>
      </c>
    </row>
    <row r="76" spans="1:10" x14ac:dyDescent="0.3">
      <c r="A76">
        <v>30</v>
      </c>
      <c r="B76">
        <v>50</v>
      </c>
      <c r="C76">
        <v>40</v>
      </c>
      <c r="D76">
        <v>0</v>
      </c>
      <c r="E76">
        <v>2</v>
      </c>
      <c r="F76">
        <v>50</v>
      </c>
      <c r="G76">
        <v>65</v>
      </c>
      <c r="H76">
        <v>33</v>
      </c>
      <c r="I76">
        <v>6.5</v>
      </c>
      <c r="J76">
        <v>3.3</v>
      </c>
    </row>
    <row r="77" spans="1:10" x14ac:dyDescent="0.3">
      <c r="A77">
        <v>30</v>
      </c>
      <c r="B77">
        <v>60</v>
      </c>
      <c r="C77">
        <v>40</v>
      </c>
      <c r="D77">
        <v>0</v>
      </c>
      <c r="E77">
        <v>2</v>
      </c>
      <c r="F77">
        <v>50</v>
      </c>
      <c r="G77">
        <v>65</v>
      </c>
      <c r="H77">
        <v>22</v>
      </c>
      <c r="I77">
        <v>6.5</v>
      </c>
      <c r="J77">
        <v>2.2000000000000002</v>
      </c>
    </row>
    <row r="78" spans="1:10" x14ac:dyDescent="0.3">
      <c r="A78">
        <v>30</v>
      </c>
      <c r="B78">
        <v>70</v>
      </c>
      <c r="C78">
        <v>40</v>
      </c>
      <c r="D78">
        <v>0</v>
      </c>
      <c r="E78">
        <v>2</v>
      </c>
      <c r="F78">
        <v>50</v>
      </c>
      <c r="G78">
        <v>65</v>
      </c>
      <c r="H78">
        <v>26</v>
      </c>
      <c r="I78">
        <v>6.5</v>
      </c>
      <c r="J78">
        <v>2.6</v>
      </c>
    </row>
    <row r="79" spans="1:10" x14ac:dyDescent="0.3">
      <c r="A79">
        <v>30</v>
      </c>
      <c r="B79">
        <v>80</v>
      </c>
      <c r="C79">
        <v>40</v>
      </c>
      <c r="D79">
        <v>0</v>
      </c>
      <c r="E79">
        <v>2</v>
      </c>
      <c r="F79">
        <v>50</v>
      </c>
      <c r="G79">
        <v>65</v>
      </c>
      <c r="H79">
        <v>31</v>
      </c>
      <c r="I79">
        <v>6.5</v>
      </c>
      <c r="J79">
        <v>3.1</v>
      </c>
    </row>
    <row r="80" spans="1:10" x14ac:dyDescent="0.3">
      <c r="A80">
        <v>30</v>
      </c>
      <c r="B80">
        <v>90</v>
      </c>
      <c r="C80">
        <v>40</v>
      </c>
      <c r="D80">
        <v>0</v>
      </c>
      <c r="E80">
        <v>2</v>
      </c>
      <c r="F80">
        <v>50</v>
      </c>
      <c r="G80">
        <v>65</v>
      </c>
      <c r="H80">
        <v>35</v>
      </c>
      <c r="I80">
        <v>6.5</v>
      </c>
      <c r="J80">
        <v>3.5</v>
      </c>
    </row>
    <row r="81" spans="1:10" x14ac:dyDescent="0.3">
      <c r="A81">
        <v>30</v>
      </c>
      <c r="B81">
        <v>100</v>
      </c>
      <c r="C81">
        <v>40</v>
      </c>
      <c r="D81">
        <v>0</v>
      </c>
      <c r="E81">
        <v>2</v>
      </c>
      <c r="F81">
        <v>50</v>
      </c>
      <c r="G81">
        <v>65</v>
      </c>
      <c r="H81">
        <v>38</v>
      </c>
      <c r="I81">
        <v>6.5</v>
      </c>
      <c r="J81">
        <v>3.8</v>
      </c>
    </row>
    <row r="82" spans="1:10" x14ac:dyDescent="0.3">
      <c r="A82">
        <v>30</v>
      </c>
      <c r="B82">
        <v>110</v>
      </c>
      <c r="C82">
        <v>40</v>
      </c>
      <c r="D82">
        <v>0</v>
      </c>
      <c r="E82">
        <v>2</v>
      </c>
      <c r="F82">
        <v>50</v>
      </c>
      <c r="G82">
        <v>65</v>
      </c>
      <c r="H82">
        <v>44</v>
      </c>
      <c r="I82">
        <v>6.5</v>
      </c>
      <c r="J82">
        <v>4.4000000000000004</v>
      </c>
    </row>
    <row r="83" spans="1:10" x14ac:dyDescent="0.3">
      <c r="A83">
        <v>30</v>
      </c>
      <c r="B83">
        <v>120</v>
      </c>
      <c r="C83">
        <v>40</v>
      </c>
      <c r="D83">
        <v>0</v>
      </c>
      <c r="E83">
        <v>2</v>
      </c>
      <c r="F83">
        <v>50</v>
      </c>
      <c r="G83">
        <v>65</v>
      </c>
      <c r="H83">
        <v>46</v>
      </c>
      <c r="I83">
        <v>6.5</v>
      </c>
      <c r="J83">
        <v>4.5999999999999996</v>
      </c>
    </row>
    <row r="84" spans="1:10" x14ac:dyDescent="0.3">
      <c r="A84">
        <v>30</v>
      </c>
      <c r="B84">
        <v>130</v>
      </c>
      <c r="C84">
        <v>40</v>
      </c>
      <c r="D84">
        <v>0</v>
      </c>
      <c r="E84">
        <v>2</v>
      </c>
      <c r="F84">
        <v>50</v>
      </c>
      <c r="G84">
        <v>65</v>
      </c>
      <c r="H84">
        <v>47</v>
      </c>
      <c r="I84">
        <v>6.5</v>
      </c>
      <c r="J84">
        <v>4.7</v>
      </c>
    </row>
    <row r="85" spans="1:10" x14ac:dyDescent="0.3">
      <c r="A85">
        <v>30</v>
      </c>
      <c r="B85">
        <v>140</v>
      </c>
      <c r="C85">
        <v>40</v>
      </c>
      <c r="D85">
        <v>0</v>
      </c>
      <c r="E85">
        <v>2</v>
      </c>
      <c r="F85">
        <v>50</v>
      </c>
      <c r="G85">
        <v>65</v>
      </c>
      <c r="H85">
        <v>46</v>
      </c>
      <c r="I85">
        <v>6.5</v>
      </c>
      <c r="J85">
        <v>4.5999999999999996</v>
      </c>
    </row>
    <row r="86" spans="1:10" x14ac:dyDescent="0.3">
      <c r="A86">
        <v>30</v>
      </c>
      <c r="B86">
        <v>150</v>
      </c>
      <c r="C86">
        <v>40</v>
      </c>
      <c r="D86">
        <v>0</v>
      </c>
      <c r="E86">
        <v>2</v>
      </c>
      <c r="F86">
        <v>50</v>
      </c>
      <c r="G86">
        <v>65</v>
      </c>
      <c r="H86">
        <v>45</v>
      </c>
      <c r="I86">
        <v>6.5</v>
      </c>
      <c r="J86">
        <v>4.5</v>
      </c>
    </row>
    <row r="87" spans="1:10" x14ac:dyDescent="0.3">
      <c r="A87">
        <v>30</v>
      </c>
      <c r="B87">
        <v>160</v>
      </c>
      <c r="C87">
        <v>40</v>
      </c>
      <c r="D87">
        <v>0</v>
      </c>
      <c r="E87">
        <v>2</v>
      </c>
      <c r="F87">
        <v>50</v>
      </c>
      <c r="G87">
        <v>65</v>
      </c>
      <c r="H87">
        <v>45</v>
      </c>
      <c r="I87">
        <v>6.5</v>
      </c>
      <c r="J87">
        <v>4.5</v>
      </c>
    </row>
    <row r="88" spans="1:10" x14ac:dyDescent="0.3">
      <c r="A88">
        <v>30</v>
      </c>
      <c r="B88">
        <v>170</v>
      </c>
      <c r="C88">
        <v>40</v>
      </c>
      <c r="D88">
        <v>0</v>
      </c>
      <c r="E88">
        <v>2</v>
      </c>
      <c r="F88">
        <v>50</v>
      </c>
      <c r="G88">
        <v>65</v>
      </c>
      <c r="H88">
        <v>47</v>
      </c>
      <c r="I88">
        <v>6.5</v>
      </c>
      <c r="J88">
        <v>4.7</v>
      </c>
    </row>
    <row r="89" spans="1:10" x14ac:dyDescent="0.3">
      <c r="A89">
        <v>30</v>
      </c>
      <c r="B89">
        <v>180</v>
      </c>
      <c r="C89">
        <v>40</v>
      </c>
      <c r="D89">
        <v>0</v>
      </c>
      <c r="E89">
        <v>2</v>
      </c>
      <c r="F89">
        <v>50</v>
      </c>
      <c r="G89">
        <v>65</v>
      </c>
      <c r="H89">
        <v>44</v>
      </c>
      <c r="I89">
        <v>6.5</v>
      </c>
      <c r="J89">
        <v>4.4000000000000004</v>
      </c>
    </row>
    <row r="90" spans="1:10" x14ac:dyDescent="0.3">
      <c r="A90">
        <v>30</v>
      </c>
      <c r="B90">
        <v>190</v>
      </c>
      <c r="C90">
        <v>40</v>
      </c>
      <c r="D90">
        <v>0</v>
      </c>
      <c r="E90">
        <v>2</v>
      </c>
      <c r="F90">
        <v>50</v>
      </c>
      <c r="G90">
        <v>65</v>
      </c>
      <c r="H90">
        <v>46</v>
      </c>
      <c r="I90">
        <v>6.5</v>
      </c>
      <c r="J90">
        <v>4.5999999999999996</v>
      </c>
    </row>
    <row r="91" spans="1:10" x14ac:dyDescent="0.3">
      <c r="A91">
        <v>30</v>
      </c>
      <c r="B91">
        <v>200</v>
      </c>
      <c r="C91">
        <v>40</v>
      </c>
      <c r="D91">
        <v>0</v>
      </c>
      <c r="E91">
        <v>2</v>
      </c>
      <c r="F91">
        <v>50</v>
      </c>
      <c r="G91">
        <v>65</v>
      </c>
      <c r="H91">
        <v>44</v>
      </c>
      <c r="I91">
        <v>6.5</v>
      </c>
      <c r="J91">
        <v>4.4000000000000004</v>
      </c>
    </row>
    <row r="92" spans="1:10" x14ac:dyDescent="0.3">
      <c r="A92">
        <v>30</v>
      </c>
      <c r="B92">
        <v>60</v>
      </c>
      <c r="C92">
        <v>40</v>
      </c>
      <c r="D92">
        <v>0</v>
      </c>
      <c r="E92">
        <v>2</v>
      </c>
      <c r="F92">
        <v>50</v>
      </c>
      <c r="G92">
        <v>65</v>
      </c>
      <c r="H92">
        <v>22</v>
      </c>
      <c r="I92">
        <v>6.5</v>
      </c>
      <c r="J92">
        <v>2.2000000000000002</v>
      </c>
    </row>
    <row r="93" spans="1:10" x14ac:dyDescent="0.3">
      <c r="A93" t="s">
        <v>5</v>
      </c>
      <c r="B93">
        <v>0.59</v>
      </c>
    </row>
    <row r="94" spans="1:10" x14ac:dyDescent="0.3">
      <c r="A94" t="s">
        <v>8</v>
      </c>
    </row>
    <row r="95" spans="1:10" x14ac:dyDescent="0.3">
      <c r="A95" t="s">
        <v>97</v>
      </c>
      <c r="B95" s="4" t="s">
        <v>96</v>
      </c>
      <c r="C95" t="s">
        <v>75</v>
      </c>
      <c r="D95" s="14" t="s">
        <v>2</v>
      </c>
      <c r="E95" t="s">
        <v>68</v>
      </c>
      <c r="F95" t="s">
        <v>67</v>
      </c>
      <c r="G95" t="s">
        <v>33</v>
      </c>
      <c r="H95" t="s">
        <v>66</v>
      </c>
      <c r="I95" t="s">
        <v>99</v>
      </c>
      <c r="J95" t="s">
        <v>101</v>
      </c>
    </row>
    <row r="96" spans="1:10" x14ac:dyDescent="0.3">
      <c r="A96">
        <v>30</v>
      </c>
      <c r="B96">
        <v>10</v>
      </c>
      <c r="C96">
        <v>40</v>
      </c>
      <c r="D96">
        <v>10</v>
      </c>
      <c r="E96">
        <v>2</v>
      </c>
      <c r="F96">
        <v>50</v>
      </c>
      <c r="G96">
        <v>52</v>
      </c>
      <c r="H96">
        <v>55</v>
      </c>
      <c r="I96">
        <v>5.2</v>
      </c>
      <c r="J96">
        <v>5.5</v>
      </c>
    </row>
    <row r="97" spans="1:10" x14ac:dyDescent="0.3">
      <c r="A97">
        <v>30</v>
      </c>
      <c r="B97">
        <v>20</v>
      </c>
      <c r="C97">
        <v>40</v>
      </c>
      <c r="D97">
        <v>10</v>
      </c>
      <c r="E97">
        <v>2</v>
      </c>
      <c r="F97">
        <v>50</v>
      </c>
      <c r="G97">
        <v>52</v>
      </c>
      <c r="H97">
        <v>56</v>
      </c>
      <c r="I97">
        <v>5.2</v>
      </c>
      <c r="J97">
        <v>5.6</v>
      </c>
    </row>
    <row r="98" spans="1:10" x14ac:dyDescent="0.3">
      <c r="A98">
        <v>30</v>
      </c>
      <c r="B98">
        <v>30</v>
      </c>
      <c r="C98">
        <v>40</v>
      </c>
      <c r="D98">
        <v>10</v>
      </c>
      <c r="E98">
        <v>2</v>
      </c>
      <c r="F98">
        <v>50</v>
      </c>
      <c r="G98">
        <v>52</v>
      </c>
      <c r="H98">
        <v>59</v>
      </c>
      <c r="I98">
        <v>5.2</v>
      </c>
      <c r="J98">
        <v>5.9</v>
      </c>
    </row>
    <row r="99" spans="1:10" x14ac:dyDescent="0.3">
      <c r="A99">
        <v>30</v>
      </c>
      <c r="B99">
        <v>40</v>
      </c>
      <c r="C99">
        <v>40</v>
      </c>
      <c r="D99">
        <v>10</v>
      </c>
      <c r="E99">
        <v>2</v>
      </c>
      <c r="F99">
        <v>50</v>
      </c>
      <c r="G99">
        <v>52</v>
      </c>
      <c r="H99">
        <v>57</v>
      </c>
      <c r="I99">
        <v>5.2</v>
      </c>
      <c r="J99">
        <v>5.7</v>
      </c>
    </row>
    <row r="100" spans="1:10" x14ac:dyDescent="0.3">
      <c r="A100">
        <v>30</v>
      </c>
      <c r="B100">
        <v>50</v>
      </c>
      <c r="C100">
        <v>40</v>
      </c>
      <c r="D100">
        <v>10</v>
      </c>
      <c r="E100">
        <v>2</v>
      </c>
      <c r="F100">
        <v>50</v>
      </c>
      <c r="G100">
        <v>52</v>
      </c>
      <c r="H100">
        <v>59</v>
      </c>
      <c r="I100">
        <v>5.2</v>
      </c>
      <c r="J100">
        <v>5.9</v>
      </c>
    </row>
    <row r="101" spans="1:10" x14ac:dyDescent="0.3">
      <c r="A101">
        <v>30</v>
      </c>
      <c r="B101">
        <v>60</v>
      </c>
      <c r="C101">
        <v>40</v>
      </c>
      <c r="D101">
        <v>10</v>
      </c>
      <c r="E101">
        <v>2</v>
      </c>
      <c r="F101">
        <v>50</v>
      </c>
      <c r="G101">
        <v>52</v>
      </c>
      <c r="H101">
        <v>71</v>
      </c>
      <c r="I101">
        <v>5.2</v>
      </c>
      <c r="J101">
        <v>7.1</v>
      </c>
    </row>
    <row r="102" spans="1:10" x14ac:dyDescent="0.3">
      <c r="A102">
        <v>30</v>
      </c>
      <c r="B102">
        <v>70</v>
      </c>
      <c r="C102">
        <v>40</v>
      </c>
      <c r="D102">
        <v>10</v>
      </c>
      <c r="E102">
        <v>2</v>
      </c>
      <c r="F102">
        <v>50</v>
      </c>
      <c r="G102">
        <v>52</v>
      </c>
      <c r="H102">
        <v>85</v>
      </c>
      <c r="I102">
        <v>5.2</v>
      </c>
      <c r="J102">
        <v>8.4999990000000007</v>
      </c>
    </row>
    <row r="103" spans="1:10" x14ac:dyDescent="0.3">
      <c r="A103">
        <v>30</v>
      </c>
      <c r="B103">
        <v>80</v>
      </c>
      <c r="C103">
        <v>40</v>
      </c>
      <c r="D103">
        <v>10</v>
      </c>
      <c r="E103">
        <v>2</v>
      </c>
      <c r="F103">
        <v>50</v>
      </c>
      <c r="G103">
        <v>52</v>
      </c>
      <c r="H103">
        <v>100</v>
      </c>
      <c r="I103">
        <v>5.2</v>
      </c>
      <c r="J103">
        <v>9.9999990000000007</v>
      </c>
    </row>
    <row r="104" spans="1:10" x14ac:dyDescent="0.3">
      <c r="A104">
        <v>30</v>
      </c>
      <c r="B104">
        <v>90</v>
      </c>
      <c r="C104">
        <v>40</v>
      </c>
      <c r="D104">
        <v>10</v>
      </c>
      <c r="E104">
        <v>2</v>
      </c>
      <c r="F104">
        <v>50</v>
      </c>
      <c r="G104">
        <v>52</v>
      </c>
      <c r="H104">
        <v>104</v>
      </c>
      <c r="I104">
        <v>5.2</v>
      </c>
      <c r="J104">
        <v>10.4</v>
      </c>
    </row>
    <row r="105" spans="1:10" x14ac:dyDescent="0.3">
      <c r="A105">
        <v>30</v>
      </c>
      <c r="B105">
        <v>100</v>
      </c>
      <c r="C105">
        <v>40</v>
      </c>
      <c r="D105">
        <v>10</v>
      </c>
      <c r="E105">
        <v>2</v>
      </c>
      <c r="F105">
        <v>50</v>
      </c>
      <c r="G105">
        <v>52</v>
      </c>
      <c r="H105">
        <v>113</v>
      </c>
      <c r="I105">
        <v>5.2</v>
      </c>
      <c r="J105">
        <v>11.3</v>
      </c>
    </row>
    <row r="106" spans="1:10" x14ac:dyDescent="0.3">
      <c r="A106">
        <v>30</v>
      </c>
      <c r="B106">
        <v>110</v>
      </c>
      <c r="C106">
        <v>40</v>
      </c>
      <c r="D106">
        <v>10</v>
      </c>
      <c r="E106">
        <v>2</v>
      </c>
      <c r="F106">
        <v>50</v>
      </c>
      <c r="G106">
        <v>52</v>
      </c>
      <c r="H106">
        <v>126</v>
      </c>
      <c r="I106">
        <v>5.2</v>
      </c>
      <c r="J106">
        <v>12.6</v>
      </c>
    </row>
    <row r="107" spans="1:10" x14ac:dyDescent="0.3">
      <c r="A107">
        <v>30</v>
      </c>
      <c r="B107">
        <v>120</v>
      </c>
      <c r="C107">
        <v>40</v>
      </c>
      <c r="D107">
        <v>10</v>
      </c>
      <c r="E107">
        <v>2</v>
      </c>
      <c r="F107">
        <v>50</v>
      </c>
      <c r="G107">
        <v>52</v>
      </c>
      <c r="H107">
        <v>122</v>
      </c>
      <c r="I107">
        <v>5.2</v>
      </c>
      <c r="J107">
        <v>12.2</v>
      </c>
    </row>
    <row r="108" spans="1:10" x14ac:dyDescent="0.3">
      <c r="A108">
        <v>30</v>
      </c>
      <c r="B108">
        <v>130</v>
      </c>
      <c r="C108">
        <v>40</v>
      </c>
      <c r="D108">
        <v>10</v>
      </c>
      <c r="E108">
        <v>2</v>
      </c>
      <c r="F108">
        <v>50</v>
      </c>
      <c r="G108">
        <v>52</v>
      </c>
      <c r="H108">
        <v>119</v>
      </c>
      <c r="I108">
        <v>5.2</v>
      </c>
      <c r="J108">
        <v>11.9</v>
      </c>
    </row>
    <row r="109" spans="1:10" x14ac:dyDescent="0.3">
      <c r="A109">
        <v>30</v>
      </c>
      <c r="B109">
        <v>140</v>
      </c>
      <c r="C109">
        <v>40</v>
      </c>
      <c r="D109">
        <v>10</v>
      </c>
      <c r="E109">
        <v>2</v>
      </c>
      <c r="F109">
        <v>50</v>
      </c>
      <c r="G109">
        <v>52</v>
      </c>
      <c r="H109">
        <v>131</v>
      </c>
      <c r="I109">
        <v>5.2</v>
      </c>
      <c r="J109">
        <v>13.1</v>
      </c>
    </row>
    <row r="110" spans="1:10" x14ac:dyDescent="0.3">
      <c r="A110">
        <v>30</v>
      </c>
      <c r="B110">
        <v>150</v>
      </c>
      <c r="C110">
        <v>40</v>
      </c>
      <c r="D110">
        <v>10</v>
      </c>
      <c r="E110">
        <v>2</v>
      </c>
      <c r="F110">
        <v>50</v>
      </c>
      <c r="G110">
        <v>52</v>
      </c>
      <c r="H110">
        <v>129</v>
      </c>
      <c r="I110">
        <v>5.2</v>
      </c>
      <c r="J110">
        <v>12.9</v>
      </c>
    </row>
    <row r="111" spans="1:10" x14ac:dyDescent="0.3">
      <c r="A111">
        <v>30</v>
      </c>
      <c r="B111">
        <v>160</v>
      </c>
      <c r="C111">
        <v>40</v>
      </c>
      <c r="D111">
        <v>10</v>
      </c>
      <c r="E111">
        <v>2</v>
      </c>
      <c r="F111">
        <v>50</v>
      </c>
      <c r="G111">
        <v>52</v>
      </c>
      <c r="H111">
        <v>127</v>
      </c>
      <c r="I111">
        <v>5.2</v>
      </c>
      <c r="J111">
        <v>12.7</v>
      </c>
    </row>
    <row r="112" spans="1:10" x14ac:dyDescent="0.3">
      <c r="A112">
        <v>30</v>
      </c>
      <c r="B112">
        <v>170</v>
      </c>
      <c r="C112">
        <v>40</v>
      </c>
      <c r="D112">
        <v>10</v>
      </c>
      <c r="E112">
        <v>2</v>
      </c>
      <c r="F112">
        <v>50</v>
      </c>
      <c r="G112">
        <v>52</v>
      </c>
      <c r="H112">
        <v>119</v>
      </c>
      <c r="I112">
        <v>5.2</v>
      </c>
      <c r="J112">
        <v>11.9</v>
      </c>
    </row>
    <row r="113" spans="1:11" x14ac:dyDescent="0.3">
      <c r="A113">
        <v>30</v>
      </c>
      <c r="B113">
        <v>180</v>
      </c>
      <c r="C113">
        <v>40</v>
      </c>
      <c r="D113">
        <v>10</v>
      </c>
      <c r="E113">
        <v>2</v>
      </c>
      <c r="F113">
        <v>50</v>
      </c>
      <c r="G113">
        <v>52</v>
      </c>
      <c r="H113">
        <v>123</v>
      </c>
      <c r="I113">
        <v>5.2</v>
      </c>
      <c r="J113">
        <v>12.3</v>
      </c>
    </row>
    <row r="114" spans="1:11" x14ac:dyDescent="0.3">
      <c r="A114">
        <v>30</v>
      </c>
      <c r="B114">
        <v>190</v>
      </c>
      <c r="C114">
        <v>40</v>
      </c>
      <c r="D114">
        <v>10</v>
      </c>
      <c r="E114">
        <v>2</v>
      </c>
      <c r="F114">
        <v>50</v>
      </c>
      <c r="G114">
        <v>52</v>
      </c>
      <c r="H114">
        <v>133</v>
      </c>
      <c r="I114">
        <v>5.2</v>
      </c>
      <c r="J114">
        <v>13.3</v>
      </c>
    </row>
    <row r="115" spans="1:11" x14ac:dyDescent="0.3">
      <c r="A115">
        <v>30</v>
      </c>
      <c r="B115">
        <v>200</v>
      </c>
      <c r="C115">
        <v>40</v>
      </c>
      <c r="D115">
        <v>10</v>
      </c>
      <c r="E115">
        <v>2</v>
      </c>
      <c r="F115">
        <v>50</v>
      </c>
      <c r="G115">
        <v>52</v>
      </c>
      <c r="H115">
        <v>129</v>
      </c>
      <c r="I115">
        <v>5.2</v>
      </c>
      <c r="J115">
        <v>12.9</v>
      </c>
    </row>
    <row r="116" spans="1:11" x14ac:dyDescent="0.3">
      <c r="A116">
        <v>30</v>
      </c>
      <c r="B116">
        <v>10</v>
      </c>
      <c r="C116">
        <v>40</v>
      </c>
      <c r="D116">
        <v>10</v>
      </c>
      <c r="E116">
        <v>2</v>
      </c>
      <c r="F116">
        <v>50</v>
      </c>
      <c r="G116">
        <v>52</v>
      </c>
      <c r="H116">
        <v>55</v>
      </c>
      <c r="I116">
        <v>5.2</v>
      </c>
      <c r="J116">
        <v>5.5</v>
      </c>
    </row>
    <row r="117" spans="1:11" x14ac:dyDescent="0.3">
      <c r="A117" t="s">
        <v>5</v>
      </c>
      <c r="B117">
        <v>0.59</v>
      </c>
    </row>
    <row r="118" spans="1:11" x14ac:dyDescent="0.3">
      <c r="A118" t="s">
        <v>8</v>
      </c>
    </row>
    <row r="119" spans="1:11" x14ac:dyDescent="0.3">
      <c r="A119" s="4" t="s">
        <v>98</v>
      </c>
      <c r="B119" t="s">
        <v>97</v>
      </c>
      <c r="C119" t="s">
        <v>96</v>
      </c>
      <c r="D119" t="s">
        <v>75</v>
      </c>
      <c r="E119" t="s">
        <v>2</v>
      </c>
      <c r="F119" t="s">
        <v>68</v>
      </c>
      <c r="G119" t="s">
        <v>67</v>
      </c>
      <c r="H119" t="s">
        <v>33</v>
      </c>
      <c r="I119" t="s">
        <v>66</v>
      </c>
      <c r="J119" t="s">
        <v>99</v>
      </c>
      <c r="K119" t="s">
        <v>101</v>
      </c>
    </row>
    <row r="120" spans="1:11" x14ac:dyDescent="0.3">
      <c r="A120">
        <v>-2</v>
      </c>
      <c r="B120">
        <v>30</v>
      </c>
      <c r="C120">
        <v>100</v>
      </c>
      <c r="D120">
        <v>40</v>
      </c>
      <c r="E120">
        <v>10</v>
      </c>
      <c r="F120">
        <v>2</v>
      </c>
      <c r="G120">
        <v>50</v>
      </c>
      <c r="H120">
        <v>52</v>
      </c>
      <c r="I120">
        <v>125</v>
      </c>
      <c r="J120">
        <v>5.2</v>
      </c>
      <c r="K120">
        <v>12.5</v>
      </c>
    </row>
    <row r="121" spans="1:11" x14ac:dyDescent="0.3">
      <c r="A121">
        <v>-1.78</v>
      </c>
      <c r="B121">
        <v>30</v>
      </c>
      <c r="C121">
        <v>100</v>
      </c>
      <c r="D121">
        <v>40</v>
      </c>
      <c r="E121">
        <v>10</v>
      </c>
      <c r="F121">
        <v>2</v>
      </c>
      <c r="G121">
        <v>50</v>
      </c>
      <c r="H121">
        <v>52</v>
      </c>
      <c r="I121">
        <v>121</v>
      </c>
      <c r="J121">
        <v>5.2</v>
      </c>
      <c r="K121">
        <v>12.1</v>
      </c>
    </row>
    <row r="122" spans="1:11" x14ac:dyDescent="0.3">
      <c r="A122">
        <v>-1.56</v>
      </c>
      <c r="B122">
        <v>30</v>
      </c>
      <c r="C122">
        <v>100</v>
      </c>
      <c r="D122">
        <v>40</v>
      </c>
      <c r="E122">
        <v>10</v>
      </c>
      <c r="F122">
        <v>2</v>
      </c>
      <c r="G122">
        <v>50</v>
      </c>
      <c r="H122">
        <v>52</v>
      </c>
      <c r="I122">
        <v>127</v>
      </c>
      <c r="J122">
        <v>5.2</v>
      </c>
      <c r="K122">
        <v>12.7</v>
      </c>
    </row>
    <row r="123" spans="1:11" x14ac:dyDescent="0.3">
      <c r="A123">
        <v>-1.34</v>
      </c>
      <c r="B123">
        <v>30</v>
      </c>
      <c r="C123">
        <v>100</v>
      </c>
      <c r="D123">
        <v>40</v>
      </c>
      <c r="E123">
        <v>10</v>
      </c>
      <c r="F123">
        <v>2</v>
      </c>
      <c r="G123">
        <v>50</v>
      </c>
      <c r="H123">
        <v>52</v>
      </c>
      <c r="I123">
        <v>123</v>
      </c>
      <c r="J123">
        <v>5.2</v>
      </c>
      <c r="K123">
        <v>12.3</v>
      </c>
    </row>
    <row r="124" spans="1:11" x14ac:dyDescent="0.3">
      <c r="A124">
        <v>-1.1200000000000001</v>
      </c>
      <c r="B124">
        <v>30</v>
      </c>
      <c r="C124">
        <v>100</v>
      </c>
      <c r="D124">
        <v>40</v>
      </c>
      <c r="E124">
        <v>10</v>
      </c>
      <c r="F124">
        <v>2</v>
      </c>
      <c r="G124">
        <v>50</v>
      </c>
      <c r="H124">
        <v>52</v>
      </c>
      <c r="I124">
        <v>128</v>
      </c>
      <c r="J124">
        <v>5.2</v>
      </c>
      <c r="K124">
        <v>12.8</v>
      </c>
    </row>
    <row r="125" spans="1:11" x14ac:dyDescent="0.3">
      <c r="A125">
        <v>-0.9</v>
      </c>
      <c r="B125">
        <v>30</v>
      </c>
      <c r="C125">
        <v>100</v>
      </c>
      <c r="D125">
        <v>40</v>
      </c>
      <c r="E125">
        <v>10</v>
      </c>
      <c r="F125">
        <v>2</v>
      </c>
      <c r="G125">
        <v>50</v>
      </c>
      <c r="H125">
        <v>52</v>
      </c>
      <c r="I125">
        <v>89</v>
      </c>
      <c r="J125">
        <v>5.2</v>
      </c>
      <c r="K125">
        <v>8.8999989999999993</v>
      </c>
    </row>
    <row r="126" spans="1:11" x14ac:dyDescent="0.3">
      <c r="A126">
        <v>-0.68</v>
      </c>
      <c r="B126">
        <v>30</v>
      </c>
      <c r="C126">
        <v>100</v>
      </c>
      <c r="D126">
        <v>40</v>
      </c>
      <c r="E126">
        <v>10</v>
      </c>
      <c r="F126">
        <v>2</v>
      </c>
      <c r="G126">
        <v>50</v>
      </c>
      <c r="H126">
        <v>52</v>
      </c>
      <c r="I126">
        <v>53</v>
      </c>
      <c r="J126">
        <v>5.2</v>
      </c>
      <c r="K126">
        <v>5.3</v>
      </c>
    </row>
    <row r="127" spans="1:11" x14ac:dyDescent="0.3">
      <c r="A127">
        <v>-0.46</v>
      </c>
      <c r="B127">
        <v>30</v>
      </c>
      <c r="C127">
        <v>100</v>
      </c>
      <c r="D127">
        <v>40</v>
      </c>
      <c r="E127">
        <v>10</v>
      </c>
      <c r="F127">
        <v>2</v>
      </c>
      <c r="G127">
        <v>50</v>
      </c>
      <c r="H127">
        <v>52</v>
      </c>
      <c r="I127">
        <v>25</v>
      </c>
      <c r="J127">
        <v>5.2</v>
      </c>
      <c r="K127">
        <v>2.5</v>
      </c>
    </row>
    <row r="128" spans="1:11" x14ac:dyDescent="0.3">
      <c r="A128">
        <v>-0.24</v>
      </c>
      <c r="B128">
        <v>30</v>
      </c>
      <c r="C128">
        <v>100</v>
      </c>
      <c r="D128">
        <v>40</v>
      </c>
      <c r="E128">
        <v>10</v>
      </c>
      <c r="F128">
        <v>2</v>
      </c>
      <c r="G128">
        <v>50</v>
      </c>
      <c r="H128">
        <v>52</v>
      </c>
      <c r="I128">
        <v>6</v>
      </c>
      <c r="J128">
        <v>5.2</v>
      </c>
      <c r="K128">
        <v>0.6</v>
      </c>
    </row>
    <row r="129" spans="1:11" x14ac:dyDescent="0.3">
      <c r="A129">
        <v>-0.02</v>
      </c>
      <c r="B129">
        <v>30</v>
      </c>
      <c r="C129">
        <v>100</v>
      </c>
      <c r="D129">
        <v>40</v>
      </c>
      <c r="E129">
        <v>10</v>
      </c>
      <c r="F129">
        <v>2</v>
      </c>
      <c r="G129">
        <v>50</v>
      </c>
      <c r="H129">
        <v>52</v>
      </c>
      <c r="I129">
        <v>0</v>
      </c>
      <c r="J129">
        <v>5.2</v>
      </c>
      <c r="K129">
        <v>0</v>
      </c>
    </row>
    <row r="130" spans="1:11" x14ac:dyDescent="0.3">
      <c r="A130">
        <v>-0.02</v>
      </c>
      <c r="B130">
        <v>30</v>
      </c>
      <c r="C130">
        <v>100</v>
      </c>
      <c r="D130">
        <v>40</v>
      </c>
      <c r="E130">
        <v>10</v>
      </c>
      <c r="F130">
        <v>2</v>
      </c>
      <c r="G130">
        <v>50</v>
      </c>
      <c r="H130">
        <v>52</v>
      </c>
      <c r="I130">
        <v>0</v>
      </c>
      <c r="J130">
        <v>5.2</v>
      </c>
      <c r="K130">
        <v>0</v>
      </c>
    </row>
    <row r="131" spans="1:11" x14ac:dyDescent="0.3">
      <c r="A131" t="s">
        <v>5</v>
      </c>
      <c r="B131">
        <v>0.59</v>
      </c>
    </row>
    <row r="132" spans="1:11" x14ac:dyDescent="0.3">
      <c r="A132" t="s">
        <v>8</v>
      </c>
    </row>
    <row r="133" spans="1:11" x14ac:dyDescent="0.3">
      <c r="A133" t="s">
        <v>98</v>
      </c>
      <c r="B133" s="4" t="s">
        <v>97</v>
      </c>
      <c r="C133" t="s">
        <v>96</v>
      </c>
      <c r="D133" t="s">
        <v>75</v>
      </c>
      <c r="E133" t="s">
        <v>2</v>
      </c>
      <c r="F133" t="s">
        <v>68</v>
      </c>
      <c r="G133" t="s">
        <v>20</v>
      </c>
      <c r="H133" t="s">
        <v>95</v>
      </c>
      <c r="I133" t="s">
        <v>66</v>
      </c>
      <c r="J133" t="s">
        <v>94</v>
      </c>
      <c r="K133" t="s">
        <v>29</v>
      </c>
    </row>
    <row r="134" spans="1:11" x14ac:dyDescent="0.3">
      <c r="A134">
        <v>-0.7</v>
      </c>
      <c r="B134">
        <v>10</v>
      </c>
      <c r="C134">
        <v>100</v>
      </c>
      <c r="D134">
        <v>40</v>
      </c>
      <c r="E134">
        <v>10</v>
      </c>
      <c r="F134">
        <v>2</v>
      </c>
      <c r="G134">
        <v>50</v>
      </c>
      <c r="H134">
        <v>76</v>
      </c>
      <c r="I134">
        <v>56</v>
      </c>
      <c r="J134">
        <v>7.5999999999999899</v>
      </c>
      <c r="K134">
        <v>5.6</v>
      </c>
    </row>
    <row r="135" spans="1:11" x14ac:dyDescent="0.3">
      <c r="A135">
        <v>-0.7</v>
      </c>
      <c r="B135">
        <v>20</v>
      </c>
      <c r="C135">
        <v>100</v>
      </c>
      <c r="D135">
        <v>40</v>
      </c>
      <c r="E135">
        <v>10</v>
      </c>
      <c r="F135">
        <v>2</v>
      </c>
      <c r="G135">
        <v>50</v>
      </c>
      <c r="H135">
        <v>65</v>
      </c>
      <c r="I135">
        <v>56</v>
      </c>
      <c r="J135">
        <v>6.5</v>
      </c>
      <c r="K135">
        <v>5.6</v>
      </c>
    </row>
    <row r="136" spans="1:11" x14ac:dyDescent="0.3">
      <c r="A136">
        <v>-0.7</v>
      </c>
      <c r="B136">
        <v>30</v>
      </c>
      <c r="C136">
        <v>100</v>
      </c>
      <c r="D136">
        <v>40</v>
      </c>
      <c r="E136">
        <v>10</v>
      </c>
      <c r="F136">
        <v>2</v>
      </c>
      <c r="G136">
        <v>50</v>
      </c>
      <c r="H136">
        <v>52</v>
      </c>
      <c r="I136">
        <v>51</v>
      </c>
      <c r="J136">
        <v>5.2</v>
      </c>
      <c r="K136">
        <v>5.0999999999999996</v>
      </c>
    </row>
    <row r="137" spans="1:11" x14ac:dyDescent="0.3">
      <c r="A137">
        <v>-0.7</v>
      </c>
      <c r="B137">
        <v>40</v>
      </c>
      <c r="C137">
        <v>100</v>
      </c>
      <c r="D137">
        <v>40</v>
      </c>
      <c r="E137">
        <v>10</v>
      </c>
      <c r="F137">
        <v>2</v>
      </c>
      <c r="G137">
        <v>50</v>
      </c>
      <c r="H137">
        <v>45</v>
      </c>
      <c r="I137">
        <v>50</v>
      </c>
      <c r="J137">
        <v>4.5</v>
      </c>
      <c r="K137">
        <v>5</v>
      </c>
    </row>
    <row r="138" spans="1:11" x14ac:dyDescent="0.3">
      <c r="A138">
        <v>-0.7</v>
      </c>
      <c r="B138">
        <v>50</v>
      </c>
      <c r="C138">
        <v>100</v>
      </c>
      <c r="D138">
        <v>40</v>
      </c>
      <c r="E138">
        <v>10</v>
      </c>
      <c r="F138">
        <v>2</v>
      </c>
      <c r="G138">
        <v>50</v>
      </c>
      <c r="H138">
        <v>35</v>
      </c>
      <c r="I138">
        <v>46</v>
      </c>
      <c r="J138">
        <v>3.5</v>
      </c>
      <c r="K138">
        <v>4.5999999999999996</v>
      </c>
    </row>
    <row r="139" spans="1:11" x14ac:dyDescent="0.3">
      <c r="A139">
        <v>-0.7</v>
      </c>
      <c r="B139">
        <v>60</v>
      </c>
      <c r="C139">
        <v>100</v>
      </c>
      <c r="D139">
        <v>40</v>
      </c>
      <c r="E139">
        <v>10</v>
      </c>
      <c r="F139">
        <v>2</v>
      </c>
      <c r="G139">
        <v>50</v>
      </c>
      <c r="H139">
        <v>30</v>
      </c>
      <c r="I139">
        <v>37</v>
      </c>
      <c r="J139">
        <v>3</v>
      </c>
      <c r="K139">
        <v>3.7</v>
      </c>
    </row>
    <row r="140" spans="1:11" x14ac:dyDescent="0.3">
      <c r="A140">
        <v>-0.7</v>
      </c>
      <c r="B140">
        <v>70</v>
      </c>
      <c r="C140">
        <v>100</v>
      </c>
      <c r="D140">
        <v>40</v>
      </c>
      <c r="E140">
        <v>10</v>
      </c>
      <c r="F140">
        <v>2</v>
      </c>
      <c r="G140">
        <v>50</v>
      </c>
      <c r="H140">
        <v>26</v>
      </c>
      <c r="I140">
        <v>35</v>
      </c>
      <c r="J140">
        <v>2.6</v>
      </c>
      <c r="K140">
        <v>3.5</v>
      </c>
    </row>
    <row r="141" spans="1:11" x14ac:dyDescent="0.3">
      <c r="A141">
        <v>-0.7</v>
      </c>
      <c r="B141">
        <v>80</v>
      </c>
      <c r="C141">
        <v>100</v>
      </c>
      <c r="D141">
        <v>40</v>
      </c>
      <c r="E141">
        <v>10</v>
      </c>
      <c r="F141">
        <v>2</v>
      </c>
      <c r="G141">
        <v>50</v>
      </c>
      <c r="H141">
        <v>21</v>
      </c>
      <c r="I141">
        <v>29</v>
      </c>
      <c r="J141">
        <v>2.1</v>
      </c>
      <c r="K141">
        <v>2.9</v>
      </c>
    </row>
    <row r="142" spans="1:11" x14ac:dyDescent="0.3">
      <c r="A142">
        <v>-0.7</v>
      </c>
      <c r="B142">
        <v>90</v>
      </c>
      <c r="C142">
        <v>100</v>
      </c>
      <c r="D142">
        <v>40</v>
      </c>
      <c r="E142">
        <v>10</v>
      </c>
      <c r="F142">
        <v>2</v>
      </c>
      <c r="G142">
        <v>50</v>
      </c>
      <c r="H142">
        <v>17</v>
      </c>
      <c r="I142">
        <v>24</v>
      </c>
      <c r="J142">
        <v>1.69999999999999</v>
      </c>
      <c r="K142">
        <v>2.4</v>
      </c>
    </row>
    <row r="143" spans="1:11" x14ac:dyDescent="0.3">
      <c r="A143">
        <v>-0.7</v>
      </c>
      <c r="B143">
        <v>100</v>
      </c>
      <c r="C143">
        <v>100</v>
      </c>
      <c r="D143">
        <v>40</v>
      </c>
      <c r="E143">
        <v>10</v>
      </c>
      <c r="F143">
        <v>2</v>
      </c>
      <c r="G143">
        <v>50</v>
      </c>
      <c r="H143">
        <v>14</v>
      </c>
      <c r="I143">
        <v>18</v>
      </c>
      <c r="J143">
        <v>1.3999999999999899</v>
      </c>
      <c r="K143">
        <v>1.8</v>
      </c>
    </row>
    <row r="144" spans="1:11" x14ac:dyDescent="0.3">
      <c r="A144">
        <v>-0.7</v>
      </c>
      <c r="B144">
        <v>110</v>
      </c>
      <c r="C144">
        <v>100</v>
      </c>
      <c r="D144">
        <v>40</v>
      </c>
      <c r="E144">
        <v>10</v>
      </c>
      <c r="F144">
        <v>2</v>
      </c>
      <c r="G144">
        <v>50</v>
      </c>
      <c r="H144">
        <v>12</v>
      </c>
      <c r="I144">
        <v>16</v>
      </c>
      <c r="J144">
        <v>1.19999999999999</v>
      </c>
      <c r="K144">
        <v>1.6</v>
      </c>
    </row>
    <row r="145" spans="1:11" x14ac:dyDescent="0.3">
      <c r="A145">
        <v>-0.7</v>
      </c>
      <c r="B145">
        <v>120</v>
      </c>
      <c r="C145">
        <v>100</v>
      </c>
      <c r="D145">
        <v>40</v>
      </c>
      <c r="E145">
        <v>10</v>
      </c>
      <c r="F145">
        <v>2</v>
      </c>
      <c r="G145">
        <v>50</v>
      </c>
      <c r="H145">
        <v>12</v>
      </c>
      <c r="I145">
        <v>16</v>
      </c>
      <c r="J145">
        <v>1.19999999999999</v>
      </c>
      <c r="K145">
        <v>1.6</v>
      </c>
    </row>
    <row r="146" spans="1:11" x14ac:dyDescent="0.3">
      <c r="A146">
        <v>-0.7</v>
      </c>
      <c r="B146">
        <v>130</v>
      </c>
      <c r="C146">
        <v>100</v>
      </c>
      <c r="D146">
        <v>40</v>
      </c>
      <c r="E146">
        <v>10</v>
      </c>
      <c r="F146">
        <v>2</v>
      </c>
      <c r="G146">
        <v>50</v>
      </c>
      <c r="H146">
        <v>12</v>
      </c>
      <c r="I146">
        <v>14</v>
      </c>
      <c r="J146">
        <v>1.19999999999999</v>
      </c>
      <c r="K146">
        <v>1.4</v>
      </c>
    </row>
    <row r="147" spans="1:11" x14ac:dyDescent="0.3">
      <c r="A147">
        <v>-0.7</v>
      </c>
      <c r="B147">
        <v>140</v>
      </c>
      <c r="C147">
        <v>100</v>
      </c>
      <c r="D147">
        <v>40</v>
      </c>
      <c r="E147">
        <v>10</v>
      </c>
      <c r="F147">
        <v>2</v>
      </c>
      <c r="G147">
        <v>50</v>
      </c>
      <c r="H147">
        <v>11</v>
      </c>
      <c r="I147">
        <v>9</v>
      </c>
      <c r="J147">
        <v>1.1000000000000001</v>
      </c>
      <c r="K147">
        <v>0.89999989999999996</v>
      </c>
    </row>
    <row r="148" spans="1:11" x14ac:dyDescent="0.3">
      <c r="A148">
        <v>-0.7</v>
      </c>
      <c r="B148">
        <v>150</v>
      </c>
      <c r="C148">
        <v>100</v>
      </c>
      <c r="D148">
        <v>40</v>
      </c>
      <c r="E148">
        <v>10</v>
      </c>
      <c r="F148">
        <v>2</v>
      </c>
      <c r="G148">
        <v>50</v>
      </c>
      <c r="H148">
        <v>11</v>
      </c>
      <c r="I148">
        <v>5</v>
      </c>
      <c r="J148">
        <v>1.1000000000000001</v>
      </c>
      <c r="K148">
        <v>0.5</v>
      </c>
    </row>
    <row r="149" spans="1:11" x14ac:dyDescent="0.3">
      <c r="A149">
        <v>-0.7</v>
      </c>
      <c r="B149">
        <v>160</v>
      </c>
      <c r="C149">
        <v>100</v>
      </c>
      <c r="D149">
        <v>40</v>
      </c>
      <c r="E149">
        <v>10</v>
      </c>
      <c r="F149">
        <v>2</v>
      </c>
      <c r="G149">
        <v>50</v>
      </c>
      <c r="H149">
        <v>10</v>
      </c>
      <c r="I149">
        <v>6</v>
      </c>
      <c r="J149">
        <v>0.99999990000000005</v>
      </c>
      <c r="K149">
        <v>0.6</v>
      </c>
    </row>
    <row r="150" spans="1:11" x14ac:dyDescent="0.3">
      <c r="A150">
        <v>-0.7</v>
      </c>
      <c r="B150">
        <v>170</v>
      </c>
      <c r="C150">
        <v>100</v>
      </c>
      <c r="D150">
        <v>40</v>
      </c>
      <c r="E150">
        <v>10</v>
      </c>
      <c r="F150">
        <v>2</v>
      </c>
      <c r="G150">
        <v>50</v>
      </c>
      <c r="H150">
        <v>9</v>
      </c>
      <c r="I150">
        <v>8</v>
      </c>
      <c r="J150">
        <v>0.89999989999999896</v>
      </c>
      <c r="K150">
        <v>0.8</v>
      </c>
    </row>
    <row r="151" spans="1:11" x14ac:dyDescent="0.3">
      <c r="A151">
        <v>-0.7</v>
      </c>
      <c r="B151">
        <v>180</v>
      </c>
      <c r="C151">
        <v>100</v>
      </c>
      <c r="D151">
        <v>40</v>
      </c>
      <c r="E151">
        <v>10</v>
      </c>
      <c r="F151">
        <v>2</v>
      </c>
      <c r="G151">
        <v>50</v>
      </c>
      <c r="H151">
        <v>9</v>
      </c>
      <c r="I151">
        <v>7</v>
      </c>
      <c r="J151">
        <v>0.89999989999999896</v>
      </c>
      <c r="K151">
        <v>0.7</v>
      </c>
    </row>
    <row r="152" spans="1:11" x14ac:dyDescent="0.3">
      <c r="A152">
        <v>-0.7</v>
      </c>
      <c r="B152">
        <v>190</v>
      </c>
      <c r="C152">
        <v>100</v>
      </c>
      <c r="D152">
        <v>40</v>
      </c>
      <c r="E152">
        <v>10</v>
      </c>
      <c r="F152">
        <v>2</v>
      </c>
      <c r="G152">
        <v>50</v>
      </c>
      <c r="H152">
        <v>9</v>
      </c>
      <c r="I152">
        <v>4</v>
      </c>
      <c r="J152">
        <v>0.89999989999999896</v>
      </c>
      <c r="K152">
        <v>0.4</v>
      </c>
    </row>
    <row r="153" spans="1:11" x14ac:dyDescent="0.3">
      <c r="A153">
        <v>-0.7</v>
      </c>
      <c r="B153">
        <v>200</v>
      </c>
      <c r="C153">
        <v>100</v>
      </c>
      <c r="D153">
        <v>40</v>
      </c>
      <c r="E153">
        <v>10</v>
      </c>
      <c r="F153">
        <v>2</v>
      </c>
      <c r="G153">
        <v>50</v>
      </c>
      <c r="H153">
        <v>10</v>
      </c>
      <c r="I153">
        <v>5</v>
      </c>
      <c r="J153">
        <v>0.99999990000000005</v>
      </c>
      <c r="K153">
        <v>0.5</v>
      </c>
    </row>
    <row r="154" spans="1:11" x14ac:dyDescent="0.3">
      <c r="A154">
        <v>-0.7</v>
      </c>
      <c r="B154">
        <v>190</v>
      </c>
      <c r="C154">
        <v>100</v>
      </c>
      <c r="D154">
        <v>40</v>
      </c>
      <c r="E154">
        <v>10</v>
      </c>
      <c r="F154">
        <v>2</v>
      </c>
      <c r="G154">
        <v>50</v>
      </c>
      <c r="H154">
        <v>9</v>
      </c>
      <c r="I154">
        <v>4</v>
      </c>
      <c r="J154">
        <v>0.89999989999999896</v>
      </c>
      <c r="K154">
        <v>0.4</v>
      </c>
    </row>
    <row r="155" spans="1:11" x14ac:dyDescent="0.3">
      <c r="A155" t="s">
        <v>5</v>
      </c>
      <c r="B155">
        <v>0.59</v>
      </c>
    </row>
    <row r="156" spans="1:11" x14ac:dyDescent="0.3">
      <c r="A156" t="s">
        <v>8</v>
      </c>
    </row>
    <row r="157" spans="1:11" x14ac:dyDescent="0.3">
      <c r="A157" s="14" t="s">
        <v>98</v>
      </c>
      <c r="B157" t="s">
        <v>97</v>
      </c>
      <c r="C157" t="s">
        <v>96</v>
      </c>
      <c r="D157" s="4" t="s">
        <v>75</v>
      </c>
      <c r="E157" t="s">
        <v>2</v>
      </c>
      <c r="F157" t="s">
        <v>68</v>
      </c>
      <c r="G157" t="s">
        <v>20</v>
      </c>
      <c r="H157" t="s">
        <v>95</v>
      </c>
      <c r="I157" t="s">
        <v>66</v>
      </c>
      <c r="J157" t="s">
        <v>94</v>
      </c>
      <c r="K157" t="s">
        <v>29</v>
      </c>
    </row>
    <row r="158" spans="1:11" x14ac:dyDescent="0.3">
      <c r="A158">
        <v>-0.7</v>
      </c>
      <c r="B158">
        <v>50</v>
      </c>
      <c r="C158">
        <v>100</v>
      </c>
      <c r="D158">
        <v>0</v>
      </c>
      <c r="E158">
        <v>10</v>
      </c>
      <c r="F158">
        <v>2</v>
      </c>
      <c r="G158">
        <v>50</v>
      </c>
      <c r="H158">
        <v>76</v>
      </c>
      <c r="I158">
        <v>0</v>
      </c>
      <c r="J158">
        <v>7.5999999999999899</v>
      </c>
      <c r="K158">
        <v>0</v>
      </c>
    </row>
    <row r="159" spans="1:11" x14ac:dyDescent="0.3">
      <c r="A159">
        <v>-0.7</v>
      </c>
      <c r="B159">
        <v>50</v>
      </c>
      <c r="C159">
        <v>100</v>
      </c>
      <c r="D159">
        <v>10</v>
      </c>
      <c r="E159">
        <v>10</v>
      </c>
      <c r="F159">
        <v>2</v>
      </c>
      <c r="G159">
        <v>50</v>
      </c>
      <c r="H159">
        <v>65</v>
      </c>
      <c r="I159">
        <v>41</v>
      </c>
      <c r="J159">
        <v>6.5</v>
      </c>
      <c r="K159">
        <v>4.0999999999999996</v>
      </c>
    </row>
    <row r="160" spans="1:11" x14ac:dyDescent="0.3">
      <c r="A160">
        <v>-0.7</v>
      </c>
      <c r="B160">
        <v>50</v>
      </c>
      <c r="C160">
        <v>100</v>
      </c>
      <c r="D160">
        <v>20</v>
      </c>
      <c r="E160">
        <v>10</v>
      </c>
      <c r="F160">
        <v>2</v>
      </c>
      <c r="G160">
        <v>50</v>
      </c>
      <c r="H160">
        <v>52</v>
      </c>
      <c r="I160">
        <v>47</v>
      </c>
      <c r="J160">
        <v>5.2</v>
      </c>
      <c r="K160">
        <v>4.7</v>
      </c>
    </row>
    <row r="161" spans="1:11" x14ac:dyDescent="0.3">
      <c r="A161">
        <v>-0.7</v>
      </c>
      <c r="B161">
        <v>50</v>
      </c>
      <c r="C161">
        <v>100</v>
      </c>
      <c r="D161">
        <v>30</v>
      </c>
      <c r="E161">
        <v>10</v>
      </c>
      <c r="F161">
        <v>2</v>
      </c>
      <c r="G161">
        <v>50</v>
      </c>
      <c r="H161">
        <v>45</v>
      </c>
      <c r="I161">
        <v>41</v>
      </c>
      <c r="J161">
        <v>4.5</v>
      </c>
      <c r="K161">
        <v>4.0999999999999996</v>
      </c>
    </row>
    <row r="162" spans="1:11" x14ac:dyDescent="0.3">
      <c r="A162">
        <v>-0.7</v>
      </c>
      <c r="B162">
        <v>50</v>
      </c>
      <c r="C162">
        <v>100</v>
      </c>
      <c r="D162">
        <v>40</v>
      </c>
      <c r="E162">
        <v>10</v>
      </c>
      <c r="F162">
        <v>2</v>
      </c>
      <c r="G162">
        <v>50</v>
      </c>
      <c r="H162">
        <v>35</v>
      </c>
      <c r="I162">
        <v>46</v>
      </c>
      <c r="J162">
        <v>3.5</v>
      </c>
      <c r="K162">
        <v>4.5999999999999996</v>
      </c>
    </row>
    <row r="163" spans="1:11" x14ac:dyDescent="0.3">
      <c r="A163">
        <v>-0.7</v>
      </c>
      <c r="B163">
        <v>50</v>
      </c>
      <c r="C163">
        <v>100</v>
      </c>
      <c r="D163">
        <v>50</v>
      </c>
      <c r="E163">
        <v>10</v>
      </c>
      <c r="F163">
        <v>2</v>
      </c>
      <c r="G163">
        <v>50</v>
      </c>
      <c r="H163">
        <v>30</v>
      </c>
      <c r="I163">
        <v>44</v>
      </c>
      <c r="J163">
        <v>3</v>
      </c>
      <c r="K163">
        <v>4.4000000000000004</v>
      </c>
    </row>
    <row r="164" spans="1:11" x14ac:dyDescent="0.3">
      <c r="A164">
        <v>-0.7</v>
      </c>
      <c r="B164">
        <v>50</v>
      </c>
      <c r="C164">
        <v>100</v>
      </c>
      <c r="D164">
        <v>60</v>
      </c>
      <c r="E164">
        <v>10</v>
      </c>
      <c r="F164">
        <v>2</v>
      </c>
      <c r="G164">
        <v>50</v>
      </c>
      <c r="H164">
        <v>26</v>
      </c>
      <c r="I164">
        <v>46</v>
      </c>
      <c r="J164">
        <v>2.6</v>
      </c>
      <c r="K164">
        <v>4.5999999999999996</v>
      </c>
    </row>
    <row r="165" spans="1:11" x14ac:dyDescent="0.3">
      <c r="A165">
        <v>-0.7</v>
      </c>
      <c r="B165">
        <v>50</v>
      </c>
      <c r="C165">
        <v>100</v>
      </c>
      <c r="D165">
        <v>70</v>
      </c>
      <c r="E165">
        <v>10</v>
      </c>
      <c r="F165">
        <v>2</v>
      </c>
      <c r="G165">
        <v>50</v>
      </c>
      <c r="H165">
        <v>21</v>
      </c>
      <c r="I165">
        <v>59</v>
      </c>
      <c r="J165">
        <v>2.1</v>
      </c>
      <c r="K165">
        <v>5.9</v>
      </c>
    </row>
    <row r="166" spans="1:11" x14ac:dyDescent="0.3">
      <c r="A166">
        <v>-0.7</v>
      </c>
      <c r="B166">
        <v>50</v>
      </c>
      <c r="C166">
        <v>100</v>
      </c>
      <c r="D166">
        <v>80</v>
      </c>
      <c r="E166">
        <v>10</v>
      </c>
      <c r="F166">
        <v>2</v>
      </c>
      <c r="G166">
        <v>50</v>
      </c>
      <c r="H166">
        <v>17</v>
      </c>
      <c r="I166">
        <v>49</v>
      </c>
      <c r="J166">
        <v>1.69999999999999</v>
      </c>
      <c r="K166">
        <v>4.9000000000000004</v>
      </c>
    </row>
    <row r="167" spans="1:11" x14ac:dyDescent="0.3">
      <c r="A167">
        <v>-0.7</v>
      </c>
      <c r="B167">
        <v>50</v>
      </c>
      <c r="C167">
        <v>100</v>
      </c>
      <c r="D167">
        <v>90</v>
      </c>
      <c r="E167">
        <v>10</v>
      </c>
      <c r="F167">
        <v>2</v>
      </c>
      <c r="G167">
        <v>50</v>
      </c>
      <c r="H167">
        <v>14</v>
      </c>
      <c r="I167">
        <v>49</v>
      </c>
      <c r="J167">
        <v>1.3999999999999899</v>
      </c>
      <c r="K167">
        <v>4.9000000000000004</v>
      </c>
    </row>
    <row r="168" spans="1:11" x14ac:dyDescent="0.3">
      <c r="A168">
        <v>-0.7</v>
      </c>
      <c r="B168">
        <v>50</v>
      </c>
      <c r="C168">
        <v>100</v>
      </c>
      <c r="D168">
        <v>100</v>
      </c>
      <c r="E168">
        <v>10</v>
      </c>
      <c r="F168">
        <v>2</v>
      </c>
      <c r="G168">
        <v>50</v>
      </c>
      <c r="H168">
        <v>12</v>
      </c>
      <c r="I168">
        <v>51</v>
      </c>
      <c r="J168">
        <v>1.19999999999999</v>
      </c>
      <c r="K168">
        <v>5.0999999999999996</v>
      </c>
    </row>
    <row r="169" spans="1:11" x14ac:dyDescent="0.3">
      <c r="A169">
        <v>-0.7</v>
      </c>
      <c r="B169">
        <v>50</v>
      </c>
      <c r="C169">
        <v>100</v>
      </c>
      <c r="D169">
        <v>0</v>
      </c>
      <c r="E169">
        <v>10</v>
      </c>
      <c r="F169">
        <v>2</v>
      </c>
      <c r="G169">
        <v>50</v>
      </c>
      <c r="H169">
        <v>76</v>
      </c>
      <c r="I169">
        <v>0</v>
      </c>
      <c r="J169">
        <v>7.5999999999999899</v>
      </c>
      <c r="K169">
        <v>0</v>
      </c>
    </row>
    <row r="170" spans="1:11" x14ac:dyDescent="0.3">
      <c r="A170" t="s">
        <v>5</v>
      </c>
      <c r="B170">
        <v>0.59</v>
      </c>
    </row>
    <row r="171" spans="1:11" x14ac:dyDescent="0.3">
      <c r="A171" t="s">
        <v>8</v>
      </c>
    </row>
    <row r="172" spans="1:11" x14ac:dyDescent="0.3">
      <c r="A172" s="14" t="s">
        <v>98</v>
      </c>
      <c r="B172" t="s">
        <v>97</v>
      </c>
      <c r="C172" t="s">
        <v>96</v>
      </c>
      <c r="D172" s="4" t="s">
        <v>75</v>
      </c>
      <c r="E172" t="s">
        <v>2</v>
      </c>
      <c r="F172" t="s">
        <v>68</v>
      </c>
      <c r="G172" t="s">
        <v>20</v>
      </c>
      <c r="H172" t="s">
        <v>95</v>
      </c>
      <c r="I172" t="s">
        <v>66</v>
      </c>
      <c r="J172" t="s">
        <v>94</v>
      </c>
      <c r="K172" t="s">
        <v>29</v>
      </c>
    </row>
    <row r="173" spans="1:11" x14ac:dyDescent="0.3">
      <c r="A173">
        <v>-1</v>
      </c>
      <c r="B173">
        <v>50</v>
      </c>
      <c r="C173">
        <v>100</v>
      </c>
      <c r="D173">
        <v>0</v>
      </c>
      <c r="E173">
        <v>10</v>
      </c>
      <c r="F173">
        <v>2</v>
      </c>
      <c r="G173">
        <v>50</v>
      </c>
      <c r="H173">
        <v>76</v>
      </c>
      <c r="I173">
        <v>7</v>
      </c>
      <c r="J173">
        <v>7.5999999999999899</v>
      </c>
      <c r="K173">
        <v>0.7</v>
      </c>
    </row>
    <row r="174" spans="1:11" x14ac:dyDescent="0.3">
      <c r="A174">
        <v>-1</v>
      </c>
      <c r="B174">
        <v>50</v>
      </c>
      <c r="C174">
        <v>100</v>
      </c>
      <c r="D174">
        <v>10</v>
      </c>
      <c r="E174">
        <v>10</v>
      </c>
      <c r="F174">
        <v>2</v>
      </c>
      <c r="G174">
        <v>50</v>
      </c>
      <c r="H174">
        <v>65</v>
      </c>
      <c r="I174">
        <v>89</v>
      </c>
      <c r="J174">
        <v>6.5</v>
      </c>
      <c r="K174">
        <v>8.8999989999999993</v>
      </c>
    </row>
    <row r="175" spans="1:11" x14ac:dyDescent="0.3">
      <c r="A175">
        <v>-1</v>
      </c>
      <c r="B175">
        <v>50</v>
      </c>
      <c r="C175">
        <v>100</v>
      </c>
      <c r="D175">
        <v>20</v>
      </c>
      <c r="E175">
        <v>10</v>
      </c>
      <c r="F175">
        <v>2</v>
      </c>
      <c r="G175">
        <v>50</v>
      </c>
      <c r="H175">
        <v>52</v>
      </c>
      <c r="I175">
        <v>95</v>
      </c>
      <c r="J175">
        <v>5.2</v>
      </c>
      <c r="K175">
        <v>9.4999990000000007</v>
      </c>
    </row>
    <row r="176" spans="1:11" x14ac:dyDescent="0.3">
      <c r="A176">
        <v>-1</v>
      </c>
      <c r="B176">
        <v>50</v>
      </c>
      <c r="C176">
        <v>100</v>
      </c>
      <c r="D176">
        <v>30</v>
      </c>
      <c r="E176">
        <v>10</v>
      </c>
      <c r="F176">
        <v>2</v>
      </c>
      <c r="G176">
        <v>50</v>
      </c>
      <c r="H176">
        <v>45</v>
      </c>
      <c r="I176">
        <v>96</v>
      </c>
      <c r="J176">
        <v>4.5</v>
      </c>
      <c r="K176">
        <v>9.5999990000000004</v>
      </c>
    </row>
    <row r="177" spans="1:11" x14ac:dyDescent="0.3">
      <c r="A177">
        <v>-1</v>
      </c>
      <c r="B177">
        <v>50</v>
      </c>
      <c r="C177">
        <v>100</v>
      </c>
      <c r="D177">
        <v>40</v>
      </c>
      <c r="E177">
        <v>10</v>
      </c>
      <c r="F177">
        <v>2</v>
      </c>
      <c r="G177">
        <v>50</v>
      </c>
      <c r="H177">
        <v>35</v>
      </c>
      <c r="I177">
        <v>103</v>
      </c>
      <c r="J177">
        <v>3.5</v>
      </c>
      <c r="K177">
        <v>10.3</v>
      </c>
    </row>
    <row r="178" spans="1:11" x14ac:dyDescent="0.3">
      <c r="A178">
        <v>-1</v>
      </c>
      <c r="B178">
        <v>50</v>
      </c>
      <c r="C178">
        <v>100</v>
      </c>
      <c r="D178">
        <v>50</v>
      </c>
      <c r="E178">
        <v>10</v>
      </c>
      <c r="F178">
        <v>2</v>
      </c>
      <c r="G178">
        <v>50</v>
      </c>
      <c r="H178">
        <v>30</v>
      </c>
      <c r="I178">
        <v>100</v>
      </c>
      <c r="J178">
        <v>3</v>
      </c>
      <c r="K178">
        <v>9.9999990000000007</v>
      </c>
    </row>
    <row r="179" spans="1:11" x14ac:dyDescent="0.3">
      <c r="A179">
        <v>-1</v>
      </c>
      <c r="B179">
        <v>50</v>
      </c>
      <c r="C179">
        <v>100</v>
      </c>
      <c r="D179">
        <v>60</v>
      </c>
      <c r="E179">
        <v>10</v>
      </c>
      <c r="F179">
        <v>2</v>
      </c>
      <c r="G179">
        <v>50</v>
      </c>
      <c r="H179">
        <v>26</v>
      </c>
      <c r="I179">
        <v>87</v>
      </c>
      <c r="J179">
        <v>2.6</v>
      </c>
      <c r="K179">
        <v>8.699999</v>
      </c>
    </row>
    <row r="180" spans="1:11" x14ac:dyDescent="0.3">
      <c r="A180">
        <v>-1</v>
      </c>
      <c r="B180">
        <v>50</v>
      </c>
      <c r="C180">
        <v>100</v>
      </c>
      <c r="D180">
        <v>70</v>
      </c>
      <c r="E180">
        <v>10</v>
      </c>
      <c r="F180">
        <v>2</v>
      </c>
      <c r="G180">
        <v>50</v>
      </c>
      <c r="H180">
        <v>21</v>
      </c>
      <c r="I180">
        <v>91</v>
      </c>
      <c r="J180">
        <v>2.1</v>
      </c>
      <c r="K180">
        <v>9.0999990000000004</v>
      </c>
    </row>
    <row r="181" spans="1:11" x14ac:dyDescent="0.3">
      <c r="A181">
        <v>-1</v>
      </c>
      <c r="B181">
        <v>50</v>
      </c>
      <c r="C181">
        <v>100</v>
      </c>
      <c r="D181">
        <v>80</v>
      </c>
      <c r="E181">
        <v>10</v>
      </c>
      <c r="F181">
        <v>2</v>
      </c>
      <c r="G181">
        <v>50</v>
      </c>
      <c r="H181">
        <v>17</v>
      </c>
      <c r="I181">
        <v>64</v>
      </c>
      <c r="J181">
        <v>1.69999999999999</v>
      </c>
      <c r="K181">
        <v>6.4</v>
      </c>
    </row>
    <row r="182" spans="1:11" x14ac:dyDescent="0.3">
      <c r="A182">
        <v>-1</v>
      </c>
      <c r="B182">
        <v>50</v>
      </c>
      <c r="C182">
        <v>100</v>
      </c>
      <c r="D182">
        <v>90</v>
      </c>
      <c r="E182">
        <v>10</v>
      </c>
      <c r="F182">
        <v>2</v>
      </c>
      <c r="G182">
        <v>50</v>
      </c>
      <c r="H182">
        <v>14</v>
      </c>
      <c r="I182">
        <v>57</v>
      </c>
      <c r="J182">
        <v>1.3999999999999899</v>
      </c>
      <c r="K182">
        <v>5.7</v>
      </c>
    </row>
    <row r="183" spans="1:11" x14ac:dyDescent="0.3">
      <c r="A183">
        <v>-1</v>
      </c>
      <c r="B183">
        <v>50</v>
      </c>
      <c r="C183">
        <v>100</v>
      </c>
      <c r="D183">
        <v>100</v>
      </c>
      <c r="E183">
        <v>10</v>
      </c>
      <c r="F183">
        <v>2</v>
      </c>
      <c r="G183">
        <v>50</v>
      </c>
      <c r="H183">
        <v>12</v>
      </c>
      <c r="I183">
        <v>62</v>
      </c>
      <c r="J183">
        <v>1.19999999999999</v>
      </c>
      <c r="K183">
        <v>6.2</v>
      </c>
    </row>
    <row r="184" spans="1:11" x14ac:dyDescent="0.3">
      <c r="A184">
        <v>-1</v>
      </c>
      <c r="B184">
        <v>50</v>
      </c>
      <c r="C184">
        <v>100</v>
      </c>
      <c r="D184">
        <v>0</v>
      </c>
      <c r="E184">
        <v>10</v>
      </c>
      <c r="F184">
        <v>2</v>
      </c>
      <c r="G184">
        <v>50</v>
      </c>
      <c r="H184">
        <v>76</v>
      </c>
      <c r="I184">
        <v>7</v>
      </c>
      <c r="J184">
        <v>7.5999999999999899</v>
      </c>
      <c r="K184">
        <v>0.7</v>
      </c>
    </row>
    <row r="185" spans="1:11" x14ac:dyDescent="0.3">
      <c r="A185" t="s">
        <v>5</v>
      </c>
      <c r="B185">
        <v>0.59</v>
      </c>
    </row>
    <row r="186" spans="1:11" x14ac:dyDescent="0.3">
      <c r="A186" t="s">
        <v>8</v>
      </c>
    </row>
    <row r="187" spans="1:11" x14ac:dyDescent="0.3">
      <c r="A187" s="14" t="s">
        <v>98</v>
      </c>
      <c r="B187" t="s">
        <v>97</v>
      </c>
      <c r="C187" t="s">
        <v>96</v>
      </c>
      <c r="D187" s="4" t="s">
        <v>75</v>
      </c>
      <c r="E187" t="s">
        <v>2</v>
      </c>
      <c r="F187" t="s">
        <v>68</v>
      </c>
      <c r="G187" t="s">
        <v>20</v>
      </c>
      <c r="H187" t="s">
        <v>95</v>
      </c>
      <c r="I187" t="s">
        <v>66</v>
      </c>
      <c r="J187" t="s">
        <v>94</v>
      </c>
      <c r="K187" t="s">
        <v>29</v>
      </c>
    </row>
    <row r="188" spans="1:11" x14ac:dyDescent="0.3">
      <c r="A188">
        <v>-2</v>
      </c>
      <c r="B188">
        <v>50</v>
      </c>
      <c r="C188">
        <v>100</v>
      </c>
      <c r="D188">
        <v>0</v>
      </c>
      <c r="E188">
        <v>10</v>
      </c>
      <c r="F188">
        <v>2</v>
      </c>
      <c r="G188">
        <v>50</v>
      </c>
      <c r="H188">
        <v>76</v>
      </c>
      <c r="I188">
        <v>16</v>
      </c>
      <c r="J188">
        <v>7.5999999999999899</v>
      </c>
      <c r="K188">
        <v>1.6</v>
      </c>
    </row>
    <row r="189" spans="1:11" x14ac:dyDescent="0.3">
      <c r="A189">
        <v>-2</v>
      </c>
      <c r="B189">
        <v>50</v>
      </c>
      <c r="C189">
        <v>100</v>
      </c>
      <c r="D189">
        <v>10</v>
      </c>
      <c r="E189">
        <v>10</v>
      </c>
      <c r="F189">
        <v>2</v>
      </c>
      <c r="G189">
        <v>50</v>
      </c>
      <c r="H189">
        <v>65</v>
      </c>
      <c r="I189">
        <v>136</v>
      </c>
      <c r="J189">
        <v>6.5</v>
      </c>
      <c r="K189">
        <v>13.6</v>
      </c>
    </row>
    <row r="190" spans="1:11" x14ac:dyDescent="0.3">
      <c r="A190">
        <v>-2</v>
      </c>
      <c r="B190">
        <v>50</v>
      </c>
      <c r="C190">
        <v>100</v>
      </c>
      <c r="D190">
        <v>20</v>
      </c>
      <c r="E190">
        <v>10</v>
      </c>
      <c r="F190">
        <v>2</v>
      </c>
      <c r="G190">
        <v>50</v>
      </c>
      <c r="H190">
        <v>52</v>
      </c>
      <c r="I190">
        <v>139</v>
      </c>
      <c r="J190">
        <v>5.2</v>
      </c>
      <c r="K190">
        <v>13.9</v>
      </c>
    </row>
    <row r="191" spans="1:11" x14ac:dyDescent="0.3">
      <c r="A191">
        <v>-2</v>
      </c>
      <c r="B191">
        <v>50</v>
      </c>
      <c r="C191">
        <v>100</v>
      </c>
      <c r="D191">
        <v>30</v>
      </c>
      <c r="E191">
        <v>10</v>
      </c>
      <c r="F191">
        <v>2</v>
      </c>
      <c r="G191">
        <v>50</v>
      </c>
      <c r="H191">
        <v>45</v>
      </c>
      <c r="I191">
        <v>140</v>
      </c>
      <c r="J191">
        <v>4.5</v>
      </c>
      <c r="K191">
        <v>14</v>
      </c>
    </row>
    <row r="192" spans="1:11" x14ac:dyDescent="0.3">
      <c r="A192">
        <v>-2</v>
      </c>
      <c r="B192">
        <v>50</v>
      </c>
      <c r="C192">
        <v>100</v>
      </c>
      <c r="D192">
        <v>40</v>
      </c>
      <c r="E192">
        <v>10</v>
      </c>
      <c r="F192">
        <v>2</v>
      </c>
      <c r="G192">
        <v>50</v>
      </c>
      <c r="H192">
        <v>35</v>
      </c>
      <c r="I192">
        <v>127</v>
      </c>
      <c r="J192">
        <v>3.5</v>
      </c>
      <c r="K192">
        <v>12.7</v>
      </c>
    </row>
    <row r="193" spans="1:11" x14ac:dyDescent="0.3">
      <c r="A193">
        <v>-2</v>
      </c>
      <c r="B193">
        <v>50</v>
      </c>
      <c r="C193">
        <v>100</v>
      </c>
      <c r="D193">
        <v>50</v>
      </c>
      <c r="E193">
        <v>10</v>
      </c>
      <c r="F193">
        <v>2</v>
      </c>
      <c r="G193">
        <v>50</v>
      </c>
      <c r="H193">
        <v>30</v>
      </c>
      <c r="I193">
        <v>111</v>
      </c>
      <c r="J193">
        <v>3</v>
      </c>
      <c r="K193">
        <v>11.1</v>
      </c>
    </row>
    <row r="194" spans="1:11" x14ac:dyDescent="0.3">
      <c r="A194">
        <v>-2</v>
      </c>
      <c r="B194">
        <v>50</v>
      </c>
      <c r="C194">
        <v>100</v>
      </c>
      <c r="D194">
        <v>60</v>
      </c>
      <c r="E194">
        <v>10</v>
      </c>
      <c r="F194">
        <v>2</v>
      </c>
      <c r="G194">
        <v>50</v>
      </c>
      <c r="H194">
        <v>26</v>
      </c>
      <c r="I194">
        <v>85</v>
      </c>
      <c r="J194">
        <v>2.6</v>
      </c>
      <c r="K194">
        <v>8.4999990000000007</v>
      </c>
    </row>
    <row r="195" spans="1:11" x14ac:dyDescent="0.3">
      <c r="A195">
        <v>-2</v>
      </c>
      <c r="B195">
        <v>50</v>
      </c>
      <c r="C195">
        <v>100</v>
      </c>
      <c r="D195">
        <v>70</v>
      </c>
      <c r="E195">
        <v>10</v>
      </c>
      <c r="F195">
        <v>2</v>
      </c>
      <c r="G195">
        <v>50</v>
      </c>
      <c r="H195">
        <v>21</v>
      </c>
      <c r="I195">
        <v>85</v>
      </c>
      <c r="J195">
        <v>2.1</v>
      </c>
      <c r="K195">
        <v>8.4999990000000007</v>
      </c>
    </row>
    <row r="196" spans="1:11" x14ac:dyDescent="0.3">
      <c r="A196">
        <v>-2</v>
      </c>
      <c r="B196">
        <v>50</v>
      </c>
      <c r="C196">
        <v>100</v>
      </c>
      <c r="D196">
        <v>80</v>
      </c>
      <c r="E196">
        <v>10</v>
      </c>
      <c r="F196">
        <v>2</v>
      </c>
      <c r="G196">
        <v>50</v>
      </c>
      <c r="H196">
        <v>17</v>
      </c>
      <c r="I196">
        <v>59</v>
      </c>
      <c r="J196">
        <v>1.69999999999999</v>
      </c>
      <c r="K196">
        <v>5.9</v>
      </c>
    </row>
    <row r="197" spans="1:11" x14ac:dyDescent="0.3">
      <c r="A197">
        <v>-2</v>
      </c>
      <c r="B197">
        <v>50</v>
      </c>
      <c r="C197">
        <v>100</v>
      </c>
      <c r="D197">
        <v>90</v>
      </c>
      <c r="E197">
        <v>10</v>
      </c>
      <c r="F197">
        <v>2</v>
      </c>
      <c r="G197">
        <v>50</v>
      </c>
      <c r="H197">
        <v>14</v>
      </c>
      <c r="I197">
        <v>54</v>
      </c>
      <c r="J197">
        <v>1.3999999999999899</v>
      </c>
      <c r="K197">
        <v>5.4</v>
      </c>
    </row>
    <row r="198" spans="1:11" x14ac:dyDescent="0.3">
      <c r="A198">
        <v>-2</v>
      </c>
      <c r="B198">
        <v>50</v>
      </c>
      <c r="C198">
        <v>100</v>
      </c>
      <c r="D198">
        <v>100</v>
      </c>
      <c r="E198">
        <v>10</v>
      </c>
      <c r="F198">
        <v>2</v>
      </c>
      <c r="G198">
        <v>50</v>
      </c>
      <c r="H198">
        <v>12</v>
      </c>
      <c r="I198">
        <v>55</v>
      </c>
      <c r="J198">
        <v>1.19999999999999</v>
      </c>
      <c r="K198">
        <v>5.5</v>
      </c>
    </row>
    <row r="199" spans="1:11" x14ac:dyDescent="0.3">
      <c r="A199">
        <v>-2</v>
      </c>
      <c r="B199">
        <v>50</v>
      </c>
      <c r="C199">
        <v>100</v>
      </c>
      <c r="D199">
        <v>0</v>
      </c>
      <c r="E199">
        <v>10</v>
      </c>
      <c r="F199">
        <v>2</v>
      </c>
      <c r="G199">
        <v>50</v>
      </c>
      <c r="H199">
        <v>76</v>
      </c>
      <c r="I199">
        <v>16</v>
      </c>
      <c r="J199">
        <v>7.5999999999999899</v>
      </c>
      <c r="K199">
        <v>1.6</v>
      </c>
    </row>
    <row r="200" spans="1:11" x14ac:dyDescent="0.3">
      <c r="A200" t="s">
        <v>5</v>
      </c>
      <c r="B200">
        <v>0.59</v>
      </c>
    </row>
    <row r="201" spans="1:11" x14ac:dyDescent="0.3">
      <c r="A201" t="s">
        <v>8</v>
      </c>
    </row>
    <row r="202" spans="1:11" x14ac:dyDescent="0.3">
      <c r="A202" t="s">
        <v>98</v>
      </c>
      <c r="B202" s="4" t="s">
        <v>97</v>
      </c>
      <c r="C202" t="s">
        <v>96</v>
      </c>
      <c r="D202" t="s">
        <v>75</v>
      </c>
      <c r="E202" t="s">
        <v>2</v>
      </c>
      <c r="F202" t="s">
        <v>68</v>
      </c>
      <c r="G202" t="s">
        <v>20</v>
      </c>
      <c r="H202" t="s">
        <v>95</v>
      </c>
      <c r="I202" t="s">
        <v>66</v>
      </c>
      <c r="J202" t="s">
        <v>94</v>
      </c>
      <c r="K202" t="s">
        <v>29</v>
      </c>
    </row>
    <row r="203" spans="1:11" x14ac:dyDescent="0.3">
      <c r="A203">
        <v>-2</v>
      </c>
      <c r="B203">
        <v>0</v>
      </c>
      <c r="C203">
        <v>100</v>
      </c>
      <c r="D203">
        <v>30</v>
      </c>
      <c r="E203">
        <v>10</v>
      </c>
      <c r="F203">
        <v>2</v>
      </c>
      <c r="G203">
        <v>50</v>
      </c>
      <c r="H203">
        <v>117</v>
      </c>
      <c r="I203">
        <v>27</v>
      </c>
      <c r="J203">
        <v>11.6999999999999</v>
      </c>
      <c r="K203">
        <v>2.7</v>
      </c>
    </row>
    <row r="204" spans="1:11" x14ac:dyDescent="0.3">
      <c r="A204">
        <v>-2</v>
      </c>
      <c r="B204">
        <v>5</v>
      </c>
      <c r="C204">
        <v>100</v>
      </c>
      <c r="D204">
        <v>30</v>
      </c>
      <c r="E204">
        <v>10</v>
      </c>
      <c r="F204">
        <v>2</v>
      </c>
      <c r="G204">
        <v>50</v>
      </c>
      <c r="H204">
        <v>107</v>
      </c>
      <c r="I204">
        <v>117</v>
      </c>
      <c r="J204">
        <v>10.6999999999999</v>
      </c>
      <c r="K204">
        <v>11.7</v>
      </c>
    </row>
    <row r="205" spans="1:11" x14ac:dyDescent="0.3">
      <c r="A205">
        <v>-2</v>
      </c>
      <c r="B205">
        <v>10</v>
      </c>
      <c r="C205">
        <v>100</v>
      </c>
      <c r="D205">
        <v>30</v>
      </c>
      <c r="E205">
        <v>10</v>
      </c>
      <c r="F205">
        <v>2</v>
      </c>
      <c r="G205">
        <v>50</v>
      </c>
      <c r="H205">
        <v>104</v>
      </c>
      <c r="I205">
        <v>123</v>
      </c>
      <c r="J205">
        <v>10.4</v>
      </c>
      <c r="K205">
        <v>12.3</v>
      </c>
    </row>
    <row r="206" spans="1:11" x14ac:dyDescent="0.3">
      <c r="A206">
        <v>-2</v>
      </c>
      <c r="B206">
        <v>15</v>
      </c>
      <c r="C206">
        <v>100</v>
      </c>
      <c r="D206">
        <v>30</v>
      </c>
      <c r="E206">
        <v>10</v>
      </c>
      <c r="F206">
        <v>2</v>
      </c>
      <c r="G206">
        <v>50</v>
      </c>
      <c r="H206">
        <v>91</v>
      </c>
      <c r="I206">
        <v>133</v>
      </c>
      <c r="J206">
        <v>9.0999990000000004</v>
      </c>
      <c r="K206">
        <v>13.3</v>
      </c>
    </row>
    <row r="207" spans="1:11" x14ac:dyDescent="0.3">
      <c r="A207">
        <v>-2</v>
      </c>
      <c r="B207">
        <v>20</v>
      </c>
      <c r="C207">
        <v>100</v>
      </c>
      <c r="D207">
        <v>30</v>
      </c>
      <c r="E207">
        <v>10</v>
      </c>
      <c r="F207">
        <v>2</v>
      </c>
      <c r="G207">
        <v>50</v>
      </c>
      <c r="H207">
        <v>76</v>
      </c>
      <c r="I207">
        <v>144</v>
      </c>
      <c r="J207">
        <v>7.5999999999999899</v>
      </c>
      <c r="K207">
        <v>14.4</v>
      </c>
    </row>
    <row r="208" spans="1:11" x14ac:dyDescent="0.3">
      <c r="A208">
        <v>-2</v>
      </c>
      <c r="B208">
        <v>25</v>
      </c>
      <c r="C208">
        <v>100</v>
      </c>
      <c r="D208">
        <v>30</v>
      </c>
      <c r="E208">
        <v>10</v>
      </c>
      <c r="F208">
        <v>2</v>
      </c>
      <c r="G208">
        <v>50</v>
      </c>
      <c r="H208">
        <v>70</v>
      </c>
      <c r="I208">
        <v>138</v>
      </c>
      <c r="J208">
        <v>7</v>
      </c>
      <c r="K208">
        <v>13.8</v>
      </c>
    </row>
    <row r="209" spans="1:11" x14ac:dyDescent="0.3">
      <c r="A209">
        <v>-2</v>
      </c>
      <c r="B209">
        <v>30</v>
      </c>
      <c r="C209">
        <v>100</v>
      </c>
      <c r="D209">
        <v>30</v>
      </c>
      <c r="E209">
        <v>10</v>
      </c>
      <c r="F209">
        <v>2</v>
      </c>
      <c r="G209">
        <v>50</v>
      </c>
      <c r="H209">
        <v>65</v>
      </c>
      <c r="I209">
        <v>134</v>
      </c>
      <c r="J209">
        <v>6.5</v>
      </c>
      <c r="K209">
        <v>13.4</v>
      </c>
    </row>
    <row r="210" spans="1:11" x14ac:dyDescent="0.3">
      <c r="A210">
        <v>-2</v>
      </c>
      <c r="B210">
        <v>35</v>
      </c>
      <c r="C210">
        <v>100</v>
      </c>
      <c r="D210">
        <v>30</v>
      </c>
      <c r="E210">
        <v>10</v>
      </c>
      <c r="F210">
        <v>2</v>
      </c>
      <c r="G210">
        <v>50</v>
      </c>
      <c r="H210">
        <v>54</v>
      </c>
      <c r="I210">
        <v>152</v>
      </c>
      <c r="J210">
        <v>5.4</v>
      </c>
      <c r="K210">
        <v>15.2</v>
      </c>
    </row>
    <row r="211" spans="1:11" x14ac:dyDescent="0.3">
      <c r="A211">
        <v>-2</v>
      </c>
      <c r="B211">
        <v>40</v>
      </c>
      <c r="C211">
        <v>100</v>
      </c>
      <c r="D211">
        <v>30</v>
      </c>
      <c r="E211">
        <v>10</v>
      </c>
      <c r="F211">
        <v>2</v>
      </c>
      <c r="G211">
        <v>50</v>
      </c>
      <c r="H211">
        <v>52</v>
      </c>
      <c r="I211">
        <v>134</v>
      </c>
      <c r="J211">
        <v>5.2</v>
      </c>
      <c r="K211">
        <v>13.4</v>
      </c>
    </row>
    <row r="212" spans="1:11" x14ac:dyDescent="0.3">
      <c r="A212">
        <v>-2</v>
      </c>
      <c r="B212">
        <v>45</v>
      </c>
      <c r="C212">
        <v>100</v>
      </c>
      <c r="D212">
        <v>30</v>
      </c>
      <c r="E212">
        <v>10</v>
      </c>
      <c r="F212">
        <v>2</v>
      </c>
      <c r="G212">
        <v>50</v>
      </c>
      <c r="H212">
        <v>47</v>
      </c>
      <c r="I212">
        <v>144</v>
      </c>
      <c r="J212">
        <v>4.7</v>
      </c>
      <c r="K212">
        <v>14.4</v>
      </c>
    </row>
    <row r="213" spans="1:11" x14ac:dyDescent="0.3">
      <c r="A213">
        <v>-2</v>
      </c>
      <c r="B213">
        <v>50</v>
      </c>
      <c r="C213">
        <v>100</v>
      </c>
      <c r="D213">
        <v>30</v>
      </c>
      <c r="E213">
        <v>10</v>
      </c>
      <c r="F213">
        <v>2</v>
      </c>
      <c r="G213">
        <v>50</v>
      </c>
      <c r="H213">
        <v>45</v>
      </c>
      <c r="I213">
        <v>140</v>
      </c>
      <c r="J213">
        <v>4.5</v>
      </c>
      <c r="K213">
        <v>14</v>
      </c>
    </row>
    <row r="214" spans="1:11" x14ac:dyDescent="0.3">
      <c r="A214">
        <v>-2</v>
      </c>
      <c r="B214">
        <v>55</v>
      </c>
      <c r="C214">
        <v>100</v>
      </c>
      <c r="D214">
        <v>30</v>
      </c>
      <c r="E214">
        <v>10</v>
      </c>
      <c r="F214">
        <v>2</v>
      </c>
      <c r="G214">
        <v>50</v>
      </c>
      <c r="H214">
        <v>40</v>
      </c>
      <c r="I214">
        <v>153</v>
      </c>
      <c r="J214">
        <v>4</v>
      </c>
      <c r="K214">
        <v>15.3</v>
      </c>
    </row>
    <row r="215" spans="1:11" x14ac:dyDescent="0.3">
      <c r="A215">
        <v>-2</v>
      </c>
      <c r="B215">
        <v>60</v>
      </c>
      <c r="C215">
        <v>100</v>
      </c>
      <c r="D215">
        <v>30</v>
      </c>
      <c r="E215">
        <v>10</v>
      </c>
      <c r="F215">
        <v>2</v>
      </c>
      <c r="G215">
        <v>50</v>
      </c>
      <c r="H215">
        <v>35</v>
      </c>
      <c r="I215">
        <v>143</v>
      </c>
      <c r="J215">
        <v>3.5</v>
      </c>
      <c r="K215">
        <v>14.3</v>
      </c>
    </row>
    <row r="216" spans="1:11" x14ac:dyDescent="0.3">
      <c r="A216">
        <v>-2</v>
      </c>
      <c r="B216">
        <v>65</v>
      </c>
      <c r="C216">
        <v>100</v>
      </c>
      <c r="D216">
        <v>30</v>
      </c>
      <c r="E216">
        <v>10</v>
      </c>
      <c r="F216">
        <v>2</v>
      </c>
      <c r="G216">
        <v>50</v>
      </c>
      <c r="H216">
        <v>32</v>
      </c>
      <c r="I216">
        <v>148</v>
      </c>
      <c r="J216">
        <v>3.2</v>
      </c>
      <c r="K216">
        <v>14.8</v>
      </c>
    </row>
    <row r="217" spans="1:11" x14ac:dyDescent="0.3">
      <c r="A217">
        <v>-2</v>
      </c>
      <c r="B217">
        <v>70</v>
      </c>
      <c r="C217">
        <v>100</v>
      </c>
      <c r="D217">
        <v>30</v>
      </c>
      <c r="E217">
        <v>10</v>
      </c>
      <c r="F217">
        <v>2</v>
      </c>
      <c r="G217">
        <v>50</v>
      </c>
      <c r="H217">
        <v>30</v>
      </c>
      <c r="I217">
        <v>136</v>
      </c>
      <c r="J217">
        <v>3</v>
      </c>
      <c r="K217">
        <v>13.6</v>
      </c>
    </row>
    <row r="218" spans="1:11" x14ac:dyDescent="0.3">
      <c r="A218">
        <v>-2</v>
      </c>
      <c r="B218">
        <v>75</v>
      </c>
      <c r="C218">
        <v>100</v>
      </c>
      <c r="D218">
        <v>30</v>
      </c>
      <c r="E218">
        <v>10</v>
      </c>
      <c r="F218">
        <v>2</v>
      </c>
      <c r="G218">
        <v>50</v>
      </c>
      <c r="H218">
        <v>29</v>
      </c>
      <c r="I218">
        <v>159</v>
      </c>
      <c r="J218">
        <v>2.8999999999999901</v>
      </c>
      <c r="K218">
        <v>15.9</v>
      </c>
    </row>
    <row r="219" spans="1:11" x14ac:dyDescent="0.3">
      <c r="A219">
        <v>-2</v>
      </c>
      <c r="B219">
        <v>80</v>
      </c>
      <c r="C219">
        <v>100</v>
      </c>
      <c r="D219">
        <v>30</v>
      </c>
      <c r="E219">
        <v>10</v>
      </c>
      <c r="F219">
        <v>2</v>
      </c>
      <c r="G219">
        <v>50</v>
      </c>
      <c r="H219">
        <v>26</v>
      </c>
      <c r="I219">
        <v>140</v>
      </c>
      <c r="J219">
        <v>2.6</v>
      </c>
      <c r="K219">
        <v>14</v>
      </c>
    </row>
    <row r="220" spans="1:11" x14ac:dyDescent="0.3">
      <c r="A220">
        <v>-2</v>
      </c>
      <c r="B220">
        <v>85</v>
      </c>
      <c r="C220">
        <v>100</v>
      </c>
      <c r="D220">
        <v>30</v>
      </c>
      <c r="E220">
        <v>10</v>
      </c>
      <c r="F220">
        <v>2</v>
      </c>
      <c r="G220">
        <v>50</v>
      </c>
      <c r="H220">
        <v>20</v>
      </c>
      <c r="I220">
        <v>154</v>
      </c>
      <c r="J220">
        <v>2</v>
      </c>
      <c r="K220">
        <v>15.4</v>
      </c>
    </row>
    <row r="221" spans="1:11" x14ac:dyDescent="0.3">
      <c r="A221">
        <v>-2</v>
      </c>
      <c r="B221">
        <v>90</v>
      </c>
      <c r="C221">
        <v>100</v>
      </c>
      <c r="D221">
        <v>30</v>
      </c>
      <c r="E221">
        <v>10</v>
      </c>
      <c r="F221">
        <v>2</v>
      </c>
      <c r="G221">
        <v>50</v>
      </c>
      <c r="H221">
        <v>21</v>
      </c>
      <c r="I221">
        <v>145</v>
      </c>
      <c r="J221">
        <v>2.1</v>
      </c>
      <c r="K221">
        <v>14.5</v>
      </c>
    </row>
    <row r="222" spans="1:11" x14ac:dyDescent="0.3">
      <c r="A222">
        <v>-2</v>
      </c>
      <c r="B222">
        <v>95</v>
      </c>
      <c r="C222">
        <v>100</v>
      </c>
      <c r="D222">
        <v>30</v>
      </c>
      <c r="E222">
        <v>10</v>
      </c>
      <c r="F222">
        <v>2</v>
      </c>
      <c r="G222">
        <v>50</v>
      </c>
      <c r="H222">
        <v>19</v>
      </c>
      <c r="I222">
        <v>145</v>
      </c>
      <c r="J222">
        <v>1.8999999999999899</v>
      </c>
      <c r="K222">
        <v>14.5</v>
      </c>
    </row>
    <row r="223" spans="1:11" x14ac:dyDescent="0.3">
      <c r="A223">
        <v>-2</v>
      </c>
      <c r="B223">
        <v>100</v>
      </c>
      <c r="C223">
        <v>100</v>
      </c>
      <c r="D223">
        <v>30</v>
      </c>
      <c r="E223">
        <v>10</v>
      </c>
      <c r="F223">
        <v>2</v>
      </c>
      <c r="G223">
        <v>50</v>
      </c>
      <c r="H223">
        <v>17</v>
      </c>
      <c r="I223">
        <v>134</v>
      </c>
      <c r="J223">
        <v>1.69999999999999</v>
      </c>
      <c r="K223">
        <v>13.4</v>
      </c>
    </row>
    <row r="224" spans="1:11" x14ac:dyDescent="0.3">
      <c r="A224">
        <v>-2</v>
      </c>
      <c r="B224">
        <v>0</v>
      </c>
      <c r="C224">
        <v>100</v>
      </c>
      <c r="D224">
        <v>30</v>
      </c>
      <c r="E224">
        <v>10</v>
      </c>
      <c r="F224">
        <v>2</v>
      </c>
      <c r="G224">
        <v>50</v>
      </c>
      <c r="H224">
        <v>117</v>
      </c>
      <c r="I224">
        <v>27</v>
      </c>
      <c r="J224">
        <v>11.6999999999999</v>
      </c>
      <c r="K224">
        <v>2.7</v>
      </c>
    </row>
    <row r="225" spans="1:11" x14ac:dyDescent="0.3">
      <c r="A225" t="s">
        <v>5</v>
      </c>
      <c r="B225">
        <v>0.59</v>
      </c>
    </row>
    <row r="226" spans="1:11" x14ac:dyDescent="0.3">
      <c r="A226" t="s">
        <v>8</v>
      </c>
    </row>
    <row r="227" spans="1:11" x14ac:dyDescent="0.3">
      <c r="A227" t="s">
        <v>98</v>
      </c>
      <c r="B227" t="s">
        <v>97</v>
      </c>
      <c r="C227" s="4" t="s">
        <v>96</v>
      </c>
      <c r="D227" t="s">
        <v>75</v>
      </c>
      <c r="E227" t="s">
        <v>2</v>
      </c>
      <c r="F227" t="s">
        <v>68</v>
      </c>
      <c r="G227" t="s">
        <v>20</v>
      </c>
      <c r="H227" t="s">
        <v>95</v>
      </c>
      <c r="I227" t="s">
        <v>66</v>
      </c>
      <c r="J227" t="s">
        <v>94</v>
      </c>
      <c r="K227" t="s">
        <v>29</v>
      </c>
    </row>
    <row r="228" spans="1:11" x14ac:dyDescent="0.3">
      <c r="A228">
        <v>-2</v>
      </c>
      <c r="B228">
        <v>75</v>
      </c>
      <c r="C228">
        <v>100</v>
      </c>
      <c r="D228">
        <v>30</v>
      </c>
      <c r="E228">
        <v>10</v>
      </c>
      <c r="F228">
        <v>2</v>
      </c>
      <c r="G228">
        <v>50</v>
      </c>
      <c r="H228">
        <v>29</v>
      </c>
      <c r="I228">
        <v>159</v>
      </c>
      <c r="J228">
        <v>2.8999999999999901</v>
      </c>
      <c r="K228">
        <v>15.9</v>
      </c>
    </row>
    <row r="229" spans="1:11" x14ac:dyDescent="0.3">
      <c r="A229">
        <v>-2</v>
      </c>
      <c r="B229">
        <v>75</v>
      </c>
      <c r="C229">
        <v>113.33333333333</v>
      </c>
      <c r="D229">
        <v>30</v>
      </c>
      <c r="E229">
        <v>10</v>
      </c>
      <c r="F229">
        <v>2</v>
      </c>
      <c r="G229">
        <v>50</v>
      </c>
      <c r="H229">
        <v>29</v>
      </c>
      <c r="I229">
        <v>150</v>
      </c>
      <c r="J229">
        <v>2.8999999999999901</v>
      </c>
      <c r="K229">
        <v>15</v>
      </c>
    </row>
    <row r="230" spans="1:11" x14ac:dyDescent="0.3">
      <c r="A230">
        <v>-2</v>
      </c>
      <c r="B230">
        <v>75</v>
      </c>
      <c r="C230">
        <v>126.66666666666001</v>
      </c>
      <c r="D230">
        <v>30</v>
      </c>
      <c r="E230">
        <v>10</v>
      </c>
      <c r="F230">
        <v>2</v>
      </c>
      <c r="G230">
        <v>50</v>
      </c>
      <c r="H230">
        <v>29</v>
      </c>
      <c r="I230">
        <v>153</v>
      </c>
      <c r="J230">
        <v>2.8999999999999901</v>
      </c>
      <c r="K230">
        <v>15.3</v>
      </c>
    </row>
    <row r="231" spans="1:11" x14ac:dyDescent="0.3">
      <c r="A231">
        <v>-2</v>
      </c>
      <c r="B231">
        <v>75</v>
      </c>
      <c r="C231">
        <v>140</v>
      </c>
      <c r="D231">
        <v>30</v>
      </c>
      <c r="E231">
        <v>10</v>
      </c>
      <c r="F231">
        <v>2</v>
      </c>
      <c r="G231">
        <v>50</v>
      </c>
      <c r="H231">
        <v>29</v>
      </c>
      <c r="I231">
        <v>159</v>
      </c>
      <c r="J231">
        <v>2.8999999999999901</v>
      </c>
      <c r="K231">
        <v>15.9</v>
      </c>
    </row>
    <row r="232" spans="1:11" x14ac:dyDescent="0.3">
      <c r="A232">
        <v>-2</v>
      </c>
      <c r="B232">
        <v>75</v>
      </c>
      <c r="C232">
        <v>153.33333333332999</v>
      </c>
      <c r="D232">
        <v>30</v>
      </c>
      <c r="E232">
        <v>10</v>
      </c>
      <c r="F232">
        <v>2</v>
      </c>
      <c r="G232">
        <v>50</v>
      </c>
      <c r="H232">
        <v>29</v>
      </c>
      <c r="I232">
        <v>156</v>
      </c>
      <c r="J232">
        <v>2.8999999999999901</v>
      </c>
      <c r="K232">
        <v>15.6</v>
      </c>
    </row>
    <row r="233" spans="1:11" x14ac:dyDescent="0.3">
      <c r="A233">
        <v>-2</v>
      </c>
      <c r="B233">
        <v>75</v>
      </c>
      <c r="C233">
        <v>166.66666666666001</v>
      </c>
      <c r="D233">
        <v>30</v>
      </c>
      <c r="E233">
        <v>10</v>
      </c>
      <c r="F233">
        <v>2</v>
      </c>
      <c r="G233">
        <v>50</v>
      </c>
      <c r="H233">
        <v>29</v>
      </c>
      <c r="I233">
        <v>147</v>
      </c>
      <c r="J233">
        <v>2.8999999999999901</v>
      </c>
      <c r="K233">
        <v>14.7</v>
      </c>
    </row>
    <row r="234" spans="1:11" x14ac:dyDescent="0.3">
      <c r="A234">
        <v>-2</v>
      </c>
      <c r="B234">
        <v>75</v>
      </c>
      <c r="C234">
        <v>180</v>
      </c>
      <c r="D234">
        <v>30</v>
      </c>
      <c r="E234">
        <v>10</v>
      </c>
      <c r="F234">
        <v>2</v>
      </c>
      <c r="G234">
        <v>50</v>
      </c>
      <c r="H234">
        <v>29</v>
      </c>
      <c r="I234">
        <v>152</v>
      </c>
      <c r="J234">
        <v>2.8999999999999901</v>
      </c>
      <c r="K234">
        <v>15.2</v>
      </c>
    </row>
    <row r="235" spans="1:11" x14ac:dyDescent="0.3">
      <c r="A235">
        <v>-2</v>
      </c>
      <c r="B235">
        <v>75</v>
      </c>
      <c r="C235">
        <v>193.33333333332999</v>
      </c>
      <c r="D235">
        <v>30</v>
      </c>
      <c r="E235">
        <v>10</v>
      </c>
      <c r="F235">
        <v>2</v>
      </c>
      <c r="G235">
        <v>50</v>
      </c>
      <c r="H235">
        <v>29</v>
      </c>
      <c r="I235">
        <v>153</v>
      </c>
      <c r="J235">
        <v>2.8999999999999901</v>
      </c>
      <c r="K235">
        <v>15.3</v>
      </c>
    </row>
    <row r="236" spans="1:11" x14ac:dyDescent="0.3">
      <c r="A236">
        <v>-2</v>
      </c>
      <c r="B236">
        <v>75</v>
      </c>
      <c r="C236">
        <v>206.66666666666001</v>
      </c>
      <c r="D236">
        <v>30</v>
      </c>
      <c r="E236">
        <v>10</v>
      </c>
      <c r="F236">
        <v>2</v>
      </c>
      <c r="G236">
        <v>50</v>
      </c>
      <c r="H236">
        <v>29</v>
      </c>
      <c r="I236">
        <v>151</v>
      </c>
      <c r="J236">
        <v>2.8999999999999901</v>
      </c>
      <c r="K236">
        <v>15.1</v>
      </c>
    </row>
    <row r="237" spans="1:11" x14ac:dyDescent="0.3">
      <c r="A237">
        <v>-2</v>
      </c>
      <c r="B237">
        <v>75</v>
      </c>
      <c r="C237">
        <v>220</v>
      </c>
      <c r="D237">
        <v>30</v>
      </c>
      <c r="E237">
        <v>10</v>
      </c>
      <c r="F237">
        <v>2</v>
      </c>
      <c r="G237">
        <v>50</v>
      </c>
      <c r="H237">
        <v>29</v>
      </c>
      <c r="I237">
        <v>154</v>
      </c>
      <c r="J237">
        <v>2.8999999999999901</v>
      </c>
      <c r="K237">
        <v>15.4</v>
      </c>
    </row>
    <row r="238" spans="1:11" x14ac:dyDescent="0.3">
      <c r="A238">
        <v>-2</v>
      </c>
      <c r="B238">
        <v>75</v>
      </c>
      <c r="C238">
        <v>233.33333333332999</v>
      </c>
      <c r="D238">
        <v>30</v>
      </c>
      <c r="E238">
        <v>10</v>
      </c>
      <c r="F238">
        <v>2</v>
      </c>
      <c r="G238">
        <v>50</v>
      </c>
      <c r="H238">
        <v>29</v>
      </c>
      <c r="I238">
        <v>157</v>
      </c>
      <c r="J238">
        <v>2.8999999999999901</v>
      </c>
      <c r="K238">
        <v>15.7</v>
      </c>
    </row>
    <row r="239" spans="1:11" x14ac:dyDescent="0.3">
      <c r="A239">
        <v>-2</v>
      </c>
      <c r="B239">
        <v>75</v>
      </c>
      <c r="C239">
        <v>246.66666666666001</v>
      </c>
      <c r="D239">
        <v>30</v>
      </c>
      <c r="E239">
        <v>10</v>
      </c>
      <c r="F239">
        <v>2</v>
      </c>
      <c r="G239">
        <v>50</v>
      </c>
      <c r="H239">
        <v>29</v>
      </c>
      <c r="I239">
        <v>149</v>
      </c>
      <c r="J239">
        <v>2.8999999999999901</v>
      </c>
      <c r="K239">
        <v>14.9</v>
      </c>
    </row>
    <row r="240" spans="1:11" x14ac:dyDescent="0.3">
      <c r="A240">
        <v>-2</v>
      </c>
      <c r="B240">
        <v>75</v>
      </c>
      <c r="C240">
        <v>260</v>
      </c>
      <c r="D240">
        <v>30</v>
      </c>
      <c r="E240">
        <v>10</v>
      </c>
      <c r="F240">
        <v>2</v>
      </c>
      <c r="G240">
        <v>50</v>
      </c>
      <c r="H240">
        <v>29</v>
      </c>
      <c r="I240">
        <v>151</v>
      </c>
      <c r="J240">
        <v>2.8999999999999901</v>
      </c>
      <c r="K240">
        <v>15.1</v>
      </c>
    </row>
    <row r="241" spans="1:11" x14ac:dyDescent="0.3">
      <c r="A241">
        <v>-2</v>
      </c>
      <c r="B241">
        <v>75</v>
      </c>
      <c r="C241">
        <v>273.33333333333002</v>
      </c>
      <c r="D241">
        <v>30</v>
      </c>
      <c r="E241">
        <v>10</v>
      </c>
      <c r="F241">
        <v>2</v>
      </c>
      <c r="G241">
        <v>50</v>
      </c>
      <c r="H241">
        <v>29</v>
      </c>
      <c r="I241">
        <v>155</v>
      </c>
      <c r="J241">
        <v>2.8999999999999901</v>
      </c>
      <c r="K241">
        <v>15.5</v>
      </c>
    </row>
    <row r="242" spans="1:11" x14ac:dyDescent="0.3">
      <c r="A242">
        <v>-2</v>
      </c>
      <c r="B242">
        <v>75</v>
      </c>
      <c r="C242">
        <v>286.66666666665998</v>
      </c>
      <c r="D242">
        <v>30</v>
      </c>
      <c r="E242">
        <v>10</v>
      </c>
      <c r="F242">
        <v>2</v>
      </c>
      <c r="G242">
        <v>50</v>
      </c>
      <c r="H242">
        <v>29</v>
      </c>
      <c r="I242">
        <v>150</v>
      </c>
      <c r="J242">
        <v>2.8999999999999901</v>
      </c>
      <c r="K242">
        <v>15</v>
      </c>
    </row>
    <row r="243" spans="1:11" x14ac:dyDescent="0.3">
      <c r="A243">
        <v>-2</v>
      </c>
      <c r="B243">
        <v>75</v>
      </c>
      <c r="C243">
        <v>300</v>
      </c>
      <c r="D243">
        <v>30</v>
      </c>
      <c r="E243">
        <v>10</v>
      </c>
      <c r="F243">
        <v>2</v>
      </c>
      <c r="G243">
        <v>50</v>
      </c>
      <c r="H243">
        <v>29</v>
      </c>
      <c r="I243">
        <v>153</v>
      </c>
      <c r="J243">
        <v>2.8999999999999901</v>
      </c>
      <c r="K243">
        <v>15.3</v>
      </c>
    </row>
    <row r="244" spans="1:11" x14ac:dyDescent="0.3">
      <c r="A244">
        <v>-2</v>
      </c>
      <c r="B244">
        <v>75</v>
      </c>
      <c r="C244">
        <v>166.66666666666001</v>
      </c>
      <c r="D244">
        <v>30</v>
      </c>
      <c r="E244">
        <v>10</v>
      </c>
      <c r="F244">
        <v>2</v>
      </c>
      <c r="G244">
        <v>50</v>
      </c>
      <c r="H244">
        <v>29</v>
      </c>
      <c r="I244">
        <v>147</v>
      </c>
      <c r="J244">
        <v>2.8999999999999901</v>
      </c>
      <c r="K244">
        <v>14.7</v>
      </c>
    </row>
    <row r="245" spans="1:11" x14ac:dyDescent="0.3">
      <c r="A245" t="s">
        <v>5</v>
      </c>
      <c r="B245">
        <v>0.59</v>
      </c>
    </row>
    <row r="246" spans="1:11" x14ac:dyDescent="0.3">
      <c r="A246" t="s">
        <v>8</v>
      </c>
    </row>
    <row r="247" spans="1:11" x14ac:dyDescent="0.3">
      <c r="A247" t="s">
        <v>98</v>
      </c>
      <c r="B247" t="s">
        <v>97</v>
      </c>
      <c r="C247" t="s">
        <v>96</v>
      </c>
      <c r="D247" t="s">
        <v>75</v>
      </c>
      <c r="E247" t="s">
        <v>2</v>
      </c>
      <c r="F247" t="s">
        <v>68</v>
      </c>
      <c r="G247" s="4" t="s">
        <v>20</v>
      </c>
      <c r="H247" t="s">
        <v>95</v>
      </c>
      <c r="I247" t="s">
        <v>66</v>
      </c>
      <c r="J247" t="s">
        <v>94</v>
      </c>
      <c r="K247" t="s">
        <v>29</v>
      </c>
    </row>
    <row r="248" spans="1:11" x14ac:dyDescent="0.3">
      <c r="A248">
        <v>-2</v>
      </c>
      <c r="B248">
        <v>75</v>
      </c>
      <c r="C248">
        <v>100</v>
      </c>
      <c r="D248">
        <v>30</v>
      </c>
      <c r="E248">
        <v>10</v>
      </c>
      <c r="F248">
        <v>2</v>
      </c>
      <c r="G248">
        <v>10</v>
      </c>
      <c r="H248">
        <v>1</v>
      </c>
      <c r="I248">
        <v>115</v>
      </c>
      <c r="J248">
        <v>9.99999899999999E-2</v>
      </c>
      <c r="K248">
        <v>11.5</v>
      </c>
    </row>
    <row r="249" spans="1:11" x14ac:dyDescent="0.3">
      <c r="A249">
        <v>-2</v>
      </c>
      <c r="B249">
        <v>75</v>
      </c>
      <c r="C249">
        <v>100</v>
      </c>
      <c r="D249">
        <v>30</v>
      </c>
      <c r="E249">
        <v>10</v>
      </c>
      <c r="F249">
        <v>2</v>
      </c>
      <c r="G249">
        <v>19.5</v>
      </c>
      <c r="H249">
        <v>4</v>
      </c>
      <c r="I249">
        <v>153</v>
      </c>
      <c r="J249">
        <v>0.4</v>
      </c>
      <c r="K249">
        <v>15.3</v>
      </c>
    </row>
    <row r="250" spans="1:11" x14ac:dyDescent="0.3">
      <c r="A250">
        <v>-2</v>
      </c>
      <c r="B250">
        <v>75</v>
      </c>
      <c r="C250">
        <v>100</v>
      </c>
      <c r="D250">
        <v>30</v>
      </c>
      <c r="E250">
        <v>10</v>
      </c>
      <c r="F250">
        <v>2</v>
      </c>
      <c r="G250">
        <v>29</v>
      </c>
      <c r="H250">
        <v>9</v>
      </c>
      <c r="I250">
        <v>159</v>
      </c>
      <c r="J250">
        <v>0.89999989999999896</v>
      </c>
      <c r="K250">
        <v>15.9</v>
      </c>
    </row>
    <row r="251" spans="1:11" x14ac:dyDescent="0.3">
      <c r="A251">
        <v>-2</v>
      </c>
      <c r="B251">
        <v>75</v>
      </c>
      <c r="C251">
        <v>100</v>
      </c>
      <c r="D251">
        <v>30</v>
      </c>
      <c r="E251">
        <v>10</v>
      </c>
      <c r="F251">
        <v>2</v>
      </c>
      <c r="G251">
        <v>38.5</v>
      </c>
      <c r="H251">
        <v>15</v>
      </c>
      <c r="I251">
        <v>159</v>
      </c>
      <c r="J251">
        <v>1.5</v>
      </c>
      <c r="K251">
        <v>15.9</v>
      </c>
    </row>
    <row r="252" spans="1:11" x14ac:dyDescent="0.3">
      <c r="A252">
        <v>-2</v>
      </c>
      <c r="B252">
        <v>75</v>
      </c>
      <c r="C252">
        <v>100</v>
      </c>
      <c r="D252">
        <v>30</v>
      </c>
      <c r="E252">
        <v>10</v>
      </c>
      <c r="F252">
        <v>2</v>
      </c>
      <c r="G252">
        <v>48</v>
      </c>
      <c r="H252">
        <v>27</v>
      </c>
      <c r="I252">
        <v>159</v>
      </c>
      <c r="J252">
        <v>2.7</v>
      </c>
      <c r="K252">
        <v>15.9</v>
      </c>
    </row>
    <row r="253" spans="1:11" x14ac:dyDescent="0.3">
      <c r="A253">
        <v>-2</v>
      </c>
      <c r="B253">
        <v>75</v>
      </c>
      <c r="C253">
        <v>100</v>
      </c>
      <c r="D253">
        <v>30</v>
      </c>
      <c r="E253">
        <v>10</v>
      </c>
      <c r="F253">
        <v>2</v>
      </c>
      <c r="G253">
        <v>57.5</v>
      </c>
      <c r="H253">
        <v>39</v>
      </c>
      <c r="I253">
        <v>159</v>
      </c>
      <c r="J253">
        <v>3.8999999999999901</v>
      </c>
      <c r="K253">
        <v>15.9</v>
      </c>
    </row>
    <row r="254" spans="1:11" x14ac:dyDescent="0.3">
      <c r="A254">
        <v>-2</v>
      </c>
      <c r="B254">
        <v>75</v>
      </c>
      <c r="C254">
        <v>100</v>
      </c>
      <c r="D254">
        <v>30</v>
      </c>
      <c r="E254">
        <v>10</v>
      </c>
      <c r="F254">
        <v>2</v>
      </c>
      <c r="G254">
        <v>67</v>
      </c>
      <c r="H254">
        <v>51</v>
      </c>
      <c r="I254">
        <v>159</v>
      </c>
      <c r="J254">
        <v>5.0999999999999899</v>
      </c>
      <c r="K254">
        <v>15.9</v>
      </c>
    </row>
    <row r="255" spans="1:11" x14ac:dyDescent="0.3">
      <c r="A255">
        <v>-2</v>
      </c>
      <c r="B255">
        <v>75</v>
      </c>
      <c r="C255">
        <v>100</v>
      </c>
      <c r="D255">
        <v>30</v>
      </c>
      <c r="E255">
        <v>10</v>
      </c>
      <c r="F255">
        <v>2</v>
      </c>
      <c r="G255">
        <v>76.5</v>
      </c>
      <c r="H255">
        <v>65</v>
      </c>
      <c r="I255">
        <v>159</v>
      </c>
      <c r="J255">
        <v>6.5</v>
      </c>
      <c r="K255">
        <v>15.9</v>
      </c>
    </row>
    <row r="256" spans="1:11" x14ac:dyDescent="0.3">
      <c r="A256">
        <v>-2</v>
      </c>
      <c r="B256">
        <v>75</v>
      </c>
      <c r="C256">
        <v>100</v>
      </c>
      <c r="D256">
        <v>30</v>
      </c>
      <c r="E256">
        <v>10</v>
      </c>
      <c r="F256">
        <v>2</v>
      </c>
      <c r="G256">
        <v>86</v>
      </c>
      <c r="H256">
        <v>83</v>
      </c>
      <c r="I256">
        <v>159</v>
      </c>
      <c r="J256">
        <v>8.3000000000000007</v>
      </c>
      <c r="K256">
        <v>15.9</v>
      </c>
    </row>
    <row r="257" spans="1:11" x14ac:dyDescent="0.3">
      <c r="A257">
        <v>-2</v>
      </c>
      <c r="B257">
        <v>75</v>
      </c>
      <c r="C257">
        <v>100</v>
      </c>
      <c r="D257">
        <v>30</v>
      </c>
      <c r="E257">
        <v>10</v>
      </c>
      <c r="F257">
        <v>2</v>
      </c>
      <c r="G257">
        <v>95.5</v>
      </c>
      <c r="H257">
        <v>98</v>
      </c>
      <c r="I257">
        <v>159</v>
      </c>
      <c r="J257">
        <v>9.7999989999999908</v>
      </c>
      <c r="K257">
        <v>15.9</v>
      </c>
    </row>
    <row r="258" spans="1:11" x14ac:dyDescent="0.3">
      <c r="A258">
        <v>-2</v>
      </c>
      <c r="B258">
        <v>75</v>
      </c>
      <c r="C258">
        <v>100</v>
      </c>
      <c r="D258">
        <v>30</v>
      </c>
      <c r="E258">
        <v>10</v>
      </c>
      <c r="F258">
        <v>2</v>
      </c>
      <c r="G258">
        <v>105</v>
      </c>
      <c r="H258">
        <v>106</v>
      </c>
      <c r="I258">
        <v>159</v>
      </c>
      <c r="J258">
        <v>10.5999999999999</v>
      </c>
      <c r="K258">
        <v>15.9</v>
      </c>
    </row>
    <row r="259" spans="1:11" x14ac:dyDescent="0.3">
      <c r="A259">
        <v>-2</v>
      </c>
      <c r="B259">
        <v>75</v>
      </c>
      <c r="C259">
        <v>100</v>
      </c>
      <c r="D259">
        <v>30</v>
      </c>
      <c r="E259">
        <v>10</v>
      </c>
      <c r="F259">
        <v>2</v>
      </c>
      <c r="G259">
        <v>114.5</v>
      </c>
      <c r="H259">
        <v>119</v>
      </c>
      <c r="I259">
        <v>159</v>
      </c>
      <c r="J259">
        <v>11.9</v>
      </c>
      <c r="K259">
        <v>15.9</v>
      </c>
    </row>
    <row r="260" spans="1:11" x14ac:dyDescent="0.3">
      <c r="A260">
        <v>-2</v>
      </c>
      <c r="B260">
        <v>75</v>
      </c>
      <c r="C260">
        <v>100</v>
      </c>
      <c r="D260">
        <v>30</v>
      </c>
      <c r="E260">
        <v>10</v>
      </c>
      <c r="F260">
        <v>2</v>
      </c>
      <c r="G260">
        <v>124</v>
      </c>
      <c r="H260">
        <v>128</v>
      </c>
      <c r="I260">
        <v>159</v>
      </c>
      <c r="J260">
        <v>12.8</v>
      </c>
      <c r="K260">
        <v>15.9</v>
      </c>
    </row>
    <row r="261" spans="1:11" x14ac:dyDescent="0.3">
      <c r="A261">
        <v>-2</v>
      </c>
      <c r="B261">
        <v>75</v>
      </c>
      <c r="C261">
        <v>100</v>
      </c>
      <c r="D261">
        <v>30</v>
      </c>
      <c r="E261">
        <v>10</v>
      </c>
      <c r="F261">
        <v>2</v>
      </c>
      <c r="G261">
        <v>133.5</v>
      </c>
      <c r="H261">
        <v>136</v>
      </c>
      <c r="I261">
        <v>159</v>
      </c>
      <c r="J261">
        <v>13.5999999999999</v>
      </c>
      <c r="K261">
        <v>15.9</v>
      </c>
    </row>
    <row r="262" spans="1:11" x14ac:dyDescent="0.3">
      <c r="A262">
        <v>-2</v>
      </c>
      <c r="B262">
        <v>75</v>
      </c>
      <c r="C262">
        <v>100</v>
      </c>
      <c r="D262">
        <v>30</v>
      </c>
      <c r="E262">
        <v>10</v>
      </c>
      <c r="F262">
        <v>2</v>
      </c>
      <c r="G262">
        <v>143</v>
      </c>
      <c r="H262">
        <v>137</v>
      </c>
      <c r="I262">
        <v>159</v>
      </c>
      <c r="J262">
        <v>13.6999999999999</v>
      </c>
      <c r="K262">
        <v>15.9</v>
      </c>
    </row>
    <row r="263" spans="1:11" x14ac:dyDescent="0.3">
      <c r="A263">
        <v>-2</v>
      </c>
      <c r="B263">
        <v>75</v>
      </c>
      <c r="C263">
        <v>100</v>
      </c>
      <c r="D263">
        <v>30</v>
      </c>
      <c r="E263">
        <v>10</v>
      </c>
      <c r="F263">
        <v>2</v>
      </c>
      <c r="G263">
        <v>152.5</v>
      </c>
      <c r="H263">
        <v>137</v>
      </c>
      <c r="I263">
        <v>159</v>
      </c>
      <c r="J263">
        <v>13.6999999999999</v>
      </c>
      <c r="K263">
        <v>15.9</v>
      </c>
    </row>
    <row r="264" spans="1:11" x14ac:dyDescent="0.3">
      <c r="A264">
        <v>-2</v>
      </c>
      <c r="B264">
        <v>75</v>
      </c>
      <c r="C264">
        <v>100</v>
      </c>
      <c r="D264">
        <v>30</v>
      </c>
      <c r="E264">
        <v>10</v>
      </c>
      <c r="F264">
        <v>2</v>
      </c>
      <c r="G264">
        <v>162</v>
      </c>
      <c r="H264">
        <v>137</v>
      </c>
      <c r="I264">
        <v>160</v>
      </c>
      <c r="J264">
        <v>13.6999999999999</v>
      </c>
      <c r="K264">
        <v>16</v>
      </c>
    </row>
    <row r="265" spans="1:11" x14ac:dyDescent="0.3">
      <c r="A265">
        <v>-2</v>
      </c>
      <c r="B265">
        <v>75</v>
      </c>
      <c r="C265">
        <v>100</v>
      </c>
      <c r="D265">
        <v>30</v>
      </c>
      <c r="E265">
        <v>10</v>
      </c>
      <c r="F265">
        <v>2</v>
      </c>
      <c r="G265">
        <v>171.5</v>
      </c>
      <c r="H265">
        <v>138</v>
      </c>
      <c r="I265">
        <v>161</v>
      </c>
      <c r="J265">
        <v>13.8</v>
      </c>
      <c r="K265">
        <v>16.100000000000001</v>
      </c>
    </row>
    <row r="266" spans="1:11" x14ac:dyDescent="0.3">
      <c r="A266">
        <v>-2</v>
      </c>
      <c r="B266">
        <v>75</v>
      </c>
      <c r="C266">
        <v>100</v>
      </c>
      <c r="D266">
        <v>30</v>
      </c>
      <c r="E266">
        <v>10</v>
      </c>
      <c r="F266">
        <v>2</v>
      </c>
      <c r="G266">
        <v>181</v>
      </c>
      <c r="H266">
        <v>138</v>
      </c>
      <c r="I266">
        <v>161</v>
      </c>
      <c r="J266">
        <v>13.8</v>
      </c>
      <c r="K266">
        <v>16.100000000000001</v>
      </c>
    </row>
    <row r="267" spans="1:11" x14ac:dyDescent="0.3">
      <c r="A267">
        <v>-2</v>
      </c>
      <c r="B267">
        <v>75</v>
      </c>
      <c r="C267">
        <v>100</v>
      </c>
      <c r="D267">
        <v>30</v>
      </c>
      <c r="E267">
        <v>10</v>
      </c>
      <c r="F267">
        <v>2</v>
      </c>
      <c r="G267">
        <v>190.5</v>
      </c>
      <c r="H267">
        <v>138</v>
      </c>
      <c r="I267">
        <v>161</v>
      </c>
      <c r="J267">
        <v>13.8</v>
      </c>
      <c r="K267">
        <v>16.100000000000001</v>
      </c>
    </row>
    <row r="268" spans="1:11" x14ac:dyDescent="0.3">
      <c r="A268">
        <v>-2</v>
      </c>
      <c r="B268">
        <v>75</v>
      </c>
      <c r="C268">
        <v>100</v>
      </c>
      <c r="D268">
        <v>30</v>
      </c>
      <c r="E268">
        <v>10</v>
      </c>
      <c r="F268">
        <v>2</v>
      </c>
      <c r="G268">
        <v>200</v>
      </c>
      <c r="H268">
        <v>138</v>
      </c>
      <c r="I268">
        <v>162</v>
      </c>
      <c r="J268">
        <v>13.8</v>
      </c>
      <c r="K268">
        <v>16.2</v>
      </c>
    </row>
    <row r="269" spans="1:11" x14ac:dyDescent="0.3">
      <c r="A269">
        <v>-2</v>
      </c>
      <c r="B269">
        <v>75</v>
      </c>
      <c r="C269">
        <v>100</v>
      </c>
      <c r="D269">
        <v>30</v>
      </c>
      <c r="E269">
        <v>10</v>
      </c>
      <c r="F269">
        <v>2</v>
      </c>
      <c r="G269">
        <v>10</v>
      </c>
      <c r="H269">
        <v>1</v>
      </c>
      <c r="I269">
        <v>115</v>
      </c>
      <c r="J269">
        <v>9.99999899999999E-2</v>
      </c>
      <c r="K269">
        <v>11.5</v>
      </c>
    </row>
    <row r="270" spans="1:11" x14ac:dyDescent="0.3">
      <c r="A270" t="s">
        <v>5</v>
      </c>
      <c r="B270">
        <v>0.59</v>
      </c>
    </row>
    <row r="271" spans="1:11" x14ac:dyDescent="0.3">
      <c r="A271" t="s">
        <v>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9"/>
  <sheetViews>
    <sheetView topLeftCell="B1" workbookViewId="0">
      <selection activeCell="P2" sqref="P2"/>
    </sheetView>
  </sheetViews>
  <sheetFormatPr defaultRowHeight="14.4" x14ac:dyDescent="0.3"/>
  <cols>
    <col min="8" max="8" width="16" customWidth="1"/>
  </cols>
  <sheetData>
    <row r="1" spans="1:14" x14ac:dyDescent="0.3">
      <c r="A1" t="s">
        <v>106</v>
      </c>
      <c r="B1" t="s">
        <v>105</v>
      </c>
    </row>
    <row r="2" spans="1:14" x14ac:dyDescent="0.3">
      <c r="A2" t="s">
        <v>74</v>
      </c>
      <c r="B2" t="s">
        <v>104</v>
      </c>
      <c r="C2" s="4" t="s">
        <v>103</v>
      </c>
      <c r="D2" t="s">
        <v>73</v>
      </c>
      <c r="E2" t="s">
        <v>102</v>
      </c>
      <c r="F2" t="s">
        <v>19</v>
      </c>
      <c r="G2" s="4" t="s">
        <v>72</v>
      </c>
      <c r="H2" t="s">
        <v>75</v>
      </c>
      <c r="I2" t="s">
        <v>2</v>
      </c>
      <c r="J2" t="s">
        <v>20</v>
      </c>
      <c r="K2" t="s">
        <v>3</v>
      </c>
      <c r="L2" t="s">
        <v>27</v>
      </c>
      <c r="M2" t="s">
        <v>28</v>
      </c>
      <c r="N2" t="s">
        <v>29</v>
      </c>
    </row>
    <row r="3" spans="1:14" x14ac:dyDescent="0.3">
      <c r="A3">
        <v>2.1</v>
      </c>
      <c r="B3">
        <v>1.543561293E-2</v>
      </c>
      <c r="C3">
        <v>2.9399999999999999E-4</v>
      </c>
      <c r="D3">
        <v>0</v>
      </c>
      <c r="E3">
        <v>21360.54</v>
      </c>
      <c r="F3">
        <v>50</v>
      </c>
      <c r="G3">
        <v>53.40136054421</v>
      </c>
      <c r="H3">
        <v>20</v>
      </c>
      <c r="I3">
        <v>20</v>
      </c>
      <c r="J3">
        <v>31.25</v>
      </c>
      <c r="K3">
        <v>13</v>
      </c>
      <c r="L3">
        <v>113</v>
      </c>
      <c r="M3">
        <v>1.3</v>
      </c>
      <c r="N3">
        <v>11.3</v>
      </c>
    </row>
    <row r="4" spans="1:14" x14ac:dyDescent="0.3">
      <c r="A4">
        <v>2.1</v>
      </c>
      <c r="B4">
        <v>1.7084331059999999E-2</v>
      </c>
      <c r="C4">
        <v>3.2539999999999999E-4</v>
      </c>
      <c r="D4">
        <v>0</v>
      </c>
      <c r="E4">
        <v>19299.32</v>
      </c>
      <c r="F4">
        <v>50</v>
      </c>
      <c r="G4">
        <v>48.248309772580001</v>
      </c>
      <c r="H4">
        <v>20</v>
      </c>
      <c r="I4">
        <v>20</v>
      </c>
      <c r="J4">
        <v>31.25</v>
      </c>
      <c r="K4">
        <v>16</v>
      </c>
      <c r="L4">
        <v>103</v>
      </c>
      <c r="M4">
        <v>1.6</v>
      </c>
      <c r="N4">
        <v>10.3</v>
      </c>
    </row>
    <row r="5" spans="1:14" x14ac:dyDescent="0.3">
      <c r="A5">
        <v>2.1</v>
      </c>
      <c r="B5">
        <v>1.8733095639999999E-2</v>
      </c>
      <c r="C5">
        <v>3.568E-4</v>
      </c>
      <c r="D5">
        <v>0</v>
      </c>
      <c r="E5">
        <v>17600.89</v>
      </c>
      <c r="F5">
        <v>50</v>
      </c>
      <c r="G5">
        <v>44.002242152459999</v>
      </c>
      <c r="H5">
        <v>20</v>
      </c>
      <c r="I5">
        <v>20</v>
      </c>
      <c r="J5">
        <v>31.25</v>
      </c>
      <c r="K5">
        <v>17</v>
      </c>
      <c r="L5">
        <v>97</v>
      </c>
      <c r="M5">
        <v>1.69999999999999</v>
      </c>
      <c r="N5">
        <v>9.699999</v>
      </c>
    </row>
    <row r="6" spans="1:14" x14ac:dyDescent="0.3">
      <c r="A6">
        <v>2.1</v>
      </c>
      <c r="B6">
        <v>2.0381911150000001E-2</v>
      </c>
      <c r="C6">
        <v>3.882E-4</v>
      </c>
      <c r="D6">
        <v>0</v>
      </c>
      <c r="E6">
        <v>16177.22</v>
      </c>
      <c r="F6">
        <v>50</v>
      </c>
      <c r="G6">
        <v>40.443070582170002</v>
      </c>
      <c r="H6">
        <v>20</v>
      </c>
      <c r="I6">
        <v>20</v>
      </c>
      <c r="J6">
        <v>31.25</v>
      </c>
      <c r="K6">
        <v>16</v>
      </c>
      <c r="L6">
        <v>96</v>
      </c>
      <c r="M6">
        <v>1.6</v>
      </c>
      <c r="N6">
        <v>9.5999990000000004</v>
      </c>
    </row>
    <row r="7" spans="1:14" x14ac:dyDescent="0.3">
      <c r="A7">
        <v>2.1</v>
      </c>
      <c r="B7">
        <v>2.2030782079999998E-2</v>
      </c>
      <c r="C7">
        <v>4.1960000000000001E-4</v>
      </c>
      <c r="D7">
        <v>0</v>
      </c>
      <c r="E7">
        <v>14966.63</v>
      </c>
      <c r="F7">
        <v>50</v>
      </c>
      <c r="G7">
        <v>37.416587225919997</v>
      </c>
      <c r="H7">
        <v>20</v>
      </c>
      <c r="I7">
        <v>20</v>
      </c>
      <c r="J7">
        <v>31.25</v>
      </c>
      <c r="K7">
        <v>18</v>
      </c>
      <c r="L7">
        <v>95</v>
      </c>
      <c r="M7">
        <v>1.8</v>
      </c>
      <c r="N7">
        <v>9.4999990000000007</v>
      </c>
    </row>
    <row r="8" spans="1:14" x14ac:dyDescent="0.3">
      <c r="A8">
        <v>2.1</v>
      </c>
      <c r="B8">
        <v>2.3679712919999998E-2</v>
      </c>
      <c r="C8">
        <v>4.5100000000000001E-4</v>
      </c>
      <c r="D8">
        <v>0</v>
      </c>
      <c r="E8">
        <v>13924.61</v>
      </c>
      <c r="F8">
        <v>50</v>
      </c>
      <c r="G8">
        <v>34.811529933480003</v>
      </c>
      <c r="H8">
        <v>20</v>
      </c>
      <c r="I8">
        <v>20</v>
      </c>
      <c r="J8">
        <v>31.25</v>
      </c>
      <c r="K8">
        <v>20</v>
      </c>
      <c r="L8">
        <v>89</v>
      </c>
      <c r="M8">
        <v>2</v>
      </c>
      <c r="N8">
        <v>8.8999989999999904</v>
      </c>
    </row>
    <row r="9" spans="1:14" x14ac:dyDescent="0.3">
      <c r="A9">
        <v>2.1</v>
      </c>
      <c r="B9">
        <v>2.532870815E-2</v>
      </c>
      <c r="C9">
        <v>4.8240000000000002E-4</v>
      </c>
      <c r="D9">
        <v>0</v>
      </c>
      <c r="E9">
        <v>13018.24</v>
      </c>
      <c r="F9">
        <v>50</v>
      </c>
      <c r="G9">
        <v>32.545605306790002</v>
      </c>
      <c r="H9">
        <v>20</v>
      </c>
      <c r="I9">
        <v>20</v>
      </c>
      <c r="J9">
        <v>31.25</v>
      </c>
      <c r="K9">
        <v>24</v>
      </c>
      <c r="L9">
        <v>100</v>
      </c>
      <c r="M9">
        <v>2.3999999999999901</v>
      </c>
      <c r="N9">
        <v>9.9999990000000007</v>
      </c>
    </row>
    <row r="10" spans="1:14" x14ac:dyDescent="0.3">
      <c r="A10">
        <v>2.1</v>
      </c>
      <c r="B10">
        <v>2.6977772279999999E-2</v>
      </c>
      <c r="C10">
        <v>5.1380000000000002E-4</v>
      </c>
      <c r="D10">
        <v>0</v>
      </c>
      <c r="E10">
        <v>12222.65</v>
      </c>
      <c r="F10">
        <v>50</v>
      </c>
      <c r="G10">
        <v>30.55663682366</v>
      </c>
      <c r="H10">
        <v>20</v>
      </c>
      <c r="I10">
        <v>20</v>
      </c>
      <c r="J10">
        <v>31.25</v>
      </c>
      <c r="K10">
        <v>22</v>
      </c>
      <c r="L10">
        <v>92</v>
      </c>
      <c r="M10">
        <v>2.2000000000000002</v>
      </c>
      <c r="N10">
        <v>9.199999</v>
      </c>
    </row>
    <row r="11" spans="1:14" x14ac:dyDescent="0.3">
      <c r="A11">
        <v>2.1</v>
      </c>
      <c r="B11">
        <v>2.8626909789999998E-2</v>
      </c>
      <c r="C11">
        <v>5.4520000000000002E-4</v>
      </c>
      <c r="D11">
        <v>0</v>
      </c>
      <c r="E11">
        <v>11518.7</v>
      </c>
      <c r="F11">
        <v>50</v>
      </c>
      <c r="G11">
        <v>28.796771826850001</v>
      </c>
      <c r="H11">
        <v>20</v>
      </c>
      <c r="I11">
        <v>20</v>
      </c>
      <c r="J11">
        <v>31.25</v>
      </c>
      <c r="K11">
        <v>25</v>
      </c>
      <c r="L11">
        <v>98</v>
      </c>
      <c r="M11">
        <v>2.5</v>
      </c>
      <c r="N11">
        <v>9.7999989999999908</v>
      </c>
    </row>
    <row r="12" spans="1:14" x14ac:dyDescent="0.3">
      <c r="A12">
        <v>2.1</v>
      </c>
      <c r="B12">
        <v>3.0276125189999999E-2</v>
      </c>
      <c r="C12">
        <v>5.7660000000000003E-4</v>
      </c>
      <c r="D12">
        <v>0</v>
      </c>
      <c r="E12">
        <v>10891.43</v>
      </c>
      <c r="F12">
        <v>50</v>
      </c>
      <c r="G12">
        <v>27.228581338880002</v>
      </c>
      <c r="H12">
        <v>20</v>
      </c>
      <c r="I12">
        <v>20</v>
      </c>
      <c r="J12">
        <v>31.25</v>
      </c>
      <c r="K12">
        <v>25</v>
      </c>
      <c r="L12">
        <v>82</v>
      </c>
      <c r="M12">
        <v>2.5</v>
      </c>
      <c r="N12">
        <v>8.1999999999999904</v>
      </c>
    </row>
    <row r="13" spans="1:14" x14ac:dyDescent="0.3">
      <c r="A13">
        <v>2.1</v>
      </c>
      <c r="B13">
        <v>3.1925422959999998E-2</v>
      </c>
      <c r="C13">
        <v>6.0800000000000003E-4</v>
      </c>
      <c r="D13">
        <v>0</v>
      </c>
      <c r="E13">
        <v>10328.94</v>
      </c>
      <c r="F13">
        <v>50</v>
      </c>
      <c r="G13">
        <v>25.822368421050001</v>
      </c>
      <c r="H13">
        <v>20</v>
      </c>
      <c r="I13">
        <v>20</v>
      </c>
      <c r="J13">
        <v>31.25</v>
      </c>
      <c r="K13">
        <v>25</v>
      </c>
      <c r="L13">
        <v>95</v>
      </c>
      <c r="M13">
        <v>2.5</v>
      </c>
      <c r="N13">
        <v>9.4999990000000007</v>
      </c>
    </row>
    <row r="14" spans="1:14" x14ac:dyDescent="0.3">
      <c r="A14">
        <v>2.1</v>
      </c>
      <c r="B14">
        <v>3.0276125189999999E-2</v>
      </c>
      <c r="C14">
        <v>5.7660000000000003E-4</v>
      </c>
      <c r="D14">
        <v>0</v>
      </c>
      <c r="E14">
        <v>10891.43</v>
      </c>
      <c r="F14">
        <v>50</v>
      </c>
      <c r="G14">
        <v>27.228581338880002</v>
      </c>
      <c r="H14">
        <v>20</v>
      </c>
      <c r="I14">
        <v>20</v>
      </c>
      <c r="J14">
        <v>31.25</v>
      </c>
      <c r="K14">
        <v>25</v>
      </c>
      <c r="L14">
        <v>82</v>
      </c>
      <c r="M14">
        <v>2.5</v>
      </c>
      <c r="N14">
        <v>8.1999999999999904</v>
      </c>
    </row>
    <row r="15" spans="1:14" x14ac:dyDescent="0.3">
      <c r="A15" t="s">
        <v>5</v>
      </c>
      <c r="B15">
        <v>0.59</v>
      </c>
      <c r="C15" t="s">
        <v>6</v>
      </c>
      <c r="D15">
        <v>2</v>
      </c>
    </row>
    <row r="16" spans="1:14" x14ac:dyDescent="0.3">
      <c r="A16" t="s">
        <v>8</v>
      </c>
    </row>
    <row r="17" spans="1:14" x14ac:dyDescent="0.3">
      <c r="A17" t="s">
        <v>106</v>
      </c>
      <c r="B17" t="s">
        <v>105</v>
      </c>
      <c r="G17" s="4" t="s">
        <v>108</v>
      </c>
    </row>
    <row r="18" spans="1:14" x14ac:dyDescent="0.3">
      <c r="A18" t="s">
        <v>74</v>
      </c>
      <c r="B18" t="s">
        <v>104</v>
      </c>
      <c r="C18" s="4" t="s">
        <v>103</v>
      </c>
      <c r="D18" t="s">
        <v>73</v>
      </c>
      <c r="E18" t="s">
        <v>102</v>
      </c>
      <c r="F18" t="s">
        <v>19</v>
      </c>
      <c r="G18" s="4" t="s">
        <v>72</v>
      </c>
      <c r="H18" t="s">
        <v>75</v>
      </c>
      <c r="I18" t="s">
        <v>2</v>
      </c>
      <c r="J18" t="s">
        <v>20</v>
      </c>
      <c r="K18" t="s">
        <v>3</v>
      </c>
      <c r="L18" t="s">
        <v>27</v>
      </c>
      <c r="M18" t="s">
        <v>28</v>
      </c>
      <c r="N18" t="s">
        <v>29</v>
      </c>
    </row>
    <row r="19" spans="1:14" x14ac:dyDescent="0.3">
      <c r="A19">
        <v>2.1</v>
      </c>
      <c r="B19">
        <v>1.543561293E-2</v>
      </c>
      <c r="C19">
        <v>2.9399999999999999E-4</v>
      </c>
      <c r="D19">
        <v>0</v>
      </c>
      <c r="E19">
        <v>21360.54</v>
      </c>
      <c r="F19">
        <v>50</v>
      </c>
      <c r="G19">
        <v>53.40136054421</v>
      </c>
      <c r="H19">
        <v>20</v>
      </c>
      <c r="I19">
        <v>20</v>
      </c>
      <c r="J19">
        <v>31.25</v>
      </c>
      <c r="K19">
        <v>0</v>
      </c>
      <c r="L19">
        <v>12</v>
      </c>
      <c r="M19">
        <v>0</v>
      </c>
      <c r="N19">
        <v>12</v>
      </c>
    </row>
    <row r="20" spans="1:14" x14ac:dyDescent="0.3">
      <c r="A20">
        <v>2.1</v>
      </c>
      <c r="B20">
        <v>1.7084331059999999E-2</v>
      </c>
      <c r="C20">
        <v>3.2539999999999999E-4</v>
      </c>
      <c r="D20">
        <v>0</v>
      </c>
      <c r="E20">
        <v>19299.32</v>
      </c>
      <c r="F20">
        <v>50</v>
      </c>
      <c r="G20">
        <v>48.248309772580001</v>
      </c>
      <c r="H20">
        <v>20</v>
      </c>
      <c r="I20">
        <v>20</v>
      </c>
      <c r="J20">
        <v>31.25</v>
      </c>
      <c r="K20">
        <v>1</v>
      </c>
      <c r="L20">
        <v>7</v>
      </c>
      <c r="M20">
        <v>1</v>
      </c>
      <c r="N20">
        <v>7</v>
      </c>
    </row>
    <row r="21" spans="1:14" x14ac:dyDescent="0.3">
      <c r="A21">
        <v>2.1</v>
      </c>
      <c r="B21">
        <v>1.8733095639999999E-2</v>
      </c>
      <c r="C21">
        <v>3.568E-4</v>
      </c>
      <c r="D21">
        <v>0</v>
      </c>
      <c r="E21">
        <v>17600.89</v>
      </c>
      <c r="F21">
        <v>50</v>
      </c>
      <c r="G21">
        <v>44.002242152459999</v>
      </c>
      <c r="H21">
        <v>20</v>
      </c>
      <c r="I21">
        <v>20</v>
      </c>
      <c r="J21">
        <v>31.25</v>
      </c>
      <c r="K21">
        <v>1</v>
      </c>
      <c r="L21">
        <v>13</v>
      </c>
      <c r="M21">
        <v>1</v>
      </c>
      <c r="N21">
        <v>13</v>
      </c>
    </row>
    <row r="22" spans="1:14" x14ac:dyDescent="0.3">
      <c r="A22">
        <v>2.1</v>
      </c>
      <c r="B22">
        <v>2.0381911150000001E-2</v>
      </c>
      <c r="C22">
        <v>3.882E-4</v>
      </c>
      <c r="D22">
        <v>0</v>
      </c>
      <c r="E22">
        <v>16177.22</v>
      </c>
      <c r="F22">
        <v>50</v>
      </c>
      <c r="G22">
        <v>40.443070582170002</v>
      </c>
      <c r="H22">
        <v>20</v>
      </c>
      <c r="I22">
        <v>20</v>
      </c>
      <c r="J22">
        <v>31.25</v>
      </c>
      <c r="K22">
        <v>1</v>
      </c>
      <c r="L22">
        <v>8</v>
      </c>
      <c r="M22">
        <v>1</v>
      </c>
      <c r="N22">
        <v>8</v>
      </c>
    </row>
    <row r="23" spans="1:14" x14ac:dyDescent="0.3">
      <c r="A23">
        <v>2.1</v>
      </c>
      <c r="B23">
        <v>2.2030782079999998E-2</v>
      </c>
      <c r="C23">
        <v>4.1960000000000001E-4</v>
      </c>
      <c r="D23">
        <v>0</v>
      </c>
      <c r="E23">
        <v>14966.63</v>
      </c>
      <c r="F23">
        <v>50</v>
      </c>
      <c r="G23">
        <v>37.416587225919997</v>
      </c>
      <c r="H23">
        <v>20</v>
      </c>
      <c r="I23">
        <v>20</v>
      </c>
      <c r="J23">
        <v>31.25</v>
      </c>
      <c r="K23">
        <v>1</v>
      </c>
      <c r="L23">
        <v>6</v>
      </c>
      <c r="M23">
        <v>1</v>
      </c>
      <c r="N23">
        <v>6</v>
      </c>
    </row>
    <row r="24" spans="1:14" x14ac:dyDescent="0.3">
      <c r="A24">
        <v>2.1</v>
      </c>
      <c r="B24">
        <v>2.3679712919999998E-2</v>
      </c>
      <c r="C24">
        <v>4.5100000000000001E-4</v>
      </c>
      <c r="D24">
        <v>0</v>
      </c>
      <c r="E24">
        <v>13924.61</v>
      </c>
      <c r="F24">
        <v>50</v>
      </c>
      <c r="G24">
        <v>34.811529933480003</v>
      </c>
      <c r="H24">
        <v>20</v>
      </c>
      <c r="I24">
        <v>20</v>
      </c>
      <c r="J24">
        <v>31.25</v>
      </c>
      <c r="K24">
        <v>1</v>
      </c>
      <c r="L24">
        <v>13</v>
      </c>
      <c r="M24">
        <v>1</v>
      </c>
      <c r="N24">
        <v>13</v>
      </c>
    </row>
    <row r="25" spans="1:14" x14ac:dyDescent="0.3">
      <c r="A25">
        <v>2.1</v>
      </c>
      <c r="B25">
        <v>2.532870815E-2</v>
      </c>
      <c r="C25">
        <v>4.8240000000000002E-4</v>
      </c>
      <c r="D25">
        <v>0</v>
      </c>
      <c r="E25">
        <v>13018.24</v>
      </c>
      <c r="F25">
        <v>50</v>
      </c>
      <c r="G25">
        <v>32.545605306790002</v>
      </c>
      <c r="H25">
        <v>20</v>
      </c>
      <c r="I25">
        <v>20</v>
      </c>
      <c r="J25">
        <v>31.25</v>
      </c>
      <c r="K25">
        <v>1</v>
      </c>
      <c r="L25">
        <v>6</v>
      </c>
      <c r="M25">
        <v>1</v>
      </c>
      <c r="N25">
        <v>6</v>
      </c>
    </row>
    <row r="26" spans="1:14" x14ac:dyDescent="0.3">
      <c r="A26">
        <v>2.1</v>
      </c>
      <c r="B26">
        <v>2.6977772279999999E-2</v>
      </c>
      <c r="C26">
        <v>5.1380000000000002E-4</v>
      </c>
      <c r="D26">
        <v>0</v>
      </c>
      <c r="E26">
        <v>12222.65</v>
      </c>
      <c r="F26">
        <v>50</v>
      </c>
      <c r="G26">
        <v>30.55663682366</v>
      </c>
      <c r="H26">
        <v>20</v>
      </c>
      <c r="I26">
        <v>20</v>
      </c>
      <c r="J26">
        <v>31.25</v>
      </c>
      <c r="K26">
        <v>1</v>
      </c>
      <c r="L26">
        <v>12</v>
      </c>
      <c r="M26">
        <v>1</v>
      </c>
      <c r="N26">
        <v>12</v>
      </c>
    </row>
    <row r="27" spans="1:14" x14ac:dyDescent="0.3">
      <c r="A27">
        <v>2.1</v>
      </c>
      <c r="B27">
        <v>2.8626909789999998E-2</v>
      </c>
      <c r="C27">
        <v>5.4520000000000002E-4</v>
      </c>
      <c r="D27">
        <v>0</v>
      </c>
      <c r="E27">
        <v>11518.7</v>
      </c>
      <c r="F27">
        <v>50</v>
      </c>
      <c r="G27">
        <v>28.796771826850001</v>
      </c>
      <c r="H27">
        <v>20</v>
      </c>
      <c r="I27">
        <v>20</v>
      </c>
      <c r="J27">
        <v>31.25</v>
      </c>
      <c r="K27">
        <v>1</v>
      </c>
      <c r="L27">
        <v>15</v>
      </c>
      <c r="M27">
        <v>1</v>
      </c>
      <c r="N27">
        <v>15</v>
      </c>
    </row>
    <row r="28" spans="1:14" x14ac:dyDescent="0.3">
      <c r="A28">
        <v>2.1</v>
      </c>
      <c r="B28">
        <v>3.0276125189999999E-2</v>
      </c>
      <c r="C28">
        <v>5.7660000000000003E-4</v>
      </c>
      <c r="D28">
        <v>0</v>
      </c>
      <c r="E28">
        <v>10891.43</v>
      </c>
      <c r="F28">
        <v>50</v>
      </c>
      <c r="G28">
        <v>27.228581338880002</v>
      </c>
      <c r="H28">
        <v>20</v>
      </c>
      <c r="I28">
        <v>20</v>
      </c>
      <c r="J28">
        <v>31.25</v>
      </c>
      <c r="K28">
        <v>1</v>
      </c>
      <c r="L28">
        <v>13</v>
      </c>
      <c r="M28">
        <v>1</v>
      </c>
      <c r="N28">
        <v>13</v>
      </c>
    </row>
    <row r="29" spans="1:14" x14ac:dyDescent="0.3">
      <c r="A29">
        <v>2.1</v>
      </c>
      <c r="B29">
        <v>3.1925422959999998E-2</v>
      </c>
      <c r="C29">
        <v>6.0800000000000003E-4</v>
      </c>
      <c r="D29">
        <v>0</v>
      </c>
      <c r="E29">
        <v>10328.94</v>
      </c>
      <c r="F29">
        <v>50</v>
      </c>
      <c r="G29">
        <v>25.822368421050001</v>
      </c>
      <c r="H29">
        <v>20</v>
      </c>
      <c r="I29">
        <v>20</v>
      </c>
      <c r="J29">
        <v>31.25</v>
      </c>
      <c r="K29">
        <v>1</v>
      </c>
      <c r="L29">
        <v>12</v>
      </c>
      <c r="M29">
        <v>1</v>
      </c>
      <c r="N29">
        <v>12</v>
      </c>
    </row>
    <row r="30" spans="1:14" x14ac:dyDescent="0.3">
      <c r="A30">
        <v>2.1</v>
      </c>
      <c r="B30">
        <v>2.2030782079999998E-2</v>
      </c>
      <c r="C30">
        <v>4.1960000000000001E-4</v>
      </c>
      <c r="D30">
        <v>0</v>
      </c>
      <c r="E30">
        <v>14966.63</v>
      </c>
      <c r="F30">
        <v>50</v>
      </c>
      <c r="G30">
        <v>37.416587225919997</v>
      </c>
      <c r="H30">
        <v>20</v>
      </c>
      <c r="I30">
        <v>20</v>
      </c>
      <c r="J30">
        <v>31.25</v>
      </c>
      <c r="K30">
        <v>1</v>
      </c>
      <c r="L30">
        <v>6</v>
      </c>
      <c r="M30">
        <v>1</v>
      </c>
      <c r="N30">
        <v>6</v>
      </c>
    </row>
    <row r="31" spans="1:14" x14ac:dyDescent="0.3">
      <c r="A31" t="s">
        <v>5</v>
      </c>
      <c r="B31">
        <v>0.59</v>
      </c>
      <c r="C31" t="s">
        <v>6</v>
      </c>
      <c r="D31">
        <v>2</v>
      </c>
    </row>
    <row r="32" spans="1:14" x14ac:dyDescent="0.3">
      <c r="A32" t="s">
        <v>8</v>
      </c>
    </row>
    <row r="33" spans="1:14" x14ac:dyDescent="0.3">
      <c r="A33" t="s">
        <v>106</v>
      </c>
      <c r="B33" t="s">
        <v>105</v>
      </c>
      <c r="G33" s="4" t="s">
        <v>107</v>
      </c>
    </row>
    <row r="34" spans="1:14" x14ac:dyDescent="0.3">
      <c r="A34" t="s">
        <v>74</v>
      </c>
      <c r="B34" t="s">
        <v>104</v>
      </c>
      <c r="C34" s="4" t="s">
        <v>103</v>
      </c>
      <c r="D34" t="s">
        <v>73</v>
      </c>
      <c r="E34" t="s">
        <v>102</v>
      </c>
      <c r="F34" t="s">
        <v>19</v>
      </c>
      <c r="G34" s="4" t="s">
        <v>72</v>
      </c>
      <c r="H34" t="s">
        <v>75</v>
      </c>
      <c r="I34" t="s">
        <v>2</v>
      </c>
      <c r="J34" t="s">
        <v>20</v>
      </c>
      <c r="K34" t="s">
        <v>3</v>
      </c>
      <c r="L34" t="s">
        <v>27</v>
      </c>
      <c r="M34" t="s">
        <v>28</v>
      </c>
      <c r="N34" t="s">
        <v>29</v>
      </c>
    </row>
    <row r="35" spans="1:14" x14ac:dyDescent="0.3">
      <c r="A35">
        <v>2.1</v>
      </c>
      <c r="B35">
        <v>1.543561293E-2</v>
      </c>
      <c r="C35">
        <v>2.9399999999999999E-4</v>
      </c>
      <c r="D35">
        <v>0</v>
      </c>
      <c r="E35">
        <v>21360.54</v>
      </c>
      <c r="F35">
        <v>50</v>
      </c>
      <c r="G35">
        <v>213.60544217680001</v>
      </c>
      <c r="H35">
        <v>20</v>
      </c>
      <c r="I35">
        <v>20</v>
      </c>
      <c r="J35">
        <v>31.25</v>
      </c>
      <c r="K35">
        <v>0</v>
      </c>
      <c r="L35">
        <v>11</v>
      </c>
      <c r="M35">
        <v>0</v>
      </c>
      <c r="N35">
        <v>11</v>
      </c>
    </row>
    <row r="36" spans="1:14" x14ac:dyDescent="0.3">
      <c r="A36">
        <v>2.1</v>
      </c>
      <c r="B36">
        <v>1.7084331059999999E-2</v>
      </c>
      <c r="C36">
        <v>3.2539999999999999E-4</v>
      </c>
      <c r="D36">
        <v>0</v>
      </c>
      <c r="E36">
        <v>19299.32</v>
      </c>
      <c r="F36">
        <v>50</v>
      </c>
      <c r="G36">
        <v>192.99323909029999</v>
      </c>
      <c r="H36">
        <v>20</v>
      </c>
      <c r="I36">
        <v>20</v>
      </c>
      <c r="J36">
        <v>31.25</v>
      </c>
      <c r="K36">
        <v>0</v>
      </c>
      <c r="L36">
        <v>6</v>
      </c>
      <c r="M36">
        <v>0</v>
      </c>
      <c r="N36">
        <v>6</v>
      </c>
    </row>
    <row r="37" spans="1:14" x14ac:dyDescent="0.3">
      <c r="A37">
        <v>2.1</v>
      </c>
      <c r="B37">
        <v>1.8733095639999999E-2</v>
      </c>
      <c r="C37">
        <v>3.568E-4</v>
      </c>
      <c r="D37">
        <v>0</v>
      </c>
      <c r="E37">
        <v>17600.89</v>
      </c>
      <c r="F37">
        <v>50</v>
      </c>
      <c r="G37">
        <v>176.00896860980001</v>
      </c>
      <c r="H37">
        <v>20</v>
      </c>
      <c r="I37">
        <v>20</v>
      </c>
      <c r="J37">
        <v>31.25</v>
      </c>
      <c r="K37">
        <v>0</v>
      </c>
      <c r="L37">
        <v>6</v>
      </c>
      <c r="M37">
        <v>0</v>
      </c>
      <c r="N37">
        <v>6</v>
      </c>
    </row>
    <row r="38" spans="1:14" x14ac:dyDescent="0.3">
      <c r="A38">
        <v>2.1</v>
      </c>
      <c r="B38">
        <v>2.0381911150000001E-2</v>
      </c>
      <c r="C38">
        <v>3.882E-4</v>
      </c>
      <c r="D38">
        <v>0</v>
      </c>
      <c r="E38">
        <v>16177.22</v>
      </c>
      <c r="F38">
        <v>50</v>
      </c>
      <c r="G38">
        <v>161.77228232869999</v>
      </c>
      <c r="H38">
        <v>20</v>
      </c>
      <c r="I38">
        <v>20</v>
      </c>
      <c r="J38">
        <v>31.25</v>
      </c>
      <c r="K38">
        <v>0</v>
      </c>
      <c r="L38">
        <v>9</v>
      </c>
      <c r="M38">
        <v>0</v>
      </c>
      <c r="N38">
        <v>9</v>
      </c>
    </row>
    <row r="39" spans="1:14" x14ac:dyDescent="0.3">
      <c r="A39">
        <v>2.1</v>
      </c>
      <c r="B39">
        <v>2.2030782079999998E-2</v>
      </c>
      <c r="C39">
        <v>4.1960000000000001E-4</v>
      </c>
      <c r="D39">
        <v>0</v>
      </c>
      <c r="E39">
        <v>14966.63</v>
      </c>
      <c r="F39">
        <v>50</v>
      </c>
      <c r="G39">
        <v>149.6663489037</v>
      </c>
      <c r="H39">
        <v>20</v>
      </c>
      <c r="I39">
        <v>20</v>
      </c>
      <c r="J39">
        <v>31.25</v>
      </c>
      <c r="K39">
        <v>0</v>
      </c>
      <c r="L39">
        <v>7</v>
      </c>
      <c r="M39">
        <v>0</v>
      </c>
      <c r="N39">
        <v>7</v>
      </c>
    </row>
    <row r="40" spans="1:14" x14ac:dyDescent="0.3">
      <c r="A40">
        <v>2.1</v>
      </c>
      <c r="B40">
        <v>2.3679712919999998E-2</v>
      </c>
      <c r="C40">
        <v>4.5100000000000001E-4</v>
      </c>
      <c r="D40">
        <v>0</v>
      </c>
      <c r="E40">
        <v>13924.61</v>
      </c>
      <c r="F40">
        <v>50</v>
      </c>
      <c r="G40">
        <v>139.2461197339</v>
      </c>
      <c r="H40">
        <v>20</v>
      </c>
      <c r="I40">
        <v>20</v>
      </c>
      <c r="J40">
        <v>31.25</v>
      </c>
      <c r="K40">
        <v>0</v>
      </c>
      <c r="L40">
        <v>7</v>
      </c>
      <c r="M40">
        <v>0</v>
      </c>
      <c r="N40">
        <v>7</v>
      </c>
    </row>
    <row r="41" spans="1:14" x14ac:dyDescent="0.3">
      <c r="A41">
        <v>2.1</v>
      </c>
      <c r="B41">
        <v>2.532870815E-2</v>
      </c>
      <c r="C41">
        <v>4.8240000000000002E-4</v>
      </c>
      <c r="D41">
        <v>0</v>
      </c>
      <c r="E41">
        <v>13018.24</v>
      </c>
      <c r="F41">
        <v>50</v>
      </c>
      <c r="G41">
        <v>130.1824212272</v>
      </c>
      <c r="H41">
        <v>20</v>
      </c>
      <c r="I41">
        <v>20</v>
      </c>
      <c r="J41">
        <v>31.25</v>
      </c>
      <c r="K41">
        <v>0</v>
      </c>
      <c r="L41">
        <v>9</v>
      </c>
      <c r="M41">
        <v>0</v>
      </c>
      <c r="N41">
        <v>9</v>
      </c>
    </row>
    <row r="42" spans="1:14" x14ac:dyDescent="0.3">
      <c r="A42">
        <v>2.1</v>
      </c>
      <c r="B42">
        <v>2.6977772279999999E-2</v>
      </c>
      <c r="C42">
        <v>5.1380000000000002E-4</v>
      </c>
      <c r="D42">
        <v>0</v>
      </c>
      <c r="E42">
        <v>12222.65</v>
      </c>
      <c r="F42">
        <v>50</v>
      </c>
      <c r="G42">
        <v>122.2265472946</v>
      </c>
      <c r="H42">
        <v>20</v>
      </c>
      <c r="I42">
        <v>20</v>
      </c>
      <c r="J42">
        <v>31.25</v>
      </c>
      <c r="K42">
        <v>0</v>
      </c>
      <c r="L42">
        <v>8</v>
      </c>
      <c r="M42">
        <v>0</v>
      </c>
      <c r="N42">
        <v>8</v>
      </c>
    </row>
    <row r="43" spans="1:14" x14ac:dyDescent="0.3">
      <c r="A43">
        <v>2.1</v>
      </c>
      <c r="B43">
        <v>2.8626909789999998E-2</v>
      </c>
      <c r="C43">
        <v>5.4520000000000002E-4</v>
      </c>
      <c r="D43">
        <v>0</v>
      </c>
      <c r="E43">
        <v>11518.7</v>
      </c>
      <c r="F43">
        <v>50</v>
      </c>
      <c r="G43">
        <v>115.18708730740001</v>
      </c>
      <c r="H43">
        <v>20</v>
      </c>
      <c r="I43">
        <v>20</v>
      </c>
      <c r="J43">
        <v>31.25</v>
      </c>
      <c r="K43">
        <v>0</v>
      </c>
      <c r="L43">
        <v>8</v>
      </c>
      <c r="M43">
        <v>0</v>
      </c>
      <c r="N43">
        <v>8</v>
      </c>
    </row>
    <row r="44" spans="1:14" x14ac:dyDescent="0.3">
      <c r="A44">
        <v>2.1</v>
      </c>
      <c r="B44">
        <v>3.0276125189999999E-2</v>
      </c>
      <c r="C44">
        <v>5.7660000000000003E-4</v>
      </c>
      <c r="D44">
        <v>0</v>
      </c>
      <c r="E44">
        <v>10891.43</v>
      </c>
      <c r="F44">
        <v>50</v>
      </c>
      <c r="G44">
        <v>108.9143253555</v>
      </c>
      <c r="H44">
        <v>20</v>
      </c>
      <c r="I44">
        <v>20</v>
      </c>
      <c r="J44">
        <v>31.25</v>
      </c>
      <c r="K44">
        <v>0</v>
      </c>
      <c r="L44">
        <v>7</v>
      </c>
      <c r="M44">
        <v>0</v>
      </c>
      <c r="N44">
        <v>7</v>
      </c>
    </row>
    <row r="45" spans="1:14" x14ac:dyDescent="0.3">
      <c r="A45">
        <v>2.1</v>
      </c>
      <c r="B45">
        <v>3.1925422959999998E-2</v>
      </c>
      <c r="C45">
        <v>6.0800000000000003E-4</v>
      </c>
      <c r="D45">
        <v>0</v>
      </c>
      <c r="E45">
        <v>10328.94</v>
      </c>
      <c r="F45">
        <v>50</v>
      </c>
      <c r="G45">
        <v>103.2894736842</v>
      </c>
      <c r="H45">
        <v>20</v>
      </c>
      <c r="I45">
        <v>20</v>
      </c>
      <c r="J45">
        <v>31.25</v>
      </c>
      <c r="K45">
        <v>0</v>
      </c>
      <c r="L45">
        <v>8</v>
      </c>
      <c r="M45">
        <v>0</v>
      </c>
      <c r="N45">
        <v>8</v>
      </c>
    </row>
    <row r="46" spans="1:14" x14ac:dyDescent="0.3">
      <c r="A46">
        <v>2.1</v>
      </c>
      <c r="B46">
        <v>1.7084331059999999E-2</v>
      </c>
      <c r="C46">
        <v>3.2539999999999999E-4</v>
      </c>
      <c r="D46">
        <v>0</v>
      </c>
      <c r="E46">
        <v>19299.32</v>
      </c>
      <c r="F46">
        <v>50</v>
      </c>
      <c r="G46">
        <v>192.99323909029999</v>
      </c>
      <c r="H46">
        <v>20</v>
      </c>
      <c r="I46">
        <v>20</v>
      </c>
      <c r="J46">
        <v>31.25</v>
      </c>
      <c r="K46">
        <v>0</v>
      </c>
      <c r="L46">
        <v>6</v>
      </c>
      <c r="M46">
        <v>0</v>
      </c>
      <c r="N46">
        <v>6</v>
      </c>
    </row>
    <row r="47" spans="1:14" x14ac:dyDescent="0.3">
      <c r="A47" t="s">
        <v>5</v>
      </c>
      <c r="B47">
        <v>0.59</v>
      </c>
      <c r="C47" t="s">
        <v>6</v>
      </c>
      <c r="D47">
        <v>2</v>
      </c>
    </row>
    <row r="48" spans="1:14" x14ac:dyDescent="0.3">
      <c r="A48" t="s">
        <v>8</v>
      </c>
    </row>
    <row r="49" spans="1:14" x14ac:dyDescent="0.3">
      <c r="A49" t="s">
        <v>106</v>
      </c>
      <c r="B49" t="s">
        <v>105</v>
      </c>
    </row>
    <row r="50" spans="1:14" x14ac:dyDescent="0.3">
      <c r="A50" t="s">
        <v>74</v>
      </c>
      <c r="B50" t="s">
        <v>104</v>
      </c>
      <c r="C50" s="4" t="s">
        <v>103</v>
      </c>
      <c r="D50" t="s">
        <v>73</v>
      </c>
      <c r="E50" t="s">
        <v>102</v>
      </c>
      <c r="F50" t="s">
        <v>19</v>
      </c>
      <c r="G50" t="s">
        <v>72</v>
      </c>
      <c r="H50" s="16" t="s">
        <v>75</v>
      </c>
      <c r="I50" s="14" t="s">
        <v>2</v>
      </c>
      <c r="J50" s="14" t="s">
        <v>20</v>
      </c>
      <c r="K50" t="s">
        <v>3</v>
      </c>
      <c r="L50" t="s">
        <v>27</v>
      </c>
      <c r="M50" t="s">
        <v>28</v>
      </c>
      <c r="N50" t="s">
        <v>29</v>
      </c>
    </row>
    <row r="51" spans="1:14" x14ac:dyDescent="0.3">
      <c r="A51">
        <v>2.1</v>
      </c>
      <c r="B51">
        <v>1.543561293E-2</v>
      </c>
      <c r="C51">
        <v>2.9399999999999999E-4</v>
      </c>
      <c r="D51">
        <v>0</v>
      </c>
      <c r="E51">
        <v>21360.54</v>
      </c>
      <c r="F51">
        <v>50</v>
      </c>
      <c r="G51">
        <v>53.40136054421</v>
      </c>
      <c r="H51" s="16">
        <v>0</v>
      </c>
      <c r="I51">
        <v>2</v>
      </c>
      <c r="J51">
        <v>18.75</v>
      </c>
      <c r="K51">
        <v>0</v>
      </c>
      <c r="L51">
        <v>3</v>
      </c>
      <c r="M51">
        <v>0</v>
      </c>
      <c r="N51">
        <v>3</v>
      </c>
    </row>
    <row r="52" spans="1:14" x14ac:dyDescent="0.3">
      <c r="A52">
        <v>2.1</v>
      </c>
      <c r="B52">
        <v>1.7084331059999999E-2</v>
      </c>
      <c r="C52">
        <v>3.2539999999999999E-4</v>
      </c>
      <c r="D52">
        <v>0</v>
      </c>
      <c r="E52">
        <v>19299.32</v>
      </c>
      <c r="F52">
        <v>50</v>
      </c>
      <c r="G52">
        <v>48.248309772580001</v>
      </c>
      <c r="H52" s="16">
        <v>0</v>
      </c>
      <c r="I52">
        <v>2</v>
      </c>
      <c r="J52">
        <v>18.75</v>
      </c>
      <c r="K52">
        <v>1</v>
      </c>
      <c r="L52">
        <v>4</v>
      </c>
      <c r="M52">
        <v>1</v>
      </c>
      <c r="N52">
        <v>4</v>
      </c>
    </row>
    <row r="53" spans="1:14" x14ac:dyDescent="0.3">
      <c r="A53">
        <v>2.1</v>
      </c>
      <c r="B53">
        <v>1.8733095639999999E-2</v>
      </c>
      <c r="C53">
        <v>3.568E-4</v>
      </c>
      <c r="D53">
        <v>0</v>
      </c>
      <c r="E53">
        <v>17600.89</v>
      </c>
      <c r="F53">
        <v>50</v>
      </c>
      <c r="G53">
        <v>44.002242152459999</v>
      </c>
      <c r="H53" s="16">
        <v>0</v>
      </c>
      <c r="I53">
        <v>2</v>
      </c>
      <c r="J53">
        <v>18.75</v>
      </c>
      <c r="K53">
        <v>1</v>
      </c>
      <c r="L53">
        <v>4</v>
      </c>
      <c r="M53">
        <v>1</v>
      </c>
      <c r="N53">
        <v>4</v>
      </c>
    </row>
    <row r="54" spans="1:14" x14ac:dyDescent="0.3">
      <c r="A54">
        <v>2.1</v>
      </c>
      <c r="B54">
        <v>2.0381911150000001E-2</v>
      </c>
      <c r="C54">
        <v>3.882E-4</v>
      </c>
      <c r="D54">
        <v>0</v>
      </c>
      <c r="E54">
        <v>16177.22</v>
      </c>
      <c r="F54">
        <v>50</v>
      </c>
      <c r="G54">
        <v>40.443070582170002</v>
      </c>
      <c r="H54" s="16">
        <v>0</v>
      </c>
      <c r="I54">
        <v>2</v>
      </c>
      <c r="J54">
        <v>18.75</v>
      </c>
      <c r="K54">
        <v>1</v>
      </c>
      <c r="L54">
        <v>0</v>
      </c>
      <c r="M54">
        <v>1</v>
      </c>
      <c r="N54">
        <v>0</v>
      </c>
    </row>
    <row r="55" spans="1:14" x14ac:dyDescent="0.3">
      <c r="A55">
        <v>2.1</v>
      </c>
      <c r="B55">
        <v>2.2030782079999998E-2</v>
      </c>
      <c r="C55">
        <v>4.1960000000000001E-4</v>
      </c>
      <c r="D55">
        <v>0</v>
      </c>
      <c r="E55">
        <v>14966.63</v>
      </c>
      <c r="F55">
        <v>50</v>
      </c>
      <c r="G55">
        <v>37.416587225919997</v>
      </c>
      <c r="H55" s="16">
        <v>0</v>
      </c>
      <c r="I55">
        <v>2</v>
      </c>
      <c r="J55">
        <v>18.75</v>
      </c>
      <c r="K55">
        <v>1</v>
      </c>
      <c r="L55">
        <v>2</v>
      </c>
      <c r="M55">
        <v>1</v>
      </c>
      <c r="N55">
        <v>2</v>
      </c>
    </row>
    <row r="56" spans="1:14" x14ac:dyDescent="0.3">
      <c r="A56">
        <v>2.1</v>
      </c>
      <c r="B56">
        <v>2.3679712919999998E-2</v>
      </c>
      <c r="C56">
        <v>4.5100000000000001E-4</v>
      </c>
      <c r="D56">
        <v>0</v>
      </c>
      <c r="E56">
        <v>13924.61</v>
      </c>
      <c r="F56">
        <v>50</v>
      </c>
      <c r="G56">
        <v>34.811529933480003</v>
      </c>
      <c r="H56" s="16">
        <v>0</v>
      </c>
      <c r="I56">
        <v>2</v>
      </c>
      <c r="J56">
        <v>18.75</v>
      </c>
      <c r="K56">
        <v>1</v>
      </c>
      <c r="L56">
        <v>5</v>
      </c>
      <c r="M56">
        <v>1</v>
      </c>
      <c r="N56">
        <v>5</v>
      </c>
    </row>
    <row r="57" spans="1:14" x14ac:dyDescent="0.3">
      <c r="A57">
        <v>2.1</v>
      </c>
      <c r="B57">
        <v>2.532870815E-2</v>
      </c>
      <c r="C57">
        <v>4.8240000000000002E-4</v>
      </c>
      <c r="D57">
        <v>0</v>
      </c>
      <c r="E57">
        <v>13018.24</v>
      </c>
      <c r="F57">
        <v>50</v>
      </c>
      <c r="G57">
        <v>32.545605306790002</v>
      </c>
      <c r="H57" s="16">
        <v>0</v>
      </c>
      <c r="I57">
        <v>2</v>
      </c>
      <c r="J57">
        <v>18.75</v>
      </c>
      <c r="K57">
        <v>1</v>
      </c>
      <c r="L57">
        <v>5</v>
      </c>
      <c r="M57">
        <v>1</v>
      </c>
      <c r="N57">
        <v>5</v>
      </c>
    </row>
    <row r="58" spans="1:14" x14ac:dyDescent="0.3">
      <c r="A58">
        <v>2.1</v>
      </c>
      <c r="B58">
        <v>2.6977772279999999E-2</v>
      </c>
      <c r="C58">
        <v>5.1380000000000002E-4</v>
      </c>
      <c r="D58">
        <v>0</v>
      </c>
      <c r="E58">
        <v>12222.65</v>
      </c>
      <c r="F58">
        <v>50</v>
      </c>
      <c r="G58">
        <v>30.55663682366</v>
      </c>
      <c r="H58" s="16">
        <v>0</v>
      </c>
      <c r="I58">
        <v>2</v>
      </c>
      <c r="J58">
        <v>18.75</v>
      </c>
      <c r="K58">
        <v>1</v>
      </c>
      <c r="L58">
        <v>1</v>
      </c>
      <c r="M58">
        <v>1</v>
      </c>
      <c r="N58">
        <v>1</v>
      </c>
    </row>
    <row r="59" spans="1:14" x14ac:dyDescent="0.3">
      <c r="A59">
        <v>2.1</v>
      </c>
      <c r="B59">
        <v>2.8626909789999998E-2</v>
      </c>
      <c r="C59">
        <v>5.4520000000000002E-4</v>
      </c>
      <c r="D59">
        <v>0</v>
      </c>
      <c r="E59">
        <v>11518.7</v>
      </c>
      <c r="F59">
        <v>50</v>
      </c>
      <c r="G59">
        <v>28.796771826850001</v>
      </c>
      <c r="H59" s="16">
        <v>0</v>
      </c>
      <c r="I59">
        <v>2</v>
      </c>
      <c r="J59">
        <v>18.75</v>
      </c>
      <c r="K59">
        <v>1</v>
      </c>
      <c r="L59">
        <v>5</v>
      </c>
      <c r="M59">
        <v>1</v>
      </c>
      <c r="N59">
        <v>5</v>
      </c>
    </row>
    <row r="60" spans="1:14" x14ac:dyDescent="0.3">
      <c r="A60">
        <v>2.1</v>
      </c>
      <c r="B60">
        <v>3.0276125189999999E-2</v>
      </c>
      <c r="C60">
        <v>5.7660000000000003E-4</v>
      </c>
      <c r="D60">
        <v>0</v>
      </c>
      <c r="E60">
        <v>10891.43</v>
      </c>
      <c r="F60">
        <v>50</v>
      </c>
      <c r="G60">
        <v>27.228581338880002</v>
      </c>
      <c r="H60" s="16">
        <v>0</v>
      </c>
      <c r="I60">
        <v>2</v>
      </c>
      <c r="J60">
        <v>18.75</v>
      </c>
      <c r="K60">
        <v>1</v>
      </c>
      <c r="L60">
        <v>6</v>
      </c>
      <c r="M60">
        <v>1</v>
      </c>
      <c r="N60">
        <v>6</v>
      </c>
    </row>
    <row r="61" spans="1:14" x14ac:dyDescent="0.3">
      <c r="A61">
        <v>2.1</v>
      </c>
      <c r="B61">
        <v>3.1925422959999998E-2</v>
      </c>
      <c r="C61">
        <v>6.0800000000000003E-4</v>
      </c>
      <c r="D61">
        <v>0</v>
      </c>
      <c r="E61">
        <v>10328.94</v>
      </c>
      <c r="F61">
        <v>50</v>
      </c>
      <c r="G61">
        <v>25.822368421050001</v>
      </c>
      <c r="H61" s="16">
        <v>0</v>
      </c>
      <c r="I61">
        <v>2</v>
      </c>
      <c r="J61">
        <v>18.75</v>
      </c>
      <c r="K61">
        <v>1</v>
      </c>
      <c r="L61">
        <v>3</v>
      </c>
      <c r="M61">
        <v>1</v>
      </c>
      <c r="N61">
        <v>3</v>
      </c>
    </row>
    <row r="62" spans="1:14" x14ac:dyDescent="0.3">
      <c r="A62">
        <v>2.1</v>
      </c>
      <c r="B62">
        <v>2.0381911150000001E-2</v>
      </c>
      <c r="C62">
        <v>3.882E-4</v>
      </c>
      <c r="D62">
        <v>0</v>
      </c>
      <c r="E62">
        <v>16177.22</v>
      </c>
      <c r="F62">
        <v>50</v>
      </c>
      <c r="G62">
        <v>40.443070582170002</v>
      </c>
      <c r="H62" s="16">
        <v>0</v>
      </c>
      <c r="I62">
        <v>2</v>
      </c>
      <c r="J62">
        <v>18.75</v>
      </c>
      <c r="K62">
        <v>1</v>
      </c>
      <c r="L62">
        <v>0</v>
      </c>
      <c r="M62">
        <v>1</v>
      </c>
      <c r="N62">
        <v>0</v>
      </c>
    </row>
    <row r="63" spans="1:14" x14ac:dyDescent="0.3">
      <c r="A63" t="s">
        <v>5</v>
      </c>
      <c r="B63">
        <v>0.59</v>
      </c>
      <c r="C63" t="s">
        <v>6</v>
      </c>
      <c r="D63">
        <v>2</v>
      </c>
      <c r="H63" s="16"/>
    </row>
    <row r="64" spans="1:14" x14ac:dyDescent="0.3">
      <c r="A64" t="s">
        <v>8</v>
      </c>
      <c r="H64" s="16"/>
    </row>
    <row r="65" spans="1:14" x14ac:dyDescent="0.3">
      <c r="A65" t="s">
        <v>106</v>
      </c>
      <c r="B65" t="s">
        <v>105</v>
      </c>
      <c r="H65" s="16"/>
    </row>
    <row r="66" spans="1:14" x14ac:dyDescent="0.3">
      <c r="A66" t="s">
        <v>74</v>
      </c>
      <c r="B66" t="s">
        <v>104</v>
      </c>
      <c r="C66" s="4" t="s">
        <v>103</v>
      </c>
      <c r="D66" t="s">
        <v>73</v>
      </c>
      <c r="E66" t="s">
        <v>102</v>
      </c>
      <c r="F66" t="s">
        <v>19</v>
      </c>
      <c r="G66" s="4" t="s">
        <v>72</v>
      </c>
      <c r="H66" s="16" t="s">
        <v>75</v>
      </c>
      <c r="I66" s="14" t="s">
        <v>2</v>
      </c>
      <c r="J66" s="14" t="s">
        <v>20</v>
      </c>
      <c r="K66" t="s">
        <v>3</v>
      </c>
      <c r="L66" t="s">
        <v>27</v>
      </c>
      <c r="M66" t="s">
        <v>28</v>
      </c>
      <c r="N66" t="s">
        <v>29</v>
      </c>
    </row>
    <row r="67" spans="1:14" x14ac:dyDescent="0.3">
      <c r="A67">
        <v>2.1</v>
      </c>
      <c r="B67">
        <v>1.543561293E-2</v>
      </c>
      <c r="C67">
        <v>2.9399999999999999E-4</v>
      </c>
      <c r="D67">
        <v>0</v>
      </c>
      <c r="E67">
        <v>21360.54</v>
      </c>
      <c r="F67">
        <v>50</v>
      </c>
      <c r="G67">
        <v>53.40136054421</v>
      </c>
      <c r="H67" s="16">
        <v>0</v>
      </c>
      <c r="I67">
        <v>20</v>
      </c>
      <c r="J67">
        <v>18.75</v>
      </c>
      <c r="K67">
        <v>0</v>
      </c>
      <c r="L67">
        <v>1</v>
      </c>
      <c r="M67">
        <v>0</v>
      </c>
      <c r="N67">
        <v>1</v>
      </c>
    </row>
    <row r="68" spans="1:14" x14ac:dyDescent="0.3">
      <c r="A68">
        <v>2.1</v>
      </c>
      <c r="B68">
        <v>1.7084331059999999E-2</v>
      </c>
      <c r="C68">
        <v>3.2539999999999999E-4</v>
      </c>
      <c r="D68">
        <v>0</v>
      </c>
      <c r="E68">
        <v>19299.32</v>
      </c>
      <c r="F68">
        <v>50</v>
      </c>
      <c r="G68">
        <v>48.248309772580001</v>
      </c>
      <c r="H68" s="16">
        <v>0</v>
      </c>
      <c r="I68">
        <v>20</v>
      </c>
      <c r="J68">
        <v>18.75</v>
      </c>
      <c r="K68">
        <v>0</v>
      </c>
      <c r="L68">
        <v>1</v>
      </c>
      <c r="M68">
        <v>0</v>
      </c>
      <c r="N68">
        <v>1</v>
      </c>
    </row>
    <row r="69" spans="1:14" x14ac:dyDescent="0.3">
      <c r="A69">
        <v>2.1</v>
      </c>
      <c r="B69">
        <v>1.8733095639999999E-2</v>
      </c>
      <c r="C69">
        <v>3.568E-4</v>
      </c>
      <c r="D69">
        <v>0</v>
      </c>
      <c r="E69">
        <v>17600.89</v>
      </c>
      <c r="F69">
        <v>50</v>
      </c>
      <c r="G69">
        <v>44.002242152459999</v>
      </c>
      <c r="H69" s="16">
        <v>0</v>
      </c>
      <c r="I69">
        <v>20</v>
      </c>
      <c r="J69">
        <v>18.75</v>
      </c>
      <c r="K69">
        <v>0</v>
      </c>
      <c r="L69">
        <v>1</v>
      </c>
      <c r="M69">
        <v>0</v>
      </c>
      <c r="N69">
        <v>1</v>
      </c>
    </row>
    <row r="70" spans="1:14" x14ac:dyDescent="0.3">
      <c r="A70">
        <v>2.1</v>
      </c>
      <c r="B70">
        <v>2.0381911150000001E-2</v>
      </c>
      <c r="C70">
        <v>3.882E-4</v>
      </c>
      <c r="D70">
        <v>0</v>
      </c>
      <c r="E70">
        <v>16177.22</v>
      </c>
      <c r="F70">
        <v>50</v>
      </c>
      <c r="G70">
        <v>40.443070582170002</v>
      </c>
      <c r="H70" s="16">
        <v>0</v>
      </c>
      <c r="I70">
        <v>20</v>
      </c>
      <c r="J70">
        <v>18.75</v>
      </c>
      <c r="K70">
        <v>0</v>
      </c>
      <c r="L70">
        <v>2</v>
      </c>
      <c r="M70">
        <v>0</v>
      </c>
      <c r="N70">
        <v>2</v>
      </c>
    </row>
    <row r="71" spans="1:14" x14ac:dyDescent="0.3">
      <c r="A71">
        <v>2.1</v>
      </c>
      <c r="B71">
        <v>2.2030782079999998E-2</v>
      </c>
      <c r="C71">
        <v>4.1960000000000001E-4</v>
      </c>
      <c r="D71">
        <v>0</v>
      </c>
      <c r="E71">
        <v>14966.63</v>
      </c>
      <c r="F71">
        <v>50</v>
      </c>
      <c r="G71">
        <v>37.416587225919997</v>
      </c>
      <c r="H71" s="16">
        <v>0</v>
      </c>
      <c r="I71">
        <v>20</v>
      </c>
      <c r="J71">
        <v>18.75</v>
      </c>
      <c r="K71">
        <v>0</v>
      </c>
      <c r="L71">
        <v>1</v>
      </c>
      <c r="M71">
        <v>0</v>
      </c>
      <c r="N71">
        <v>1</v>
      </c>
    </row>
    <row r="72" spans="1:14" x14ac:dyDescent="0.3">
      <c r="A72">
        <v>2.1</v>
      </c>
      <c r="B72">
        <v>2.3679712919999998E-2</v>
      </c>
      <c r="C72">
        <v>4.5100000000000001E-4</v>
      </c>
      <c r="D72">
        <v>0</v>
      </c>
      <c r="E72">
        <v>13924.61</v>
      </c>
      <c r="F72">
        <v>50</v>
      </c>
      <c r="G72">
        <v>34.811529933480003</v>
      </c>
      <c r="H72" s="16">
        <v>0</v>
      </c>
      <c r="I72">
        <v>20</v>
      </c>
      <c r="J72">
        <v>18.75</v>
      </c>
      <c r="K72">
        <v>0</v>
      </c>
      <c r="L72">
        <v>0</v>
      </c>
      <c r="M72">
        <v>0</v>
      </c>
      <c r="N72">
        <v>0</v>
      </c>
    </row>
    <row r="73" spans="1:14" x14ac:dyDescent="0.3">
      <c r="A73">
        <v>2.1</v>
      </c>
      <c r="B73">
        <v>2.532870815E-2</v>
      </c>
      <c r="C73">
        <v>4.8240000000000002E-4</v>
      </c>
      <c r="D73">
        <v>0</v>
      </c>
      <c r="E73">
        <v>13018.24</v>
      </c>
      <c r="F73">
        <v>50</v>
      </c>
      <c r="G73">
        <v>32.545605306790002</v>
      </c>
      <c r="H73" s="16">
        <v>0</v>
      </c>
      <c r="I73">
        <v>20</v>
      </c>
      <c r="J73">
        <v>18.75</v>
      </c>
      <c r="K73">
        <v>1</v>
      </c>
      <c r="L73">
        <v>1</v>
      </c>
      <c r="M73">
        <v>1</v>
      </c>
      <c r="N73">
        <v>1</v>
      </c>
    </row>
    <row r="74" spans="1:14" x14ac:dyDescent="0.3">
      <c r="A74">
        <v>2.1</v>
      </c>
      <c r="B74">
        <v>2.6977772279999999E-2</v>
      </c>
      <c r="C74">
        <v>5.1380000000000002E-4</v>
      </c>
      <c r="D74">
        <v>0</v>
      </c>
      <c r="E74">
        <v>12222.65</v>
      </c>
      <c r="F74">
        <v>50</v>
      </c>
      <c r="G74">
        <v>30.55663682366</v>
      </c>
      <c r="H74" s="16">
        <v>0</v>
      </c>
      <c r="I74">
        <v>20</v>
      </c>
      <c r="J74">
        <v>18.75</v>
      </c>
      <c r="K74">
        <v>1</v>
      </c>
      <c r="L74">
        <v>2</v>
      </c>
      <c r="M74">
        <v>1</v>
      </c>
      <c r="N74">
        <v>2</v>
      </c>
    </row>
    <row r="75" spans="1:14" x14ac:dyDescent="0.3">
      <c r="A75">
        <v>2.1</v>
      </c>
      <c r="B75">
        <v>2.8626909789999998E-2</v>
      </c>
      <c r="C75">
        <v>5.4520000000000002E-4</v>
      </c>
      <c r="D75">
        <v>0</v>
      </c>
      <c r="E75">
        <v>11518.7</v>
      </c>
      <c r="F75">
        <v>50</v>
      </c>
      <c r="G75">
        <v>28.796771826850001</v>
      </c>
      <c r="H75" s="16">
        <v>0</v>
      </c>
      <c r="I75">
        <v>20</v>
      </c>
      <c r="J75">
        <v>18.75</v>
      </c>
      <c r="K75">
        <v>1</v>
      </c>
      <c r="L75">
        <v>1</v>
      </c>
      <c r="M75">
        <v>1</v>
      </c>
      <c r="N75">
        <v>1</v>
      </c>
    </row>
    <row r="76" spans="1:14" x14ac:dyDescent="0.3">
      <c r="A76">
        <v>2.1</v>
      </c>
      <c r="B76">
        <v>3.0276125189999999E-2</v>
      </c>
      <c r="C76">
        <v>5.7660000000000003E-4</v>
      </c>
      <c r="D76">
        <v>0</v>
      </c>
      <c r="E76">
        <v>10891.43</v>
      </c>
      <c r="F76">
        <v>50</v>
      </c>
      <c r="G76">
        <v>27.228581338880002</v>
      </c>
      <c r="H76" s="16">
        <v>0</v>
      </c>
      <c r="I76">
        <v>20</v>
      </c>
      <c r="J76">
        <v>18.75</v>
      </c>
      <c r="K76">
        <v>1</v>
      </c>
      <c r="L76">
        <v>0</v>
      </c>
      <c r="M76">
        <v>1</v>
      </c>
      <c r="N76">
        <v>0</v>
      </c>
    </row>
    <row r="77" spans="1:14" x14ac:dyDescent="0.3">
      <c r="A77">
        <v>2.1</v>
      </c>
      <c r="B77">
        <v>3.1925422959999998E-2</v>
      </c>
      <c r="C77">
        <v>6.0800000000000003E-4</v>
      </c>
      <c r="D77">
        <v>0</v>
      </c>
      <c r="E77">
        <v>10328.94</v>
      </c>
      <c r="F77">
        <v>50</v>
      </c>
      <c r="G77">
        <v>25.822368421050001</v>
      </c>
      <c r="H77" s="16">
        <v>0</v>
      </c>
      <c r="I77">
        <v>20</v>
      </c>
      <c r="J77">
        <v>18.75</v>
      </c>
      <c r="K77">
        <v>1</v>
      </c>
      <c r="L77">
        <v>4</v>
      </c>
      <c r="M77">
        <v>1</v>
      </c>
      <c r="N77">
        <v>4</v>
      </c>
    </row>
    <row r="78" spans="1:14" x14ac:dyDescent="0.3">
      <c r="A78">
        <v>2.1</v>
      </c>
      <c r="B78">
        <v>2.3679712919999998E-2</v>
      </c>
      <c r="C78">
        <v>4.5100000000000001E-4</v>
      </c>
      <c r="D78">
        <v>0</v>
      </c>
      <c r="E78">
        <v>13924.61</v>
      </c>
      <c r="F78">
        <v>50</v>
      </c>
      <c r="G78">
        <v>34.811529933480003</v>
      </c>
      <c r="H78" s="16">
        <v>0</v>
      </c>
      <c r="I78">
        <v>20</v>
      </c>
      <c r="J78">
        <v>18.75</v>
      </c>
      <c r="K78">
        <v>0</v>
      </c>
      <c r="L78">
        <v>0</v>
      </c>
      <c r="M78">
        <v>0</v>
      </c>
      <c r="N78">
        <v>0</v>
      </c>
    </row>
    <row r="79" spans="1:14" x14ac:dyDescent="0.3">
      <c r="A79" t="s">
        <v>5</v>
      </c>
      <c r="B79">
        <v>0.59</v>
      </c>
      <c r="C79" t="s">
        <v>6</v>
      </c>
      <c r="D79">
        <v>2</v>
      </c>
      <c r="H79" s="16"/>
    </row>
    <row r="80" spans="1:14" x14ac:dyDescent="0.3">
      <c r="A80" t="s">
        <v>8</v>
      </c>
      <c r="H80" s="16"/>
    </row>
    <row r="81" spans="1:14" x14ac:dyDescent="0.3">
      <c r="A81" t="s">
        <v>106</v>
      </c>
      <c r="B81" t="s">
        <v>105</v>
      </c>
      <c r="H81" s="16"/>
    </row>
    <row r="82" spans="1:14" x14ac:dyDescent="0.3">
      <c r="A82" t="s">
        <v>74</v>
      </c>
      <c r="B82" t="s">
        <v>104</v>
      </c>
      <c r="C82" s="4" t="s">
        <v>103</v>
      </c>
      <c r="D82" t="s">
        <v>73</v>
      </c>
      <c r="E82" t="s">
        <v>102</v>
      </c>
      <c r="F82" t="s">
        <v>19</v>
      </c>
      <c r="G82" t="s">
        <v>72</v>
      </c>
      <c r="H82" s="16" t="s">
        <v>75</v>
      </c>
      <c r="I82" t="s">
        <v>2</v>
      </c>
      <c r="J82" s="14" t="s">
        <v>20</v>
      </c>
      <c r="K82" t="s">
        <v>3</v>
      </c>
      <c r="L82" t="s">
        <v>27</v>
      </c>
      <c r="M82" t="s">
        <v>28</v>
      </c>
      <c r="N82" t="s">
        <v>29</v>
      </c>
    </row>
    <row r="83" spans="1:14" x14ac:dyDescent="0.3">
      <c r="A83">
        <v>2.1</v>
      </c>
      <c r="B83">
        <v>7.7175766099999996E-3</v>
      </c>
      <c r="C83">
        <v>2.9399999999999999E-4</v>
      </c>
      <c r="D83">
        <v>0</v>
      </c>
      <c r="E83">
        <v>21360.54</v>
      </c>
      <c r="F83">
        <v>25</v>
      </c>
      <c r="G83">
        <v>53.40136054421</v>
      </c>
      <c r="H83" s="16">
        <v>0</v>
      </c>
      <c r="I83">
        <v>20</v>
      </c>
      <c r="J83">
        <v>9.375</v>
      </c>
      <c r="K83">
        <v>0</v>
      </c>
      <c r="L83">
        <v>0</v>
      </c>
      <c r="M83">
        <v>0</v>
      </c>
      <c r="N83">
        <v>0</v>
      </c>
    </row>
    <row r="84" spans="1:14" x14ac:dyDescent="0.3">
      <c r="A84">
        <v>2.1</v>
      </c>
      <c r="B84">
        <v>8.5418538699999994E-3</v>
      </c>
      <c r="C84">
        <v>3.2539999999999999E-4</v>
      </c>
      <c r="D84">
        <v>0</v>
      </c>
      <c r="E84">
        <v>19299.32</v>
      </c>
      <c r="F84">
        <v>25</v>
      </c>
      <c r="G84">
        <v>48.248309772580001</v>
      </c>
      <c r="H84" s="16">
        <v>0</v>
      </c>
      <c r="I84">
        <v>20</v>
      </c>
      <c r="J84">
        <v>9.375</v>
      </c>
      <c r="K84">
        <v>0</v>
      </c>
      <c r="L84">
        <v>0</v>
      </c>
      <c r="M84">
        <v>0</v>
      </c>
      <c r="N84">
        <v>0</v>
      </c>
    </row>
    <row r="85" spans="1:14" x14ac:dyDescent="0.3">
      <c r="A85">
        <v>2.1</v>
      </c>
      <c r="B85">
        <v>9.3661369299999995E-3</v>
      </c>
      <c r="C85">
        <v>3.568E-4</v>
      </c>
      <c r="D85">
        <v>0</v>
      </c>
      <c r="E85">
        <v>17600.89</v>
      </c>
      <c r="F85">
        <v>25</v>
      </c>
      <c r="G85">
        <v>44.002242152459999</v>
      </c>
      <c r="H85" s="16">
        <v>0</v>
      </c>
      <c r="I85">
        <v>20</v>
      </c>
      <c r="J85">
        <v>9.375</v>
      </c>
      <c r="K85">
        <v>0</v>
      </c>
      <c r="L85">
        <v>1</v>
      </c>
      <c r="M85">
        <v>0</v>
      </c>
      <c r="N85">
        <v>1</v>
      </c>
    </row>
    <row r="86" spans="1:14" x14ac:dyDescent="0.3">
      <c r="A86">
        <v>2.1</v>
      </c>
      <c r="B86">
        <v>1.019042637E-2</v>
      </c>
      <c r="C86">
        <v>3.882E-4</v>
      </c>
      <c r="D86">
        <v>0</v>
      </c>
      <c r="E86">
        <v>16177.22</v>
      </c>
      <c r="F86">
        <v>25</v>
      </c>
      <c r="G86">
        <v>40.443070582170002</v>
      </c>
      <c r="H86" s="16">
        <v>0</v>
      </c>
      <c r="I86">
        <v>20</v>
      </c>
      <c r="J86">
        <v>9.375</v>
      </c>
      <c r="K86">
        <v>0</v>
      </c>
      <c r="L86">
        <v>2</v>
      </c>
      <c r="M86">
        <v>0</v>
      </c>
      <c r="N86">
        <v>2</v>
      </c>
    </row>
    <row r="87" spans="1:14" x14ac:dyDescent="0.3">
      <c r="A87">
        <v>2.1</v>
      </c>
      <c r="B87">
        <v>1.101472272E-2</v>
      </c>
      <c r="C87">
        <v>4.1960000000000001E-4</v>
      </c>
      <c r="D87">
        <v>0</v>
      </c>
      <c r="E87">
        <v>14966.63</v>
      </c>
      <c r="F87">
        <v>25</v>
      </c>
      <c r="G87">
        <v>37.416587225919997</v>
      </c>
      <c r="H87" s="16">
        <v>0</v>
      </c>
      <c r="I87">
        <v>20</v>
      </c>
      <c r="J87">
        <v>9.375</v>
      </c>
      <c r="K87">
        <v>0</v>
      </c>
      <c r="L87">
        <v>1</v>
      </c>
      <c r="M87">
        <v>0</v>
      </c>
      <c r="N87">
        <v>1</v>
      </c>
    </row>
    <row r="88" spans="1:14" x14ac:dyDescent="0.3">
      <c r="A88">
        <v>2.1</v>
      </c>
      <c r="B88">
        <v>1.183902656E-2</v>
      </c>
      <c r="C88">
        <v>4.5100000000000001E-4</v>
      </c>
      <c r="D88">
        <v>0</v>
      </c>
      <c r="E88">
        <v>13924.61</v>
      </c>
      <c r="F88">
        <v>25</v>
      </c>
      <c r="G88">
        <v>34.811529933480003</v>
      </c>
      <c r="H88" s="16">
        <v>0</v>
      </c>
      <c r="I88">
        <v>20</v>
      </c>
      <c r="J88">
        <v>9.375</v>
      </c>
      <c r="K88">
        <v>0</v>
      </c>
      <c r="L88">
        <v>0</v>
      </c>
      <c r="M88">
        <v>0</v>
      </c>
      <c r="N88">
        <v>0</v>
      </c>
    </row>
    <row r="89" spans="1:14" x14ac:dyDescent="0.3">
      <c r="A89">
        <v>2.1</v>
      </c>
      <c r="B89">
        <v>1.266333844E-2</v>
      </c>
      <c r="C89">
        <v>4.8240000000000002E-4</v>
      </c>
      <c r="D89">
        <v>0</v>
      </c>
      <c r="E89">
        <v>13018.24</v>
      </c>
      <c r="F89">
        <v>25</v>
      </c>
      <c r="G89">
        <v>32.545605306790002</v>
      </c>
      <c r="H89" s="16">
        <v>0</v>
      </c>
      <c r="I89">
        <v>20</v>
      </c>
      <c r="J89">
        <v>9.375</v>
      </c>
      <c r="K89">
        <v>0</v>
      </c>
      <c r="L89">
        <v>0</v>
      </c>
      <c r="M89">
        <v>0</v>
      </c>
      <c r="N89">
        <v>0</v>
      </c>
    </row>
    <row r="90" spans="1:14" x14ac:dyDescent="0.3">
      <c r="A90">
        <v>2.1</v>
      </c>
      <c r="B90">
        <v>1.348765893E-2</v>
      </c>
      <c r="C90">
        <v>5.1380000000000002E-4</v>
      </c>
      <c r="D90">
        <v>0</v>
      </c>
      <c r="E90">
        <v>12222.65</v>
      </c>
      <c r="F90">
        <v>25</v>
      </c>
      <c r="G90">
        <v>30.55663682366</v>
      </c>
      <c r="H90" s="16">
        <v>0</v>
      </c>
      <c r="I90">
        <v>20</v>
      </c>
      <c r="J90">
        <v>9.375</v>
      </c>
      <c r="K90">
        <v>0</v>
      </c>
      <c r="L90">
        <v>0</v>
      </c>
      <c r="M90">
        <v>0</v>
      </c>
      <c r="N90">
        <v>0</v>
      </c>
    </row>
    <row r="91" spans="1:14" x14ac:dyDescent="0.3">
      <c r="A91">
        <v>2.1</v>
      </c>
      <c r="B91">
        <v>1.431198859E-2</v>
      </c>
      <c r="C91">
        <v>5.4520000000000002E-4</v>
      </c>
      <c r="D91">
        <v>0</v>
      </c>
      <c r="E91">
        <v>11518.7</v>
      </c>
      <c r="F91">
        <v>25</v>
      </c>
      <c r="G91">
        <v>28.796771826850001</v>
      </c>
      <c r="H91" s="16">
        <v>0</v>
      </c>
      <c r="I91">
        <v>20</v>
      </c>
      <c r="J91">
        <v>9.375</v>
      </c>
      <c r="K91">
        <v>0</v>
      </c>
      <c r="L91">
        <v>0</v>
      </c>
      <c r="M91">
        <v>0</v>
      </c>
      <c r="N91">
        <v>0</v>
      </c>
    </row>
    <row r="92" spans="1:14" x14ac:dyDescent="0.3">
      <c r="A92">
        <v>2.1</v>
      </c>
      <c r="B92">
        <v>1.513632797E-2</v>
      </c>
      <c r="C92">
        <v>5.7660000000000003E-4</v>
      </c>
      <c r="D92">
        <v>0</v>
      </c>
      <c r="E92">
        <v>10891.43</v>
      </c>
      <c r="F92">
        <v>25</v>
      </c>
      <c r="G92">
        <v>27.228581338880002</v>
      </c>
      <c r="H92" s="16">
        <v>0</v>
      </c>
      <c r="I92">
        <v>20</v>
      </c>
      <c r="J92">
        <v>9.375</v>
      </c>
      <c r="K92">
        <v>0</v>
      </c>
      <c r="L92">
        <v>1</v>
      </c>
      <c r="M92">
        <v>0</v>
      </c>
      <c r="N92">
        <v>1</v>
      </c>
    </row>
    <row r="93" spans="1:14" x14ac:dyDescent="0.3">
      <c r="A93">
        <v>2.1</v>
      </c>
      <c r="B93">
        <v>1.596067763E-2</v>
      </c>
      <c r="C93">
        <v>6.0800000000000003E-4</v>
      </c>
      <c r="D93">
        <v>0</v>
      </c>
      <c r="E93">
        <v>10328.94</v>
      </c>
      <c r="F93">
        <v>25</v>
      </c>
      <c r="G93">
        <v>25.822368421050001</v>
      </c>
      <c r="H93" s="16">
        <v>0</v>
      </c>
      <c r="I93">
        <v>20</v>
      </c>
      <c r="J93">
        <v>9.375</v>
      </c>
      <c r="K93">
        <v>0</v>
      </c>
      <c r="L93">
        <v>3</v>
      </c>
      <c r="M93">
        <v>0</v>
      </c>
      <c r="N93">
        <v>3</v>
      </c>
    </row>
    <row r="94" spans="1:14" x14ac:dyDescent="0.3">
      <c r="A94">
        <v>2.1</v>
      </c>
      <c r="B94">
        <v>7.7175766099999996E-3</v>
      </c>
      <c r="C94">
        <v>2.9399999999999999E-4</v>
      </c>
      <c r="D94">
        <v>0</v>
      </c>
      <c r="E94">
        <v>21360.54</v>
      </c>
      <c r="F94">
        <v>25</v>
      </c>
      <c r="G94">
        <v>53.40136054421</v>
      </c>
      <c r="H94" s="16">
        <v>0</v>
      </c>
      <c r="I94">
        <v>20</v>
      </c>
      <c r="J94">
        <v>9.375</v>
      </c>
      <c r="K94">
        <v>0</v>
      </c>
      <c r="L94">
        <v>0</v>
      </c>
      <c r="M94">
        <v>0</v>
      </c>
      <c r="N94">
        <v>0</v>
      </c>
    </row>
    <row r="95" spans="1:14" x14ac:dyDescent="0.3">
      <c r="A95" t="s">
        <v>5</v>
      </c>
      <c r="B95">
        <v>0.59</v>
      </c>
      <c r="C95" t="s">
        <v>6</v>
      </c>
      <c r="D95">
        <v>2</v>
      </c>
      <c r="H95" s="16"/>
    </row>
    <row r="96" spans="1:14" x14ac:dyDescent="0.3">
      <c r="A96" t="s">
        <v>8</v>
      </c>
      <c r="H96" s="16"/>
    </row>
    <row r="97" spans="1:14" x14ac:dyDescent="0.3">
      <c r="A97" t="s">
        <v>106</v>
      </c>
      <c r="B97" t="s">
        <v>105</v>
      </c>
      <c r="G97" t="s">
        <v>109</v>
      </c>
      <c r="H97" s="16"/>
    </row>
    <row r="98" spans="1:14" x14ac:dyDescent="0.3">
      <c r="A98" t="s">
        <v>74</v>
      </c>
      <c r="B98" t="s">
        <v>104</v>
      </c>
      <c r="C98" s="4" t="s">
        <v>103</v>
      </c>
      <c r="D98" t="s">
        <v>73</v>
      </c>
      <c r="E98" t="s">
        <v>102</v>
      </c>
      <c r="F98" t="s">
        <v>19</v>
      </c>
      <c r="G98" s="4" t="s">
        <v>72</v>
      </c>
      <c r="H98" s="16" t="s">
        <v>75</v>
      </c>
      <c r="I98" t="s">
        <v>2</v>
      </c>
      <c r="J98" t="s">
        <v>20</v>
      </c>
      <c r="K98" t="s">
        <v>3</v>
      </c>
      <c r="L98" t="s">
        <v>27</v>
      </c>
      <c r="M98" t="s">
        <v>28</v>
      </c>
      <c r="N98" t="s">
        <v>29</v>
      </c>
    </row>
    <row r="99" spans="1:14" x14ac:dyDescent="0.3">
      <c r="A99">
        <v>2.1</v>
      </c>
      <c r="B99">
        <v>7.7175766099999996E-3</v>
      </c>
      <c r="C99">
        <v>2.9399999999999999E-4</v>
      </c>
      <c r="D99">
        <v>0</v>
      </c>
      <c r="E99">
        <v>21360.54</v>
      </c>
      <c r="F99">
        <v>25</v>
      </c>
      <c r="G99">
        <v>160.20408163260001</v>
      </c>
      <c r="H99" s="16">
        <v>0</v>
      </c>
      <c r="I99">
        <v>20</v>
      </c>
      <c r="J99">
        <v>15.625</v>
      </c>
      <c r="K99">
        <v>0</v>
      </c>
      <c r="L99">
        <v>3</v>
      </c>
      <c r="M99">
        <v>0</v>
      </c>
      <c r="N99">
        <v>3</v>
      </c>
    </row>
    <row r="100" spans="1:14" x14ac:dyDescent="0.3">
      <c r="A100">
        <v>2.1</v>
      </c>
      <c r="B100">
        <v>8.5418538699999994E-3</v>
      </c>
      <c r="C100">
        <v>3.2539999999999999E-4</v>
      </c>
      <c r="D100">
        <v>0</v>
      </c>
      <c r="E100">
        <v>19299.32</v>
      </c>
      <c r="F100">
        <v>25</v>
      </c>
      <c r="G100">
        <v>144.74492931770001</v>
      </c>
      <c r="H100" s="16">
        <v>0</v>
      </c>
      <c r="I100">
        <v>20</v>
      </c>
      <c r="J100">
        <v>15.625</v>
      </c>
      <c r="K100">
        <v>0</v>
      </c>
      <c r="L100">
        <v>4</v>
      </c>
      <c r="M100">
        <v>0</v>
      </c>
      <c r="N100">
        <v>4</v>
      </c>
    </row>
    <row r="101" spans="1:14" x14ac:dyDescent="0.3">
      <c r="A101">
        <v>2.1</v>
      </c>
      <c r="B101">
        <v>9.3661369299999995E-3</v>
      </c>
      <c r="C101">
        <v>3.568E-4</v>
      </c>
      <c r="D101">
        <v>0</v>
      </c>
      <c r="E101">
        <v>17600.89</v>
      </c>
      <c r="F101">
        <v>25</v>
      </c>
      <c r="G101">
        <v>132.00672645739999</v>
      </c>
      <c r="H101" s="16">
        <v>0</v>
      </c>
      <c r="I101">
        <v>20</v>
      </c>
      <c r="J101">
        <v>15.625</v>
      </c>
      <c r="K101">
        <v>0</v>
      </c>
      <c r="L101">
        <v>3</v>
      </c>
      <c r="M101">
        <v>0</v>
      </c>
      <c r="N101">
        <v>3</v>
      </c>
    </row>
    <row r="102" spans="1:14" x14ac:dyDescent="0.3">
      <c r="A102">
        <v>2.1</v>
      </c>
      <c r="B102">
        <v>1.019042637E-2</v>
      </c>
      <c r="C102">
        <v>3.882E-4</v>
      </c>
      <c r="D102">
        <v>0</v>
      </c>
      <c r="E102">
        <v>16177.22</v>
      </c>
      <c r="F102">
        <v>25</v>
      </c>
      <c r="G102">
        <v>121.32921174649999</v>
      </c>
      <c r="H102" s="16">
        <v>0</v>
      </c>
      <c r="I102">
        <v>20</v>
      </c>
      <c r="J102">
        <v>15.625</v>
      </c>
      <c r="K102">
        <v>0</v>
      </c>
      <c r="L102">
        <v>2</v>
      </c>
      <c r="M102">
        <v>0</v>
      </c>
      <c r="N102">
        <v>2</v>
      </c>
    </row>
    <row r="103" spans="1:14" x14ac:dyDescent="0.3">
      <c r="A103">
        <v>2.1</v>
      </c>
      <c r="B103">
        <v>1.101472272E-2</v>
      </c>
      <c r="C103">
        <v>4.1960000000000001E-4</v>
      </c>
      <c r="D103">
        <v>0</v>
      </c>
      <c r="E103">
        <v>14966.63</v>
      </c>
      <c r="F103">
        <v>25</v>
      </c>
      <c r="G103">
        <v>112.24976167769999</v>
      </c>
      <c r="H103" s="16">
        <v>0</v>
      </c>
      <c r="I103">
        <v>20</v>
      </c>
      <c r="J103">
        <v>15.625</v>
      </c>
      <c r="K103">
        <v>0</v>
      </c>
      <c r="L103">
        <v>1</v>
      </c>
      <c r="M103">
        <v>0</v>
      </c>
      <c r="N103">
        <v>1</v>
      </c>
    </row>
    <row r="104" spans="1:14" x14ac:dyDescent="0.3">
      <c r="A104">
        <v>2.1</v>
      </c>
      <c r="B104">
        <v>1.183902656E-2</v>
      </c>
      <c r="C104">
        <v>4.5100000000000001E-4</v>
      </c>
      <c r="D104">
        <v>0</v>
      </c>
      <c r="E104">
        <v>13924.61</v>
      </c>
      <c r="F104">
        <v>25</v>
      </c>
      <c r="G104">
        <v>104.4345898004</v>
      </c>
      <c r="H104" s="16">
        <v>0</v>
      </c>
      <c r="I104">
        <v>20</v>
      </c>
      <c r="J104">
        <v>15.625</v>
      </c>
      <c r="K104">
        <v>0</v>
      </c>
      <c r="L104">
        <v>1</v>
      </c>
      <c r="M104">
        <v>0</v>
      </c>
      <c r="N104">
        <v>1</v>
      </c>
    </row>
    <row r="105" spans="1:14" x14ac:dyDescent="0.3">
      <c r="A105">
        <v>2.1</v>
      </c>
      <c r="B105">
        <v>1.266333844E-2</v>
      </c>
      <c r="C105">
        <v>4.8240000000000002E-4</v>
      </c>
      <c r="D105">
        <v>0</v>
      </c>
      <c r="E105">
        <v>13018.24</v>
      </c>
      <c r="F105">
        <v>25</v>
      </c>
      <c r="G105">
        <v>97.636815920390006</v>
      </c>
      <c r="H105" s="16">
        <v>0</v>
      </c>
      <c r="I105">
        <v>20</v>
      </c>
      <c r="J105">
        <v>15.625</v>
      </c>
      <c r="K105">
        <v>0</v>
      </c>
      <c r="L105">
        <v>1</v>
      </c>
      <c r="M105">
        <v>0</v>
      </c>
      <c r="N105">
        <v>1</v>
      </c>
    </row>
    <row r="106" spans="1:14" x14ac:dyDescent="0.3">
      <c r="A106">
        <v>2.1</v>
      </c>
      <c r="B106">
        <v>1.348765893E-2</v>
      </c>
      <c r="C106">
        <v>5.1380000000000002E-4</v>
      </c>
      <c r="D106">
        <v>0</v>
      </c>
      <c r="E106">
        <v>12222.65</v>
      </c>
      <c r="F106">
        <v>25</v>
      </c>
      <c r="G106">
        <v>91.669910470999994</v>
      </c>
      <c r="H106" s="16">
        <v>0</v>
      </c>
      <c r="I106">
        <v>20</v>
      </c>
      <c r="J106">
        <v>15.625</v>
      </c>
      <c r="K106">
        <v>0</v>
      </c>
      <c r="L106">
        <v>2</v>
      </c>
      <c r="M106">
        <v>0</v>
      </c>
      <c r="N106">
        <v>2</v>
      </c>
    </row>
    <row r="107" spans="1:14" x14ac:dyDescent="0.3">
      <c r="A107">
        <v>2.1</v>
      </c>
      <c r="B107">
        <v>1.431198859E-2</v>
      </c>
      <c r="C107">
        <v>5.4520000000000002E-4</v>
      </c>
      <c r="D107">
        <v>0</v>
      </c>
      <c r="E107">
        <v>11518.7</v>
      </c>
      <c r="F107">
        <v>25</v>
      </c>
      <c r="G107">
        <v>86.390315480550001</v>
      </c>
      <c r="H107" s="16">
        <v>0</v>
      </c>
      <c r="I107">
        <v>20</v>
      </c>
      <c r="J107">
        <v>15.625</v>
      </c>
      <c r="K107">
        <v>0</v>
      </c>
      <c r="L107">
        <v>1</v>
      </c>
      <c r="M107">
        <v>0</v>
      </c>
      <c r="N107">
        <v>1</v>
      </c>
    </row>
    <row r="108" spans="1:14" x14ac:dyDescent="0.3">
      <c r="A108">
        <v>2.1</v>
      </c>
      <c r="B108">
        <v>1.513632797E-2</v>
      </c>
      <c r="C108">
        <v>5.7660000000000003E-4</v>
      </c>
      <c r="D108">
        <v>0</v>
      </c>
      <c r="E108">
        <v>10891.43</v>
      </c>
      <c r="F108">
        <v>25</v>
      </c>
      <c r="G108">
        <v>81.685744016640001</v>
      </c>
      <c r="H108" s="16">
        <v>0</v>
      </c>
      <c r="I108">
        <v>20</v>
      </c>
      <c r="J108">
        <v>15.625</v>
      </c>
      <c r="K108">
        <v>0</v>
      </c>
      <c r="L108">
        <v>3</v>
      </c>
      <c r="M108">
        <v>0</v>
      </c>
      <c r="N108">
        <v>3</v>
      </c>
    </row>
    <row r="109" spans="1:14" x14ac:dyDescent="0.3">
      <c r="A109">
        <v>2.1</v>
      </c>
      <c r="B109">
        <v>1.596067763E-2</v>
      </c>
      <c r="C109">
        <v>6.0800000000000003E-4</v>
      </c>
      <c r="D109">
        <v>0</v>
      </c>
      <c r="E109">
        <v>10328.94</v>
      </c>
      <c r="F109">
        <v>25</v>
      </c>
      <c r="G109">
        <v>77.467105263150003</v>
      </c>
      <c r="H109" s="16">
        <v>0</v>
      </c>
      <c r="I109">
        <v>20</v>
      </c>
      <c r="J109">
        <v>15.625</v>
      </c>
      <c r="K109">
        <v>0</v>
      </c>
      <c r="L109">
        <v>1</v>
      </c>
      <c r="M109">
        <v>0</v>
      </c>
      <c r="N109">
        <v>1</v>
      </c>
    </row>
    <row r="110" spans="1:14" x14ac:dyDescent="0.3">
      <c r="A110">
        <v>2.1</v>
      </c>
      <c r="B110">
        <v>1.101472272E-2</v>
      </c>
      <c r="C110">
        <v>4.1960000000000001E-4</v>
      </c>
      <c r="D110">
        <v>0</v>
      </c>
      <c r="E110">
        <v>14966.63</v>
      </c>
      <c r="F110">
        <v>25</v>
      </c>
      <c r="G110">
        <v>112.24976167769999</v>
      </c>
      <c r="H110" s="16">
        <v>0</v>
      </c>
      <c r="I110">
        <v>20</v>
      </c>
      <c r="J110">
        <v>15.625</v>
      </c>
      <c r="K110">
        <v>0</v>
      </c>
      <c r="L110">
        <v>1</v>
      </c>
      <c r="M110">
        <v>0</v>
      </c>
      <c r="N110">
        <v>1</v>
      </c>
    </row>
    <row r="111" spans="1:14" x14ac:dyDescent="0.3">
      <c r="A111" t="s">
        <v>5</v>
      </c>
      <c r="B111">
        <v>0.59</v>
      </c>
      <c r="C111" t="s">
        <v>6</v>
      </c>
      <c r="D111">
        <v>2</v>
      </c>
    </row>
    <row r="112" spans="1:14" x14ac:dyDescent="0.3">
      <c r="A112" t="s">
        <v>8</v>
      </c>
    </row>
    <row r="113" spans="1:14" x14ac:dyDescent="0.3">
      <c r="A113" t="s">
        <v>106</v>
      </c>
      <c r="B113" t="s">
        <v>105</v>
      </c>
      <c r="G113" t="s">
        <v>110</v>
      </c>
    </row>
    <row r="114" spans="1:14" x14ac:dyDescent="0.3">
      <c r="A114" t="s">
        <v>74</v>
      </c>
      <c r="B114" t="s">
        <v>104</v>
      </c>
      <c r="C114" s="4" t="s">
        <v>103</v>
      </c>
      <c r="D114" t="s">
        <v>73</v>
      </c>
      <c r="E114" t="s">
        <v>102</v>
      </c>
      <c r="F114" t="s">
        <v>19</v>
      </c>
      <c r="G114" s="4" t="s">
        <v>72</v>
      </c>
      <c r="H114" s="16" t="s">
        <v>75</v>
      </c>
      <c r="I114" t="s">
        <v>2</v>
      </c>
      <c r="J114" t="s">
        <v>20</v>
      </c>
      <c r="K114" t="s">
        <v>3</v>
      </c>
      <c r="L114" t="s">
        <v>27</v>
      </c>
      <c r="M114" t="s">
        <v>28</v>
      </c>
      <c r="N114" t="s">
        <v>29</v>
      </c>
    </row>
    <row r="115" spans="1:14" x14ac:dyDescent="0.3">
      <c r="A115">
        <v>2.1</v>
      </c>
      <c r="B115">
        <v>7.7175766099999996E-3</v>
      </c>
      <c r="C115">
        <v>2.9399999999999999E-4</v>
      </c>
      <c r="D115">
        <v>0</v>
      </c>
      <c r="E115">
        <v>21360.54</v>
      </c>
      <c r="F115">
        <v>25</v>
      </c>
      <c r="G115">
        <v>53.40136054421</v>
      </c>
      <c r="H115" s="16">
        <v>0</v>
      </c>
      <c r="I115">
        <v>20</v>
      </c>
      <c r="J115">
        <v>15.625</v>
      </c>
      <c r="K115">
        <v>0</v>
      </c>
      <c r="L115">
        <v>0</v>
      </c>
      <c r="M115">
        <v>0</v>
      </c>
      <c r="N115">
        <v>0</v>
      </c>
    </row>
    <row r="116" spans="1:14" x14ac:dyDescent="0.3">
      <c r="A116">
        <v>2.1</v>
      </c>
      <c r="B116">
        <v>8.5418538699999994E-3</v>
      </c>
      <c r="C116">
        <v>3.2539999999999999E-4</v>
      </c>
      <c r="D116">
        <v>0</v>
      </c>
      <c r="E116">
        <v>19299.32</v>
      </c>
      <c r="F116">
        <v>25</v>
      </c>
      <c r="G116">
        <v>48.248309772580001</v>
      </c>
      <c r="H116" s="16">
        <v>0</v>
      </c>
      <c r="I116">
        <v>20</v>
      </c>
      <c r="J116">
        <v>15.625</v>
      </c>
      <c r="K116">
        <v>0</v>
      </c>
      <c r="L116">
        <v>1</v>
      </c>
      <c r="M116">
        <v>0</v>
      </c>
      <c r="N116">
        <v>1</v>
      </c>
    </row>
    <row r="117" spans="1:14" x14ac:dyDescent="0.3">
      <c r="A117">
        <v>2.1</v>
      </c>
      <c r="B117">
        <v>9.3661369299999995E-3</v>
      </c>
      <c r="C117">
        <v>3.568E-4</v>
      </c>
      <c r="D117">
        <v>0</v>
      </c>
      <c r="E117">
        <v>17600.89</v>
      </c>
      <c r="F117">
        <v>25</v>
      </c>
      <c r="G117">
        <v>44.002242152459999</v>
      </c>
      <c r="H117" s="16">
        <v>0</v>
      </c>
      <c r="I117">
        <v>20</v>
      </c>
      <c r="J117">
        <v>15.625</v>
      </c>
      <c r="K117">
        <v>0</v>
      </c>
      <c r="L117">
        <v>1</v>
      </c>
      <c r="M117">
        <v>0</v>
      </c>
      <c r="N117">
        <v>1</v>
      </c>
    </row>
    <row r="118" spans="1:14" x14ac:dyDescent="0.3">
      <c r="A118">
        <v>2.1</v>
      </c>
      <c r="B118">
        <v>1.019042637E-2</v>
      </c>
      <c r="C118">
        <v>3.882E-4</v>
      </c>
      <c r="D118">
        <v>0</v>
      </c>
      <c r="E118">
        <v>16177.22</v>
      </c>
      <c r="F118">
        <v>25</v>
      </c>
      <c r="G118">
        <v>40.443070582170002</v>
      </c>
      <c r="H118" s="16">
        <v>0</v>
      </c>
      <c r="I118">
        <v>20</v>
      </c>
      <c r="J118">
        <v>15.625</v>
      </c>
      <c r="K118">
        <v>0</v>
      </c>
      <c r="L118">
        <v>2</v>
      </c>
      <c r="M118">
        <v>0</v>
      </c>
      <c r="N118">
        <v>2</v>
      </c>
    </row>
    <row r="119" spans="1:14" x14ac:dyDescent="0.3">
      <c r="A119">
        <v>2.1</v>
      </c>
      <c r="B119">
        <v>1.101472272E-2</v>
      </c>
      <c r="C119">
        <v>4.1960000000000001E-4</v>
      </c>
      <c r="D119">
        <v>0</v>
      </c>
      <c r="E119">
        <v>14966.63</v>
      </c>
      <c r="F119">
        <v>25</v>
      </c>
      <c r="G119">
        <v>37.416587225919997</v>
      </c>
      <c r="H119" s="16">
        <v>0</v>
      </c>
      <c r="I119">
        <v>20</v>
      </c>
      <c r="J119">
        <v>15.625</v>
      </c>
      <c r="K119">
        <v>0</v>
      </c>
      <c r="L119">
        <v>1</v>
      </c>
      <c r="M119">
        <v>0</v>
      </c>
      <c r="N119">
        <v>1</v>
      </c>
    </row>
    <row r="120" spans="1:14" x14ac:dyDescent="0.3">
      <c r="A120">
        <v>2.1</v>
      </c>
      <c r="B120">
        <v>1.183902656E-2</v>
      </c>
      <c r="C120">
        <v>4.5100000000000001E-4</v>
      </c>
      <c r="D120">
        <v>0</v>
      </c>
      <c r="E120">
        <v>13924.61</v>
      </c>
      <c r="F120">
        <v>25</v>
      </c>
      <c r="G120">
        <v>34.811529933480003</v>
      </c>
      <c r="H120" s="16">
        <v>0</v>
      </c>
      <c r="I120">
        <v>20</v>
      </c>
      <c r="J120">
        <v>15.625</v>
      </c>
      <c r="K120">
        <v>0</v>
      </c>
      <c r="L120">
        <v>1</v>
      </c>
      <c r="M120">
        <v>0</v>
      </c>
      <c r="N120">
        <v>1</v>
      </c>
    </row>
    <row r="121" spans="1:14" x14ac:dyDescent="0.3">
      <c r="A121">
        <v>2.1</v>
      </c>
      <c r="B121">
        <v>1.266333844E-2</v>
      </c>
      <c r="C121">
        <v>4.8240000000000002E-4</v>
      </c>
      <c r="D121">
        <v>0</v>
      </c>
      <c r="E121">
        <v>13018.24</v>
      </c>
      <c r="F121">
        <v>25</v>
      </c>
      <c r="G121">
        <v>32.545605306790002</v>
      </c>
      <c r="H121" s="16">
        <v>0</v>
      </c>
      <c r="I121">
        <v>20</v>
      </c>
      <c r="J121">
        <v>15.625</v>
      </c>
      <c r="K121">
        <v>0</v>
      </c>
      <c r="L121">
        <v>0</v>
      </c>
      <c r="M121">
        <v>0</v>
      </c>
      <c r="N121">
        <v>0</v>
      </c>
    </row>
    <row r="122" spans="1:14" x14ac:dyDescent="0.3">
      <c r="A122">
        <v>2.1</v>
      </c>
      <c r="B122">
        <v>1.348765893E-2</v>
      </c>
      <c r="C122">
        <v>5.1380000000000002E-4</v>
      </c>
      <c r="D122">
        <v>0</v>
      </c>
      <c r="E122">
        <v>12222.65</v>
      </c>
      <c r="F122">
        <v>25</v>
      </c>
      <c r="G122">
        <v>30.55663682366</v>
      </c>
      <c r="H122" s="16">
        <v>0</v>
      </c>
      <c r="I122">
        <v>20</v>
      </c>
      <c r="J122">
        <v>15.625</v>
      </c>
      <c r="K122">
        <v>0</v>
      </c>
      <c r="L122">
        <v>0</v>
      </c>
      <c r="M122">
        <v>0</v>
      </c>
      <c r="N122">
        <v>0</v>
      </c>
    </row>
    <row r="123" spans="1:14" x14ac:dyDescent="0.3">
      <c r="A123">
        <v>2.1</v>
      </c>
      <c r="B123">
        <v>1.431198859E-2</v>
      </c>
      <c r="C123">
        <v>5.4520000000000002E-4</v>
      </c>
      <c r="D123">
        <v>0</v>
      </c>
      <c r="E123">
        <v>11518.7</v>
      </c>
      <c r="F123">
        <v>25</v>
      </c>
      <c r="G123">
        <v>28.796771826850001</v>
      </c>
      <c r="H123" s="16">
        <v>0</v>
      </c>
      <c r="I123">
        <v>20</v>
      </c>
      <c r="J123">
        <v>15.625</v>
      </c>
      <c r="K123">
        <v>0</v>
      </c>
      <c r="L123">
        <v>1</v>
      </c>
      <c r="M123">
        <v>0</v>
      </c>
      <c r="N123">
        <v>1</v>
      </c>
    </row>
    <row r="124" spans="1:14" x14ac:dyDescent="0.3">
      <c r="A124">
        <v>2.1</v>
      </c>
      <c r="B124">
        <v>1.513632797E-2</v>
      </c>
      <c r="C124">
        <v>5.7660000000000003E-4</v>
      </c>
      <c r="D124">
        <v>0</v>
      </c>
      <c r="E124">
        <v>10891.43</v>
      </c>
      <c r="F124">
        <v>25</v>
      </c>
      <c r="G124">
        <v>27.228581338880002</v>
      </c>
      <c r="H124" s="16">
        <v>0</v>
      </c>
      <c r="I124">
        <v>20</v>
      </c>
      <c r="J124">
        <v>15.625</v>
      </c>
      <c r="K124">
        <v>0</v>
      </c>
      <c r="L124">
        <v>2</v>
      </c>
      <c r="M124">
        <v>0</v>
      </c>
      <c r="N124">
        <v>2</v>
      </c>
    </row>
    <row r="125" spans="1:14" x14ac:dyDescent="0.3">
      <c r="A125">
        <v>2.1</v>
      </c>
      <c r="B125">
        <v>1.596067763E-2</v>
      </c>
      <c r="C125">
        <v>6.0800000000000003E-4</v>
      </c>
      <c r="D125">
        <v>0</v>
      </c>
      <c r="E125">
        <v>10328.94</v>
      </c>
      <c r="F125">
        <v>25</v>
      </c>
      <c r="G125">
        <v>25.822368421050001</v>
      </c>
      <c r="H125" s="16">
        <v>0</v>
      </c>
      <c r="I125">
        <v>20</v>
      </c>
      <c r="J125">
        <v>15.625</v>
      </c>
      <c r="K125">
        <v>0</v>
      </c>
      <c r="L125">
        <v>3</v>
      </c>
      <c r="M125">
        <v>0</v>
      </c>
      <c r="N125">
        <v>3</v>
      </c>
    </row>
    <row r="126" spans="1:14" x14ac:dyDescent="0.3">
      <c r="A126">
        <v>2.1</v>
      </c>
      <c r="B126">
        <v>7.7175766099999996E-3</v>
      </c>
      <c r="C126">
        <v>2.9399999999999999E-4</v>
      </c>
      <c r="D126">
        <v>0</v>
      </c>
      <c r="E126">
        <v>21360.54</v>
      </c>
      <c r="F126">
        <v>25</v>
      </c>
      <c r="G126">
        <v>53.40136054421</v>
      </c>
      <c r="H126" s="16">
        <v>0</v>
      </c>
      <c r="I126">
        <v>20</v>
      </c>
      <c r="J126">
        <v>15.625</v>
      </c>
      <c r="K126">
        <v>0</v>
      </c>
      <c r="L126">
        <v>0</v>
      </c>
      <c r="M126">
        <v>0</v>
      </c>
      <c r="N126">
        <v>0</v>
      </c>
    </row>
    <row r="127" spans="1:14" x14ac:dyDescent="0.3">
      <c r="A127" t="s">
        <v>5</v>
      </c>
      <c r="B127">
        <v>0.59</v>
      </c>
      <c r="C127" t="s">
        <v>6</v>
      </c>
      <c r="D127">
        <v>2</v>
      </c>
    </row>
    <row r="128" spans="1:14" x14ac:dyDescent="0.3">
      <c r="A128" t="s">
        <v>8</v>
      </c>
    </row>
    <row r="129" spans="1:14" x14ac:dyDescent="0.3">
      <c r="A129" t="s">
        <v>106</v>
      </c>
      <c r="B129" t="s">
        <v>105</v>
      </c>
    </row>
    <row r="130" spans="1:14" x14ac:dyDescent="0.3">
      <c r="A130" t="s">
        <v>74</v>
      </c>
      <c r="B130" t="s">
        <v>104</v>
      </c>
      <c r="C130" t="s">
        <v>103</v>
      </c>
      <c r="D130" t="s">
        <v>73</v>
      </c>
      <c r="E130" t="s">
        <v>102</v>
      </c>
      <c r="F130" t="s">
        <v>19</v>
      </c>
      <c r="G130" t="s">
        <v>72</v>
      </c>
      <c r="H130" t="s">
        <v>75</v>
      </c>
      <c r="I130" t="s">
        <v>2</v>
      </c>
      <c r="J130" t="s">
        <v>20</v>
      </c>
      <c r="K130" t="s">
        <v>3</v>
      </c>
      <c r="L130" t="s">
        <v>27</v>
      </c>
      <c r="M130" t="s">
        <v>28</v>
      </c>
      <c r="N130" t="s">
        <v>29</v>
      </c>
    </row>
    <row r="131" spans="1:14" x14ac:dyDescent="0.3">
      <c r="A131">
        <v>2.1</v>
      </c>
      <c r="B131">
        <v>7.7175766099999996E-3</v>
      </c>
      <c r="C131">
        <v>2.9399999999999999E-4</v>
      </c>
      <c r="D131">
        <v>0</v>
      </c>
      <c r="E131">
        <v>21360.54</v>
      </c>
      <c r="F131">
        <v>25</v>
      </c>
      <c r="G131">
        <v>53.40136054421</v>
      </c>
      <c r="H131">
        <v>2</v>
      </c>
      <c r="I131">
        <v>20</v>
      </c>
      <c r="J131">
        <v>15.625</v>
      </c>
      <c r="K131">
        <v>0</v>
      </c>
      <c r="L131">
        <v>3</v>
      </c>
      <c r="M131">
        <v>0</v>
      </c>
      <c r="N131">
        <v>3</v>
      </c>
    </row>
    <row r="132" spans="1:14" x14ac:dyDescent="0.3">
      <c r="A132">
        <v>2.1</v>
      </c>
      <c r="B132">
        <v>8.5418538699999994E-3</v>
      </c>
      <c r="C132">
        <v>3.2539999999999999E-4</v>
      </c>
      <c r="D132">
        <v>0</v>
      </c>
      <c r="E132">
        <v>19299.32</v>
      </c>
      <c r="F132">
        <v>25</v>
      </c>
      <c r="G132">
        <v>48.248309772580001</v>
      </c>
      <c r="H132">
        <v>2</v>
      </c>
      <c r="I132">
        <v>20</v>
      </c>
      <c r="J132">
        <v>15.625</v>
      </c>
      <c r="K132">
        <v>0</v>
      </c>
      <c r="L132">
        <v>5</v>
      </c>
      <c r="M132">
        <v>0</v>
      </c>
      <c r="N132">
        <v>5</v>
      </c>
    </row>
    <row r="133" spans="1:14" x14ac:dyDescent="0.3">
      <c r="A133">
        <v>2.1</v>
      </c>
      <c r="B133">
        <v>9.3661369299999995E-3</v>
      </c>
      <c r="C133">
        <v>3.568E-4</v>
      </c>
      <c r="D133">
        <v>0</v>
      </c>
      <c r="E133">
        <v>17600.89</v>
      </c>
      <c r="F133">
        <v>25</v>
      </c>
      <c r="G133">
        <v>44.002242152459999</v>
      </c>
      <c r="H133">
        <v>2</v>
      </c>
      <c r="I133">
        <v>20</v>
      </c>
      <c r="J133">
        <v>15.625</v>
      </c>
      <c r="K133">
        <v>0</v>
      </c>
      <c r="L133">
        <v>5</v>
      </c>
      <c r="M133">
        <v>0</v>
      </c>
      <c r="N133">
        <v>5</v>
      </c>
    </row>
    <row r="134" spans="1:14" x14ac:dyDescent="0.3">
      <c r="A134">
        <v>2.1</v>
      </c>
      <c r="B134">
        <v>1.019042637E-2</v>
      </c>
      <c r="C134">
        <v>3.882E-4</v>
      </c>
      <c r="D134">
        <v>0</v>
      </c>
      <c r="E134">
        <v>16177.22</v>
      </c>
      <c r="F134">
        <v>25</v>
      </c>
      <c r="G134">
        <v>40.443070582170002</v>
      </c>
      <c r="H134">
        <v>2</v>
      </c>
      <c r="I134">
        <v>20</v>
      </c>
      <c r="J134">
        <v>15.625</v>
      </c>
      <c r="K134">
        <v>0</v>
      </c>
      <c r="L134">
        <v>7</v>
      </c>
      <c r="M134">
        <v>0</v>
      </c>
      <c r="N134">
        <v>7</v>
      </c>
    </row>
    <row r="135" spans="1:14" x14ac:dyDescent="0.3">
      <c r="A135">
        <v>2.1</v>
      </c>
      <c r="B135">
        <v>1.101472272E-2</v>
      </c>
      <c r="C135">
        <v>4.1960000000000001E-4</v>
      </c>
      <c r="D135">
        <v>0</v>
      </c>
      <c r="E135">
        <v>14966.63</v>
      </c>
      <c r="F135">
        <v>25</v>
      </c>
      <c r="G135">
        <v>37.416587225919997</v>
      </c>
      <c r="H135">
        <v>2</v>
      </c>
      <c r="I135">
        <v>20</v>
      </c>
      <c r="J135">
        <v>15.625</v>
      </c>
      <c r="K135">
        <v>0</v>
      </c>
      <c r="L135">
        <v>4</v>
      </c>
      <c r="M135">
        <v>0</v>
      </c>
      <c r="N135">
        <v>4</v>
      </c>
    </row>
    <row r="136" spans="1:14" x14ac:dyDescent="0.3">
      <c r="A136">
        <v>2.1</v>
      </c>
      <c r="B136">
        <v>1.183902656E-2</v>
      </c>
      <c r="C136">
        <v>4.5100000000000001E-4</v>
      </c>
      <c r="D136">
        <v>0</v>
      </c>
      <c r="E136">
        <v>13924.61</v>
      </c>
      <c r="F136">
        <v>25</v>
      </c>
      <c r="G136">
        <v>34.811529933480003</v>
      </c>
      <c r="H136">
        <v>2</v>
      </c>
      <c r="I136">
        <v>20</v>
      </c>
      <c r="J136">
        <v>15.625</v>
      </c>
      <c r="K136">
        <v>0</v>
      </c>
      <c r="L136">
        <v>4</v>
      </c>
      <c r="M136">
        <v>0</v>
      </c>
      <c r="N136">
        <v>4</v>
      </c>
    </row>
    <row r="137" spans="1:14" x14ac:dyDescent="0.3">
      <c r="A137">
        <v>2.1</v>
      </c>
      <c r="B137">
        <v>1.266333844E-2</v>
      </c>
      <c r="C137">
        <v>4.8240000000000002E-4</v>
      </c>
      <c r="D137">
        <v>0</v>
      </c>
      <c r="E137">
        <v>13018.24</v>
      </c>
      <c r="F137">
        <v>25</v>
      </c>
      <c r="G137">
        <v>32.545605306790002</v>
      </c>
      <c r="H137">
        <v>2</v>
      </c>
      <c r="I137">
        <v>20</v>
      </c>
      <c r="J137">
        <v>15.625</v>
      </c>
      <c r="K137">
        <v>0</v>
      </c>
      <c r="L137">
        <v>7</v>
      </c>
      <c r="M137">
        <v>0</v>
      </c>
      <c r="N137">
        <v>7</v>
      </c>
    </row>
    <row r="138" spans="1:14" x14ac:dyDescent="0.3">
      <c r="A138">
        <v>2.1</v>
      </c>
      <c r="B138">
        <v>1.348765893E-2</v>
      </c>
      <c r="C138">
        <v>5.1380000000000002E-4</v>
      </c>
      <c r="D138">
        <v>0</v>
      </c>
      <c r="E138">
        <v>12222.65</v>
      </c>
      <c r="F138">
        <v>25</v>
      </c>
      <c r="G138">
        <v>30.55663682366</v>
      </c>
      <c r="H138">
        <v>2</v>
      </c>
      <c r="I138">
        <v>20</v>
      </c>
      <c r="J138">
        <v>15.625</v>
      </c>
      <c r="K138">
        <v>0</v>
      </c>
      <c r="L138">
        <v>4</v>
      </c>
      <c r="M138">
        <v>0</v>
      </c>
      <c r="N138">
        <v>4</v>
      </c>
    </row>
    <row r="139" spans="1:14" x14ac:dyDescent="0.3">
      <c r="A139">
        <v>2.1</v>
      </c>
      <c r="B139">
        <v>1.431198859E-2</v>
      </c>
      <c r="C139">
        <v>5.4520000000000002E-4</v>
      </c>
      <c r="D139">
        <v>0</v>
      </c>
      <c r="E139">
        <v>11518.7</v>
      </c>
      <c r="F139">
        <v>25</v>
      </c>
      <c r="G139">
        <v>28.796771826850001</v>
      </c>
      <c r="H139">
        <v>2</v>
      </c>
      <c r="I139">
        <v>20</v>
      </c>
      <c r="J139">
        <v>15.625</v>
      </c>
      <c r="K139">
        <v>0</v>
      </c>
      <c r="L139">
        <v>9</v>
      </c>
      <c r="M139">
        <v>0</v>
      </c>
      <c r="N139">
        <v>9</v>
      </c>
    </row>
    <row r="140" spans="1:14" x14ac:dyDescent="0.3">
      <c r="A140">
        <v>2.1</v>
      </c>
      <c r="B140">
        <v>1.513632797E-2</v>
      </c>
      <c r="C140">
        <v>5.7660000000000003E-4</v>
      </c>
      <c r="D140">
        <v>0</v>
      </c>
      <c r="E140">
        <v>10891.43</v>
      </c>
      <c r="F140">
        <v>25</v>
      </c>
      <c r="G140">
        <v>27.228581338880002</v>
      </c>
      <c r="H140">
        <v>2</v>
      </c>
      <c r="I140">
        <v>20</v>
      </c>
      <c r="J140">
        <v>15.625</v>
      </c>
      <c r="K140">
        <v>0</v>
      </c>
      <c r="L140">
        <v>10</v>
      </c>
      <c r="M140">
        <v>0</v>
      </c>
      <c r="N140">
        <v>10</v>
      </c>
    </row>
    <row r="141" spans="1:14" x14ac:dyDescent="0.3">
      <c r="A141">
        <v>2.1</v>
      </c>
      <c r="B141">
        <v>1.596067763E-2</v>
      </c>
      <c r="C141">
        <v>6.0800000000000003E-4</v>
      </c>
      <c r="D141">
        <v>0</v>
      </c>
      <c r="E141">
        <v>10328.94</v>
      </c>
      <c r="F141">
        <v>25</v>
      </c>
      <c r="G141">
        <v>25.822368421050001</v>
      </c>
      <c r="H141">
        <v>2</v>
      </c>
      <c r="I141">
        <v>20</v>
      </c>
      <c r="J141">
        <v>15.625</v>
      </c>
      <c r="K141">
        <v>0</v>
      </c>
      <c r="L141">
        <v>10</v>
      </c>
      <c r="M141">
        <v>0</v>
      </c>
      <c r="N141">
        <v>10</v>
      </c>
    </row>
    <row r="142" spans="1:14" x14ac:dyDescent="0.3">
      <c r="A142">
        <v>2.1</v>
      </c>
      <c r="B142">
        <v>7.7175766099999996E-3</v>
      </c>
      <c r="C142">
        <v>2.9399999999999999E-4</v>
      </c>
      <c r="D142">
        <v>0</v>
      </c>
      <c r="E142">
        <v>21360.54</v>
      </c>
      <c r="F142">
        <v>25</v>
      </c>
      <c r="G142">
        <v>53.40136054421</v>
      </c>
      <c r="H142">
        <v>2</v>
      </c>
      <c r="I142">
        <v>20</v>
      </c>
      <c r="J142">
        <v>15.625</v>
      </c>
      <c r="K142">
        <v>0</v>
      </c>
      <c r="L142">
        <v>3</v>
      </c>
      <c r="M142">
        <v>0</v>
      </c>
      <c r="N142">
        <v>3</v>
      </c>
    </row>
    <row r="143" spans="1:14" x14ac:dyDescent="0.3">
      <c r="A143" t="s">
        <v>5</v>
      </c>
      <c r="B143">
        <v>0.59</v>
      </c>
      <c r="C143" t="s">
        <v>6</v>
      </c>
      <c r="D143">
        <v>2</v>
      </c>
    </row>
    <row r="144" spans="1:14" x14ac:dyDescent="0.3">
      <c r="A144" t="s">
        <v>8</v>
      </c>
    </row>
    <row r="145" spans="1:14" x14ac:dyDescent="0.3">
      <c r="A145" t="s">
        <v>106</v>
      </c>
      <c r="B145" t="s">
        <v>105</v>
      </c>
    </row>
    <row r="146" spans="1:14" x14ac:dyDescent="0.3">
      <c r="A146" s="14" t="s">
        <v>74</v>
      </c>
      <c r="B146" t="s">
        <v>104</v>
      </c>
      <c r="C146" s="4" t="s">
        <v>103</v>
      </c>
      <c r="D146" t="s">
        <v>73</v>
      </c>
      <c r="E146" t="s">
        <v>102</v>
      </c>
      <c r="F146" t="s">
        <v>19</v>
      </c>
      <c r="G146" s="4" t="s">
        <v>72</v>
      </c>
      <c r="H146" t="s">
        <v>75</v>
      </c>
      <c r="I146" t="s">
        <v>2</v>
      </c>
      <c r="J146" t="s">
        <v>20</v>
      </c>
      <c r="K146" t="s">
        <v>3</v>
      </c>
      <c r="L146" t="s">
        <v>27</v>
      </c>
      <c r="M146" t="s">
        <v>28</v>
      </c>
      <c r="N146" t="s">
        <v>29</v>
      </c>
    </row>
    <row r="147" spans="1:14" x14ac:dyDescent="0.3">
      <c r="A147">
        <v>2.1</v>
      </c>
      <c r="B147">
        <v>7.7175766099999996E-3</v>
      </c>
      <c r="C147">
        <v>2.9399999999999999E-4</v>
      </c>
      <c r="D147">
        <v>0</v>
      </c>
      <c r="E147">
        <v>21360.54</v>
      </c>
      <c r="F147">
        <v>25</v>
      </c>
      <c r="G147">
        <v>53.40136054421</v>
      </c>
      <c r="H147">
        <v>2</v>
      </c>
      <c r="I147">
        <v>20</v>
      </c>
      <c r="J147">
        <v>15.625</v>
      </c>
      <c r="K147">
        <v>8</v>
      </c>
      <c r="L147">
        <v>60</v>
      </c>
      <c r="M147">
        <v>0.8</v>
      </c>
      <c r="N147">
        <v>6</v>
      </c>
    </row>
    <row r="148" spans="1:14" x14ac:dyDescent="0.3">
      <c r="A148">
        <v>2.1</v>
      </c>
      <c r="B148">
        <v>8.5418538699999994E-3</v>
      </c>
      <c r="C148">
        <v>3.2539999999999999E-4</v>
      </c>
      <c r="D148">
        <v>0</v>
      </c>
      <c r="E148">
        <v>19299.32</v>
      </c>
      <c r="F148">
        <v>25</v>
      </c>
      <c r="G148">
        <v>48.248309772580001</v>
      </c>
      <c r="H148">
        <v>2</v>
      </c>
      <c r="I148">
        <v>20</v>
      </c>
      <c r="J148">
        <v>15.625</v>
      </c>
      <c r="K148">
        <v>10</v>
      </c>
      <c r="L148">
        <v>64</v>
      </c>
      <c r="M148">
        <v>0.99999990000000005</v>
      </c>
      <c r="N148">
        <v>6.4</v>
      </c>
    </row>
    <row r="149" spans="1:14" x14ac:dyDescent="0.3">
      <c r="A149">
        <v>2.1</v>
      </c>
      <c r="B149">
        <v>9.3661369299999995E-3</v>
      </c>
      <c r="C149">
        <v>3.568E-4</v>
      </c>
      <c r="D149">
        <v>0</v>
      </c>
      <c r="E149">
        <v>17600.89</v>
      </c>
      <c r="F149">
        <v>25</v>
      </c>
      <c r="G149">
        <v>44.002242152459999</v>
      </c>
      <c r="H149">
        <v>2</v>
      </c>
      <c r="I149">
        <v>20</v>
      </c>
      <c r="J149">
        <v>15.625</v>
      </c>
      <c r="K149">
        <v>9</v>
      </c>
      <c r="L149">
        <v>55</v>
      </c>
      <c r="M149">
        <v>0.89999989999999896</v>
      </c>
      <c r="N149">
        <v>5.5</v>
      </c>
    </row>
    <row r="150" spans="1:14" x14ac:dyDescent="0.3">
      <c r="A150">
        <v>2.1</v>
      </c>
      <c r="B150">
        <v>1.019042637E-2</v>
      </c>
      <c r="C150">
        <v>3.882E-4</v>
      </c>
      <c r="D150">
        <v>0</v>
      </c>
      <c r="E150">
        <v>16177.22</v>
      </c>
      <c r="F150">
        <v>25</v>
      </c>
      <c r="G150">
        <v>40.443070582170002</v>
      </c>
      <c r="H150">
        <v>2</v>
      </c>
      <c r="I150">
        <v>20</v>
      </c>
      <c r="J150">
        <v>15.625</v>
      </c>
      <c r="K150">
        <v>9</v>
      </c>
      <c r="L150">
        <v>66</v>
      </c>
      <c r="M150">
        <v>0.89999989999999896</v>
      </c>
      <c r="N150">
        <v>6.5999999999999899</v>
      </c>
    </row>
    <row r="151" spans="1:14" x14ac:dyDescent="0.3">
      <c r="A151">
        <v>2.1</v>
      </c>
      <c r="B151">
        <v>1.101472272E-2</v>
      </c>
      <c r="C151">
        <v>4.1960000000000001E-4</v>
      </c>
      <c r="D151">
        <v>0</v>
      </c>
      <c r="E151">
        <v>14966.63</v>
      </c>
      <c r="F151">
        <v>25</v>
      </c>
      <c r="G151">
        <v>37.416587225919997</v>
      </c>
      <c r="H151">
        <v>2</v>
      </c>
      <c r="I151">
        <v>20</v>
      </c>
      <c r="J151">
        <v>15.625</v>
      </c>
      <c r="K151">
        <v>8</v>
      </c>
      <c r="L151">
        <v>70</v>
      </c>
      <c r="M151">
        <v>0.8</v>
      </c>
      <c r="N151">
        <v>7</v>
      </c>
    </row>
    <row r="152" spans="1:14" x14ac:dyDescent="0.3">
      <c r="A152">
        <v>2.1</v>
      </c>
      <c r="B152">
        <v>1.183902656E-2</v>
      </c>
      <c r="C152">
        <v>4.5100000000000001E-4</v>
      </c>
      <c r="D152">
        <v>0</v>
      </c>
      <c r="E152">
        <v>13924.61</v>
      </c>
      <c r="F152">
        <v>25</v>
      </c>
      <c r="G152">
        <v>34.811529933480003</v>
      </c>
      <c r="H152">
        <v>2</v>
      </c>
      <c r="I152">
        <v>20</v>
      </c>
      <c r="J152">
        <v>15.625</v>
      </c>
      <c r="K152">
        <v>9</v>
      </c>
      <c r="L152">
        <v>60</v>
      </c>
      <c r="M152">
        <v>0.89999989999999896</v>
      </c>
      <c r="N152">
        <v>6</v>
      </c>
    </row>
    <row r="153" spans="1:14" x14ac:dyDescent="0.3">
      <c r="A153">
        <v>2.1</v>
      </c>
      <c r="B153">
        <v>1.266333844E-2</v>
      </c>
      <c r="C153">
        <v>4.8240000000000002E-4</v>
      </c>
      <c r="D153">
        <v>0</v>
      </c>
      <c r="E153">
        <v>13018.24</v>
      </c>
      <c r="F153">
        <v>25</v>
      </c>
      <c r="G153">
        <v>32.545605306790002</v>
      </c>
      <c r="H153">
        <v>2</v>
      </c>
      <c r="I153">
        <v>20</v>
      </c>
      <c r="J153">
        <v>15.625</v>
      </c>
      <c r="K153">
        <v>9</v>
      </c>
      <c r="L153">
        <v>65</v>
      </c>
      <c r="M153">
        <v>0.89999989999999896</v>
      </c>
      <c r="N153">
        <v>6.5</v>
      </c>
    </row>
    <row r="154" spans="1:14" x14ac:dyDescent="0.3">
      <c r="A154">
        <v>2.1</v>
      </c>
      <c r="B154">
        <v>1.348765893E-2</v>
      </c>
      <c r="C154">
        <v>5.1380000000000002E-4</v>
      </c>
      <c r="D154">
        <v>0</v>
      </c>
      <c r="E154">
        <v>12222.65</v>
      </c>
      <c r="F154">
        <v>25</v>
      </c>
      <c r="G154">
        <v>30.55663682366</v>
      </c>
      <c r="H154">
        <v>2</v>
      </c>
      <c r="I154">
        <v>20</v>
      </c>
      <c r="J154">
        <v>15.625</v>
      </c>
      <c r="K154">
        <v>9</v>
      </c>
      <c r="L154">
        <v>63</v>
      </c>
      <c r="M154">
        <v>0.89999989999999896</v>
      </c>
      <c r="N154">
        <v>6.2999999999999901</v>
      </c>
    </row>
    <row r="155" spans="1:14" x14ac:dyDescent="0.3">
      <c r="A155">
        <v>2.1</v>
      </c>
      <c r="B155">
        <v>1.431198859E-2</v>
      </c>
      <c r="C155">
        <v>5.4520000000000002E-4</v>
      </c>
      <c r="D155">
        <v>0</v>
      </c>
      <c r="E155">
        <v>11518.7</v>
      </c>
      <c r="F155">
        <v>25</v>
      </c>
      <c r="G155">
        <v>28.796771826850001</v>
      </c>
      <c r="H155">
        <v>2</v>
      </c>
      <c r="I155">
        <v>20</v>
      </c>
      <c r="J155">
        <v>15.625</v>
      </c>
      <c r="K155">
        <v>10</v>
      </c>
      <c r="L155">
        <v>65</v>
      </c>
      <c r="M155">
        <v>0.99999990000000005</v>
      </c>
      <c r="N155">
        <v>6.5</v>
      </c>
    </row>
    <row r="156" spans="1:14" x14ac:dyDescent="0.3">
      <c r="A156">
        <v>2.1</v>
      </c>
      <c r="B156">
        <v>1.513632797E-2</v>
      </c>
      <c r="C156">
        <v>5.7660000000000003E-4</v>
      </c>
      <c r="D156">
        <v>0</v>
      </c>
      <c r="E156">
        <v>10891.43</v>
      </c>
      <c r="F156">
        <v>25</v>
      </c>
      <c r="G156">
        <v>27.228581338880002</v>
      </c>
      <c r="H156">
        <v>2</v>
      </c>
      <c r="I156">
        <v>20</v>
      </c>
      <c r="J156">
        <v>15.625</v>
      </c>
      <c r="K156">
        <v>11</v>
      </c>
      <c r="L156">
        <v>61</v>
      </c>
      <c r="M156">
        <v>1.1000000000000001</v>
      </c>
      <c r="N156">
        <v>6.0999999999999899</v>
      </c>
    </row>
    <row r="157" spans="1:14" x14ac:dyDescent="0.3">
      <c r="A157">
        <v>2.1</v>
      </c>
      <c r="B157">
        <v>1.596067763E-2</v>
      </c>
      <c r="C157">
        <v>6.0800000000000003E-4</v>
      </c>
      <c r="D157">
        <v>0</v>
      </c>
      <c r="E157">
        <v>10328.94</v>
      </c>
      <c r="F157">
        <v>25</v>
      </c>
      <c r="G157">
        <v>25.822368421050001</v>
      </c>
      <c r="H157">
        <v>2</v>
      </c>
      <c r="I157">
        <v>20</v>
      </c>
      <c r="J157">
        <v>15.625</v>
      </c>
      <c r="K157">
        <v>12</v>
      </c>
      <c r="L157">
        <v>61</v>
      </c>
      <c r="M157">
        <v>1.19999999999999</v>
      </c>
      <c r="N157">
        <v>6.0999999999999899</v>
      </c>
    </row>
    <row r="158" spans="1:14" x14ac:dyDescent="0.3">
      <c r="A158">
        <v>2.1</v>
      </c>
      <c r="B158">
        <v>9.3661369299999995E-3</v>
      </c>
      <c r="C158">
        <v>3.568E-4</v>
      </c>
      <c r="D158">
        <v>0</v>
      </c>
      <c r="E158">
        <v>17600.89</v>
      </c>
      <c r="F158">
        <v>25</v>
      </c>
      <c r="G158">
        <v>44.002242152459999</v>
      </c>
      <c r="H158">
        <v>2</v>
      </c>
      <c r="I158">
        <v>20</v>
      </c>
      <c r="J158">
        <v>15.625</v>
      </c>
      <c r="K158">
        <v>9</v>
      </c>
      <c r="L158">
        <v>55</v>
      </c>
      <c r="M158">
        <v>0.89999989999999896</v>
      </c>
      <c r="N158">
        <v>5.5</v>
      </c>
    </row>
    <row r="159" spans="1:14" x14ac:dyDescent="0.3">
      <c r="A159" t="s">
        <v>5</v>
      </c>
      <c r="B159">
        <v>0.59</v>
      </c>
      <c r="C159" t="s">
        <v>6</v>
      </c>
      <c r="D159">
        <v>2</v>
      </c>
    </row>
    <row r="160" spans="1:14" x14ac:dyDescent="0.3">
      <c r="A160" t="s">
        <v>8</v>
      </c>
    </row>
    <row r="161" spans="1:14" x14ac:dyDescent="0.3">
      <c r="A161" t="s">
        <v>106</v>
      </c>
      <c r="B161" t="s">
        <v>105</v>
      </c>
    </row>
    <row r="162" spans="1:14" x14ac:dyDescent="0.3">
      <c r="A162" s="14" t="s">
        <v>74</v>
      </c>
      <c r="B162" t="s">
        <v>104</v>
      </c>
      <c r="C162" s="4" t="s">
        <v>103</v>
      </c>
      <c r="D162" t="s">
        <v>73</v>
      </c>
      <c r="E162" t="s">
        <v>102</v>
      </c>
      <c r="F162" t="s">
        <v>19</v>
      </c>
      <c r="G162" t="s">
        <v>72</v>
      </c>
      <c r="H162" t="s">
        <v>75</v>
      </c>
      <c r="I162" t="s">
        <v>2</v>
      </c>
      <c r="J162" t="s">
        <v>20</v>
      </c>
      <c r="K162" t="s">
        <v>3</v>
      </c>
      <c r="L162" t="s">
        <v>27</v>
      </c>
      <c r="M162" t="s">
        <v>28</v>
      </c>
      <c r="N162" t="s">
        <v>29</v>
      </c>
    </row>
    <row r="163" spans="1:14" x14ac:dyDescent="0.3">
      <c r="A163">
        <v>1.7</v>
      </c>
      <c r="B163">
        <v>6.2475406400000003E-3</v>
      </c>
      <c r="C163">
        <v>2.9399999999999999E-4</v>
      </c>
      <c r="D163">
        <v>0</v>
      </c>
      <c r="E163">
        <v>21360.54</v>
      </c>
      <c r="F163">
        <v>25</v>
      </c>
      <c r="G163">
        <v>53.40136054421</v>
      </c>
      <c r="H163">
        <v>2</v>
      </c>
      <c r="I163">
        <v>20</v>
      </c>
      <c r="J163">
        <v>15.625</v>
      </c>
      <c r="K163">
        <v>8</v>
      </c>
      <c r="L163">
        <v>69</v>
      </c>
      <c r="M163">
        <v>0.8</v>
      </c>
      <c r="N163">
        <v>6.9</v>
      </c>
    </row>
    <row r="164" spans="1:14" x14ac:dyDescent="0.3">
      <c r="A164">
        <v>1.7</v>
      </c>
      <c r="B164">
        <v>6.9148051E-3</v>
      </c>
      <c r="C164">
        <v>3.2539999999999999E-4</v>
      </c>
      <c r="D164">
        <v>0</v>
      </c>
      <c r="E164">
        <v>19299.32</v>
      </c>
      <c r="F164">
        <v>25</v>
      </c>
      <c r="G164">
        <v>48.248309772580001</v>
      </c>
      <c r="H164">
        <v>2</v>
      </c>
      <c r="I164">
        <v>20</v>
      </c>
      <c r="J164">
        <v>15.625</v>
      </c>
      <c r="K164">
        <v>10</v>
      </c>
      <c r="L164">
        <v>58</v>
      </c>
      <c r="M164">
        <v>0.99999990000000005</v>
      </c>
      <c r="N164">
        <v>5.7999999999999901</v>
      </c>
    </row>
    <row r="165" spans="1:14" x14ac:dyDescent="0.3">
      <c r="A165">
        <v>1.7</v>
      </c>
      <c r="B165">
        <v>7.5820726399999996E-3</v>
      </c>
      <c r="C165">
        <v>3.568E-4</v>
      </c>
      <c r="D165">
        <v>0</v>
      </c>
      <c r="E165">
        <v>17600.89</v>
      </c>
      <c r="F165">
        <v>25</v>
      </c>
      <c r="G165">
        <v>44.002242152459999</v>
      </c>
      <c r="H165">
        <v>2</v>
      </c>
      <c r="I165">
        <v>20</v>
      </c>
      <c r="J165">
        <v>15.625</v>
      </c>
      <c r="K165">
        <v>9</v>
      </c>
      <c r="L165">
        <v>55</v>
      </c>
      <c r="M165">
        <v>0.89999989999999896</v>
      </c>
      <c r="N165">
        <v>5.5</v>
      </c>
    </row>
    <row r="166" spans="1:14" x14ac:dyDescent="0.3">
      <c r="A166">
        <v>1.7</v>
      </c>
      <c r="B166">
        <v>8.2493435600000005E-3</v>
      </c>
      <c r="C166">
        <v>3.882E-4</v>
      </c>
      <c r="D166">
        <v>0</v>
      </c>
      <c r="E166">
        <v>16177.22</v>
      </c>
      <c r="F166">
        <v>25</v>
      </c>
      <c r="G166">
        <v>40.443070582170002</v>
      </c>
      <c r="H166">
        <v>2</v>
      </c>
      <c r="I166">
        <v>20</v>
      </c>
      <c r="J166">
        <v>15.625</v>
      </c>
      <c r="K166">
        <v>9</v>
      </c>
      <c r="L166">
        <v>68</v>
      </c>
      <c r="M166">
        <v>0.89999989999999896</v>
      </c>
      <c r="N166">
        <v>6.7999999999999901</v>
      </c>
    </row>
    <row r="167" spans="1:14" x14ac:dyDescent="0.3">
      <c r="A167">
        <v>1.7</v>
      </c>
      <c r="B167">
        <v>8.9166181499999997E-3</v>
      </c>
      <c r="C167">
        <v>4.1960000000000001E-4</v>
      </c>
      <c r="D167">
        <v>0</v>
      </c>
      <c r="E167">
        <v>14966.63</v>
      </c>
      <c r="F167">
        <v>25</v>
      </c>
      <c r="G167">
        <v>37.416587225919997</v>
      </c>
      <c r="H167">
        <v>2</v>
      </c>
      <c r="I167">
        <v>20</v>
      </c>
      <c r="J167">
        <v>15.625</v>
      </c>
      <c r="K167">
        <v>8</v>
      </c>
      <c r="L167">
        <v>61</v>
      </c>
      <c r="M167">
        <v>0.8</v>
      </c>
      <c r="N167">
        <v>6.0999999999999899</v>
      </c>
    </row>
    <row r="168" spans="1:14" x14ac:dyDescent="0.3">
      <c r="A168">
        <v>1.7</v>
      </c>
      <c r="B168">
        <v>9.5838967099999995E-3</v>
      </c>
      <c r="C168">
        <v>4.5100000000000001E-4</v>
      </c>
      <c r="D168">
        <v>0</v>
      </c>
      <c r="E168">
        <v>13924.61</v>
      </c>
      <c r="F168">
        <v>25</v>
      </c>
      <c r="G168">
        <v>34.811529933480003</v>
      </c>
      <c r="H168">
        <v>2</v>
      </c>
      <c r="I168">
        <v>20</v>
      </c>
      <c r="J168">
        <v>15.625</v>
      </c>
      <c r="K168">
        <v>9</v>
      </c>
      <c r="L168">
        <v>56</v>
      </c>
      <c r="M168">
        <v>0.89999989999999896</v>
      </c>
      <c r="N168">
        <v>5.5999999999999899</v>
      </c>
    </row>
    <row r="169" spans="1:14" x14ac:dyDescent="0.3">
      <c r="A169">
        <v>1.7</v>
      </c>
      <c r="B169">
        <v>1.025117954E-2</v>
      </c>
      <c r="C169">
        <v>4.8240000000000002E-4</v>
      </c>
      <c r="D169">
        <v>0</v>
      </c>
      <c r="E169">
        <v>13018.24</v>
      </c>
      <c r="F169">
        <v>25</v>
      </c>
      <c r="G169">
        <v>32.545605306790002</v>
      </c>
      <c r="H169">
        <v>2</v>
      </c>
      <c r="I169">
        <v>20</v>
      </c>
      <c r="J169">
        <v>15.625</v>
      </c>
      <c r="K169">
        <v>9</v>
      </c>
      <c r="L169">
        <v>61</v>
      </c>
      <c r="M169">
        <v>0.89999989999999896</v>
      </c>
      <c r="N169">
        <v>6.0999999999999899</v>
      </c>
    </row>
    <row r="170" spans="1:14" x14ac:dyDescent="0.3">
      <c r="A170">
        <v>1.7</v>
      </c>
      <c r="B170">
        <v>1.0918466930000001E-2</v>
      </c>
      <c r="C170">
        <v>5.1380000000000002E-4</v>
      </c>
      <c r="D170">
        <v>0</v>
      </c>
      <c r="E170">
        <v>12222.65</v>
      </c>
      <c r="F170">
        <v>25</v>
      </c>
      <c r="G170">
        <v>30.55663682366</v>
      </c>
      <c r="H170">
        <v>2</v>
      </c>
      <c r="I170">
        <v>20</v>
      </c>
      <c r="J170">
        <v>15.625</v>
      </c>
      <c r="K170">
        <v>9</v>
      </c>
      <c r="L170">
        <v>61</v>
      </c>
      <c r="M170">
        <v>0.89999989999999896</v>
      </c>
      <c r="N170">
        <v>6.0999999999999899</v>
      </c>
    </row>
    <row r="171" spans="1:14" x14ac:dyDescent="0.3">
      <c r="A171">
        <v>1.7</v>
      </c>
      <c r="B171">
        <v>1.1585759189999999E-2</v>
      </c>
      <c r="C171">
        <v>5.4520000000000002E-4</v>
      </c>
      <c r="D171">
        <v>0</v>
      </c>
      <c r="E171">
        <v>11518.7</v>
      </c>
      <c r="F171">
        <v>25</v>
      </c>
      <c r="G171">
        <v>28.796771826850001</v>
      </c>
      <c r="H171">
        <v>2</v>
      </c>
      <c r="I171">
        <v>20</v>
      </c>
      <c r="J171">
        <v>15.625</v>
      </c>
      <c r="K171">
        <v>10</v>
      </c>
      <c r="L171">
        <v>64</v>
      </c>
      <c r="M171">
        <v>0.99999990000000005</v>
      </c>
      <c r="N171">
        <v>6.4</v>
      </c>
    </row>
    <row r="172" spans="1:14" x14ac:dyDescent="0.3">
      <c r="A172">
        <v>1.7</v>
      </c>
      <c r="B172">
        <v>1.2253056599999999E-2</v>
      </c>
      <c r="C172">
        <v>5.7660000000000003E-4</v>
      </c>
      <c r="D172">
        <v>0</v>
      </c>
      <c r="E172">
        <v>10891.43</v>
      </c>
      <c r="F172">
        <v>25</v>
      </c>
      <c r="G172">
        <v>27.228581338880002</v>
      </c>
      <c r="H172">
        <v>2</v>
      </c>
      <c r="I172">
        <v>20</v>
      </c>
      <c r="J172">
        <v>15.625</v>
      </c>
      <c r="K172">
        <v>11</v>
      </c>
      <c r="L172">
        <v>62</v>
      </c>
      <c r="M172">
        <v>1.1000000000000001</v>
      </c>
      <c r="N172">
        <v>6.2</v>
      </c>
    </row>
    <row r="173" spans="1:14" x14ac:dyDescent="0.3">
      <c r="A173">
        <v>1.7</v>
      </c>
      <c r="B173">
        <v>1.292035947E-2</v>
      </c>
      <c r="C173">
        <v>6.0800000000000003E-4</v>
      </c>
      <c r="D173">
        <v>0</v>
      </c>
      <c r="E173">
        <v>10328.94</v>
      </c>
      <c r="F173">
        <v>25</v>
      </c>
      <c r="G173">
        <v>25.822368421050001</v>
      </c>
      <c r="H173">
        <v>2</v>
      </c>
      <c r="I173">
        <v>20</v>
      </c>
      <c r="J173">
        <v>15.625</v>
      </c>
      <c r="K173">
        <v>12</v>
      </c>
      <c r="L173">
        <v>60</v>
      </c>
      <c r="M173">
        <v>1.19999999999999</v>
      </c>
      <c r="N173">
        <v>6</v>
      </c>
    </row>
    <row r="174" spans="1:14" x14ac:dyDescent="0.3">
      <c r="A174">
        <v>1.7</v>
      </c>
      <c r="B174">
        <v>7.5820726399999996E-3</v>
      </c>
      <c r="C174">
        <v>3.568E-4</v>
      </c>
      <c r="D174">
        <v>0</v>
      </c>
      <c r="E174">
        <v>17600.89</v>
      </c>
      <c r="F174">
        <v>25</v>
      </c>
      <c r="G174">
        <v>44.002242152459999</v>
      </c>
      <c r="H174">
        <v>2</v>
      </c>
      <c r="I174">
        <v>20</v>
      </c>
      <c r="J174">
        <v>15.625</v>
      </c>
      <c r="K174">
        <v>9</v>
      </c>
      <c r="L174">
        <v>55</v>
      </c>
      <c r="M174">
        <v>0.89999989999999896</v>
      </c>
      <c r="N174">
        <v>5.5</v>
      </c>
    </row>
    <row r="175" spans="1:14" x14ac:dyDescent="0.3">
      <c r="A175" t="s">
        <v>5</v>
      </c>
      <c r="B175">
        <v>0.59</v>
      </c>
      <c r="C175" t="s">
        <v>6</v>
      </c>
      <c r="D175">
        <v>2</v>
      </c>
    </row>
    <row r="176" spans="1:14" x14ac:dyDescent="0.3">
      <c r="A176" t="s">
        <v>8</v>
      </c>
    </row>
    <row r="177" spans="1:14" x14ac:dyDescent="0.3">
      <c r="A177" t="s">
        <v>106</v>
      </c>
      <c r="B177" t="s">
        <v>105</v>
      </c>
    </row>
    <row r="178" spans="1:14" x14ac:dyDescent="0.3">
      <c r="A178" s="4" t="s">
        <v>74</v>
      </c>
      <c r="B178" t="s">
        <v>104</v>
      </c>
      <c r="C178" t="s">
        <v>103</v>
      </c>
      <c r="D178" t="s">
        <v>73</v>
      </c>
      <c r="E178" t="s">
        <v>102</v>
      </c>
      <c r="F178" t="s">
        <v>19</v>
      </c>
      <c r="G178" t="s">
        <v>72</v>
      </c>
      <c r="H178" t="s">
        <v>75</v>
      </c>
      <c r="I178" t="s">
        <v>2</v>
      </c>
      <c r="J178" t="s">
        <v>20</v>
      </c>
      <c r="K178" t="s">
        <v>3</v>
      </c>
      <c r="L178" t="s">
        <v>27</v>
      </c>
      <c r="M178" t="s">
        <v>28</v>
      </c>
      <c r="N178" t="s">
        <v>29</v>
      </c>
    </row>
    <row r="179" spans="1:14" x14ac:dyDescent="0.3">
      <c r="A179">
        <v>1.5</v>
      </c>
      <c r="B179">
        <v>5.5125279100000004E-3</v>
      </c>
      <c r="C179">
        <v>2.9399999999999999E-4</v>
      </c>
      <c r="D179">
        <v>0</v>
      </c>
      <c r="E179">
        <v>21360.54</v>
      </c>
      <c r="F179">
        <v>25</v>
      </c>
      <c r="G179">
        <v>53.40136054421</v>
      </c>
      <c r="H179">
        <v>2</v>
      </c>
      <c r="I179">
        <v>20</v>
      </c>
      <c r="J179">
        <v>15.625</v>
      </c>
      <c r="K179">
        <v>8</v>
      </c>
      <c r="L179">
        <v>30</v>
      </c>
      <c r="M179">
        <v>0.8</v>
      </c>
      <c r="N179">
        <v>3</v>
      </c>
    </row>
    <row r="180" spans="1:14" x14ac:dyDescent="0.3">
      <c r="A180">
        <v>1.56</v>
      </c>
      <c r="B180">
        <v>5.7330313999999997E-3</v>
      </c>
      <c r="C180">
        <v>2.9399999999999999E-4</v>
      </c>
      <c r="D180">
        <v>0</v>
      </c>
      <c r="E180">
        <v>21360.54</v>
      </c>
      <c r="F180">
        <v>25</v>
      </c>
      <c r="G180">
        <v>53.40136054421</v>
      </c>
      <c r="H180">
        <v>2</v>
      </c>
      <c r="I180">
        <v>20</v>
      </c>
      <c r="J180">
        <v>15.625</v>
      </c>
      <c r="K180">
        <v>8</v>
      </c>
      <c r="L180">
        <v>49</v>
      </c>
      <c r="M180">
        <v>0.8</v>
      </c>
      <c r="N180">
        <v>4.9000000000000004</v>
      </c>
    </row>
    <row r="181" spans="1:14" x14ac:dyDescent="0.3">
      <c r="A181">
        <v>1.62</v>
      </c>
      <c r="B181">
        <v>5.9535351699999996E-3</v>
      </c>
      <c r="C181">
        <v>2.9399999999999999E-4</v>
      </c>
      <c r="D181">
        <v>0</v>
      </c>
      <c r="E181">
        <v>21360.54</v>
      </c>
      <c r="F181">
        <v>25</v>
      </c>
      <c r="G181">
        <v>53.40136054421</v>
      </c>
      <c r="H181">
        <v>2</v>
      </c>
      <c r="I181">
        <v>20</v>
      </c>
      <c r="J181">
        <v>15.625</v>
      </c>
      <c r="K181">
        <v>8</v>
      </c>
      <c r="L181">
        <v>52</v>
      </c>
      <c r="M181">
        <v>0.8</v>
      </c>
      <c r="N181">
        <v>5.2</v>
      </c>
    </row>
    <row r="182" spans="1:14" x14ac:dyDescent="0.3">
      <c r="A182">
        <v>1.68</v>
      </c>
      <c r="B182">
        <v>6.1740392200000001E-3</v>
      </c>
      <c r="C182">
        <v>2.9399999999999999E-4</v>
      </c>
      <c r="D182">
        <v>0</v>
      </c>
      <c r="E182">
        <v>21360.54</v>
      </c>
      <c r="F182">
        <v>25</v>
      </c>
      <c r="G182">
        <v>53.40136054421</v>
      </c>
      <c r="H182">
        <v>2</v>
      </c>
      <c r="I182">
        <v>20</v>
      </c>
      <c r="J182">
        <v>15.625</v>
      </c>
      <c r="K182">
        <v>8</v>
      </c>
      <c r="L182">
        <v>66</v>
      </c>
      <c r="M182">
        <v>0.8</v>
      </c>
      <c r="N182">
        <v>6.5999999999999899</v>
      </c>
    </row>
    <row r="183" spans="1:14" x14ac:dyDescent="0.3">
      <c r="A183">
        <v>1.74</v>
      </c>
      <c r="B183">
        <v>6.3945435700000003E-3</v>
      </c>
      <c r="C183">
        <v>2.9399999999999999E-4</v>
      </c>
      <c r="D183">
        <v>0</v>
      </c>
      <c r="E183">
        <v>21360.54</v>
      </c>
      <c r="F183">
        <v>25</v>
      </c>
      <c r="G183">
        <v>53.40136054421</v>
      </c>
      <c r="H183">
        <v>2</v>
      </c>
      <c r="I183">
        <v>20</v>
      </c>
      <c r="J183">
        <v>15.625</v>
      </c>
      <c r="K183">
        <v>8</v>
      </c>
      <c r="L183">
        <v>61</v>
      </c>
      <c r="M183">
        <v>0.8</v>
      </c>
      <c r="N183">
        <v>6.0999999999999899</v>
      </c>
    </row>
    <row r="184" spans="1:14" x14ac:dyDescent="0.3">
      <c r="A184">
        <v>1.8</v>
      </c>
      <c r="B184">
        <v>6.61504824E-3</v>
      </c>
      <c r="C184">
        <v>2.9399999999999999E-4</v>
      </c>
      <c r="D184">
        <v>0</v>
      </c>
      <c r="E184">
        <v>21360.54</v>
      </c>
      <c r="F184">
        <v>25</v>
      </c>
      <c r="G184">
        <v>53.40136054421</v>
      </c>
      <c r="H184">
        <v>2</v>
      </c>
      <c r="I184">
        <v>20</v>
      </c>
      <c r="J184">
        <v>15.625</v>
      </c>
      <c r="K184">
        <v>8</v>
      </c>
      <c r="L184">
        <v>55</v>
      </c>
      <c r="M184">
        <v>0.8</v>
      </c>
      <c r="N184">
        <v>5.5</v>
      </c>
    </row>
    <row r="185" spans="1:14" x14ac:dyDescent="0.3">
      <c r="A185">
        <v>1.86</v>
      </c>
      <c r="B185">
        <v>6.8355532300000002E-3</v>
      </c>
      <c r="C185">
        <v>2.9399999999999999E-4</v>
      </c>
      <c r="D185">
        <v>0</v>
      </c>
      <c r="E185">
        <v>21360.54</v>
      </c>
      <c r="F185">
        <v>25</v>
      </c>
      <c r="G185">
        <v>53.40136054421</v>
      </c>
      <c r="H185">
        <v>2</v>
      </c>
      <c r="I185">
        <v>20</v>
      </c>
      <c r="J185">
        <v>15.625</v>
      </c>
      <c r="K185">
        <v>8</v>
      </c>
      <c r="L185">
        <v>52</v>
      </c>
      <c r="M185">
        <v>0.8</v>
      </c>
      <c r="N185">
        <v>5.2</v>
      </c>
    </row>
    <row r="186" spans="1:14" x14ac:dyDescent="0.3">
      <c r="A186">
        <v>1.92</v>
      </c>
      <c r="B186">
        <v>7.05605855E-3</v>
      </c>
      <c r="C186">
        <v>2.9399999999999999E-4</v>
      </c>
      <c r="D186">
        <v>0</v>
      </c>
      <c r="E186">
        <v>21360.54</v>
      </c>
      <c r="F186">
        <v>25</v>
      </c>
      <c r="G186">
        <v>53.40136054421</v>
      </c>
      <c r="H186">
        <v>2</v>
      </c>
      <c r="I186">
        <v>20</v>
      </c>
      <c r="J186">
        <v>15.625</v>
      </c>
      <c r="K186">
        <v>8</v>
      </c>
      <c r="L186">
        <v>54</v>
      </c>
      <c r="M186">
        <v>0.8</v>
      </c>
      <c r="N186">
        <v>5.4</v>
      </c>
    </row>
    <row r="187" spans="1:14" x14ac:dyDescent="0.3">
      <c r="A187">
        <v>1.98</v>
      </c>
      <c r="B187">
        <v>7.2765642100000002E-3</v>
      </c>
      <c r="C187">
        <v>2.9399999999999999E-4</v>
      </c>
      <c r="D187">
        <v>0</v>
      </c>
      <c r="E187">
        <v>21360.54</v>
      </c>
      <c r="F187">
        <v>25</v>
      </c>
      <c r="G187">
        <v>53.40136054421</v>
      </c>
      <c r="H187">
        <v>2</v>
      </c>
      <c r="I187">
        <v>20</v>
      </c>
      <c r="J187">
        <v>15.625</v>
      </c>
      <c r="K187">
        <v>8</v>
      </c>
      <c r="L187">
        <v>52</v>
      </c>
      <c r="M187">
        <v>0.8</v>
      </c>
      <c r="N187">
        <v>5.2</v>
      </c>
    </row>
    <row r="188" spans="1:14" x14ac:dyDescent="0.3">
      <c r="A188">
        <v>2.04</v>
      </c>
      <c r="B188">
        <v>7.4970702299999997E-3</v>
      </c>
      <c r="C188">
        <v>2.9399999999999999E-4</v>
      </c>
      <c r="D188">
        <v>0</v>
      </c>
      <c r="E188">
        <v>21360.54</v>
      </c>
      <c r="F188">
        <v>25</v>
      </c>
      <c r="G188">
        <v>53.40136054421</v>
      </c>
      <c r="H188">
        <v>2</v>
      </c>
      <c r="I188">
        <v>20</v>
      </c>
      <c r="J188">
        <v>15.625</v>
      </c>
      <c r="K188">
        <v>8</v>
      </c>
      <c r="L188">
        <v>59</v>
      </c>
      <c r="M188">
        <v>0.8</v>
      </c>
      <c r="N188">
        <v>5.9</v>
      </c>
    </row>
    <row r="189" spans="1:14" x14ac:dyDescent="0.3">
      <c r="A189">
        <v>2.1</v>
      </c>
      <c r="B189">
        <v>7.7175766099999996E-3</v>
      </c>
      <c r="C189">
        <v>2.9399999999999999E-4</v>
      </c>
      <c r="D189">
        <v>0</v>
      </c>
      <c r="E189">
        <v>21360.54</v>
      </c>
      <c r="F189">
        <v>25</v>
      </c>
      <c r="G189">
        <v>53.40136054421</v>
      </c>
      <c r="H189">
        <v>2</v>
      </c>
      <c r="I189">
        <v>20</v>
      </c>
      <c r="J189">
        <v>15.625</v>
      </c>
      <c r="K189">
        <v>8</v>
      </c>
      <c r="L189">
        <v>60</v>
      </c>
      <c r="M189">
        <v>0.8</v>
      </c>
      <c r="N189">
        <v>6</v>
      </c>
    </row>
    <row r="190" spans="1:14" x14ac:dyDescent="0.3">
      <c r="A190">
        <v>1.5</v>
      </c>
      <c r="B190">
        <v>5.5125279100000004E-3</v>
      </c>
      <c r="C190">
        <v>2.9399999999999999E-4</v>
      </c>
      <c r="D190">
        <v>0</v>
      </c>
      <c r="E190">
        <v>21360.54</v>
      </c>
      <c r="F190">
        <v>25</v>
      </c>
      <c r="G190">
        <v>53.40136054421</v>
      </c>
      <c r="H190">
        <v>2</v>
      </c>
      <c r="I190">
        <v>20</v>
      </c>
      <c r="J190">
        <v>15.625</v>
      </c>
      <c r="K190">
        <v>8</v>
      </c>
      <c r="L190">
        <v>30</v>
      </c>
      <c r="M190">
        <v>0.8</v>
      </c>
      <c r="N190">
        <v>3</v>
      </c>
    </row>
    <row r="191" spans="1:14" x14ac:dyDescent="0.3">
      <c r="A191" t="s">
        <v>5</v>
      </c>
      <c r="B191">
        <v>0.59</v>
      </c>
      <c r="C191" t="s">
        <v>6</v>
      </c>
      <c r="D191">
        <v>2</v>
      </c>
    </row>
    <row r="192" spans="1:14" x14ac:dyDescent="0.3">
      <c r="A192" t="s">
        <v>8</v>
      </c>
    </row>
    <row r="193" spans="1:14" x14ac:dyDescent="0.3">
      <c r="A193" t="s">
        <v>106</v>
      </c>
      <c r="B193" t="s">
        <v>105</v>
      </c>
    </row>
    <row r="194" spans="1:14" x14ac:dyDescent="0.3">
      <c r="A194" t="s">
        <v>74</v>
      </c>
      <c r="B194" t="s">
        <v>104</v>
      </c>
      <c r="C194" t="s">
        <v>103</v>
      </c>
      <c r="D194" t="s">
        <v>73</v>
      </c>
      <c r="E194" t="s">
        <v>102</v>
      </c>
      <c r="F194" t="s">
        <v>19</v>
      </c>
      <c r="G194" t="s">
        <v>72</v>
      </c>
      <c r="H194" t="s">
        <v>75</v>
      </c>
      <c r="I194" s="4" t="s">
        <v>2</v>
      </c>
      <c r="J194" t="s">
        <v>20</v>
      </c>
      <c r="K194" t="s">
        <v>3</v>
      </c>
      <c r="L194" t="s">
        <v>27</v>
      </c>
      <c r="M194" t="s">
        <v>28</v>
      </c>
      <c r="N194" t="s">
        <v>29</v>
      </c>
    </row>
    <row r="195" spans="1:14" x14ac:dyDescent="0.3">
      <c r="A195">
        <v>1.75</v>
      </c>
      <c r="B195">
        <v>6.4312943300000001E-3</v>
      </c>
      <c r="C195">
        <v>2.9399999999999999E-4</v>
      </c>
      <c r="D195">
        <v>0</v>
      </c>
      <c r="E195">
        <v>21360.54</v>
      </c>
      <c r="F195">
        <v>25</v>
      </c>
      <c r="G195">
        <v>53.40136054421</v>
      </c>
      <c r="H195">
        <v>2</v>
      </c>
      <c r="I195">
        <v>1</v>
      </c>
      <c r="J195">
        <v>15.625</v>
      </c>
      <c r="K195">
        <v>8</v>
      </c>
      <c r="L195">
        <v>92</v>
      </c>
      <c r="M195">
        <v>0.8</v>
      </c>
      <c r="N195">
        <v>9.199999</v>
      </c>
    </row>
    <row r="196" spans="1:14" x14ac:dyDescent="0.3">
      <c r="A196">
        <v>1.75</v>
      </c>
      <c r="B196">
        <v>6.4312943300000001E-3</v>
      </c>
      <c r="C196">
        <v>2.9399999999999999E-4</v>
      </c>
      <c r="D196">
        <v>0</v>
      </c>
      <c r="E196">
        <v>21360.54</v>
      </c>
      <c r="F196">
        <v>25</v>
      </c>
      <c r="G196">
        <v>53.40136054421</v>
      </c>
      <c r="H196">
        <v>2</v>
      </c>
      <c r="I196">
        <v>11</v>
      </c>
      <c r="J196">
        <v>15.625</v>
      </c>
      <c r="K196">
        <v>8</v>
      </c>
      <c r="L196">
        <v>77</v>
      </c>
      <c r="M196">
        <v>0.8</v>
      </c>
      <c r="N196">
        <v>7.7</v>
      </c>
    </row>
    <row r="197" spans="1:14" x14ac:dyDescent="0.3">
      <c r="A197">
        <v>1.75</v>
      </c>
      <c r="B197">
        <v>6.4312943300000001E-3</v>
      </c>
      <c r="C197">
        <v>2.9399999999999999E-4</v>
      </c>
      <c r="D197">
        <v>0</v>
      </c>
      <c r="E197">
        <v>21360.54</v>
      </c>
      <c r="F197">
        <v>25</v>
      </c>
      <c r="G197">
        <v>53.40136054421</v>
      </c>
      <c r="H197">
        <v>2</v>
      </c>
      <c r="I197">
        <v>21</v>
      </c>
      <c r="J197">
        <v>15.625</v>
      </c>
      <c r="K197">
        <v>9</v>
      </c>
      <c r="L197">
        <v>57</v>
      </c>
      <c r="M197">
        <v>0.89999989999999896</v>
      </c>
      <c r="N197">
        <v>5.7</v>
      </c>
    </row>
    <row r="198" spans="1:14" x14ac:dyDescent="0.3">
      <c r="A198">
        <v>1.75</v>
      </c>
      <c r="B198">
        <v>6.4312943300000001E-3</v>
      </c>
      <c r="C198">
        <v>2.9399999999999999E-4</v>
      </c>
      <c r="D198">
        <v>0</v>
      </c>
      <c r="E198">
        <v>21360.54</v>
      </c>
      <c r="F198">
        <v>25</v>
      </c>
      <c r="G198">
        <v>53.40136054421</v>
      </c>
      <c r="H198">
        <v>2</v>
      </c>
      <c r="I198">
        <v>31</v>
      </c>
      <c r="J198">
        <v>15.625</v>
      </c>
      <c r="K198">
        <v>5</v>
      </c>
      <c r="L198">
        <v>37</v>
      </c>
      <c r="M198">
        <v>0.5</v>
      </c>
      <c r="N198">
        <v>3.7</v>
      </c>
    </row>
    <row r="199" spans="1:14" x14ac:dyDescent="0.3">
      <c r="A199">
        <v>1.75</v>
      </c>
      <c r="B199">
        <v>6.4312943300000001E-3</v>
      </c>
      <c r="C199">
        <v>2.9399999999999999E-4</v>
      </c>
      <c r="D199">
        <v>0</v>
      </c>
      <c r="E199">
        <v>21360.54</v>
      </c>
      <c r="F199">
        <v>25</v>
      </c>
      <c r="G199">
        <v>53.40136054421</v>
      </c>
      <c r="H199">
        <v>2</v>
      </c>
      <c r="I199">
        <v>41</v>
      </c>
      <c r="J199">
        <v>15.625</v>
      </c>
      <c r="K199">
        <v>4</v>
      </c>
      <c r="L199">
        <v>21</v>
      </c>
      <c r="M199">
        <v>0.4</v>
      </c>
      <c r="N199">
        <v>2.1</v>
      </c>
    </row>
    <row r="200" spans="1:14" x14ac:dyDescent="0.3">
      <c r="A200">
        <v>1.75</v>
      </c>
      <c r="B200">
        <v>6.4312943300000001E-3</v>
      </c>
      <c r="C200">
        <v>2.9399999999999999E-4</v>
      </c>
      <c r="D200">
        <v>0</v>
      </c>
      <c r="E200">
        <v>21360.54</v>
      </c>
      <c r="F200">
        <v>25</v>
      </c>
      <c r="G200">
        <v>53.40136054421</v>
      </c>
      <c r="H200">
        <v>2</v>
      </c>
      <c r="I200">
        <v>51</v>
      </c>
      <c r="J200">
        <v>15.625</v>
      </c>
      <c r="K200">
        <v>4</v>
      </c>
      <c r="L200">
        <v>23</v>
      </c>
      <c r="M200">
        <v>0.4</v>
      </c>
      <c r="N200">
        <v>2.2999999999999901</v>
      </c>
    </row>
    <row r="201" spans="1:14" x14ac:dyDescent="0.3">
      <c r="A201">
        <v>1.75</v>
      </c>
      <c r="B201">
        <v>6.4312943300000001E-3</v>
      </c>
      <c r="C201">
        <v>2.9399999999999999E-4</v>
      </c>
      <c r="D201">
        <v>0</v>
      </c>
      <c r="E201">
        <v>21360.54</v>
      </c>
      <c r="F201">
        <v>25</v>
      </c>
      <c r="G201">
        <v>53.40136054421</v>
      </c>
      <c r="H201">
        <v>2</v>
      </c>
      <c r="I201">
        <v>61</v>
      </c>
      <c r="J201">
        <v>15.625</v>
      </c>
      <c r="K201">
        <v>3</v>
      </c>
      <c r="L201">
        <v>21</v>
      </c>
      <c r="M201">
        <v>0.29999999999999899</v>
      </c>
      <c r="N201">
        <v>2.1</v>
      </c>
    </row>
    <row r="202" spans="1:14" x14ac:dyDescent="0.3">
      <c r="A202">
        <v>1.75</v>
      </c>
      <c r="B202">
        <v>6.4312943300000001E-3</v>
      </c>
      <c r="C202">
        <v>2.9399999999999999E-4</v>
      </c>
      <c r="D202">
        <v>0</v>
      </c>
      <c r="E202">
        <v>21360.54</v>
      </c>
      <c r="F202">
        <v>25</v>
      </c>
      <c r="G202">
        <v>53.40136054421</v>
      </c>
      <c r="H202">
        <v>2</v>
      </c>
      <c r="I202">
        <v>71</v>
      </c>
      <c r="J202">
        <v>15.625</v>
      </c>
      <c r="K202">
        <v>4</v>
      </c>
      <c r="L202">
        <v>13</v>
      </c>
      <c r="M202">
        <v>0.4</v>
      </c>
      <c r="N202">
        <v>1.3</v>
      </c>
    </row>
    <row r="203" spans="1:14" x14ac:dyDescent="0.3">
      <c r="A203">
        <v>1.75</v>
      </c>
      <c r="B203">
        <v>6.4312943300000001E-3</v>
      </c>
      <c r="C203">
        <v>2.9399999999999999E-4</v>
      </c>
      <c r="D203">
        <v>0</v>
      </c>
      <c r="E203">
        <v>21360.54</v>
      </c>
      <c r="F203">
        <v>25</v>
      </c>
      <c r="G203">
        <v>53.40136054421</v>
      </c>
      <c r="H203">
        <v>2</v>
      </c>
      <c r="I203">
        <v>81</v>
      </c>
      <c r="J203">
        <v>15.625</v>
      </c>
      <c r="K203">
        <v>4</v>
      </c>
      <c r="L203">
        <v>9</v>
      </c>
      <c r="M203">
        <v>0.4</v>
      </c>
      <c r="N203">
        <v>0.89999989999999896</v>
      </c>
    </row>
    <row r="204" spans="1:14" x14ac:dyDescent="0.3">
      <c r="A204">
        <v>1.75</v>
      </c>
      <c r="B204">
        <v>6.4312943300000001E-3</v>
      </c>
      <c r="C204">
        <v>2.9399999999999999E-4</v>
      </c>
      <c r="D204">
        <v>0</v>
      </c>
      <c r="E204">
        <v>21360.54</v>
      </c>
      <c r="F204">
        <v>25</v>
      </c>
      <c r="G204">
        <v>53.40136054421</v>
      </c>
      <c r="H204">
        <v>2</v>
      </c>
      <c r="I204">
        <v>91</v>
      </c>
      <c r="J204">
        <v>15.625</v>
      </c>
      <c r="K204">
        <v>4</v>
      </c>
      <c r="L204">
        <v>6</v>
      </c>
      <c r="M204">
        <v>0.4</v>
      </c>
      <c r="N204">
        <v>0.59999999999999898</v>
      </c>
    </row>
    <row r="205" spans="1:14" x14ac:dyDescent="0.3">
      <c r="A205">
        <v>1.75</v>
      </c>
      <c r="B205">
        <v>6.4312943300000001E-3</v>
      </c>
      <c r="C205">
        <v>2.9399999999999999E-4</v>
      </c>
      <c r="D205">
        <v>0</v>
      </c>
      <c r="E205">
        <v>21360.54</v>
      </c>
      <c r="F205">
        <v>25</v>
      </c>
      <c r="G205">
        <v>53.40136054421</v>
      </c>
      <c r="H205">
        <v>2</v>
      </c>
      <c r="I205">
        <v>101</v>
      </c>
      <c r="J205">
        <v>15.625</v>
      </c>
      <c r="K205">
        <v>3</v>
      </c>
      <c r="L205">
        <v>7</v>
      </c>
      <c r="M205">
        <v>0.29999999999999899</v>
      </c>
      <c r="N205">
        <v>0.69999999999999896</v>
      </c>
    </row>
    <row r="206" spans="1:14" x14ac:dyDescent="0.3">
      <c r="A206">
        <v>1.75</v>
      </c>
      <c r="B206">
        <v>6.4312943300000001E-3</v>
      </c>
      <c r="C206">
        <v>2.9399999999999999E-4</v>
      </c>
      <c r="D206">
        <v>0</v>
      </c>
      <c r="E206">
        <v>21360.54</v>
      </c>
      <c r="F206">
        <v>25</v>
      </c>
      <c r="G206">
        <v>53.40136054421</v>
      </c>
      <c r="H206">
        <v>2</v>
      </c>
      <c r="I206">
        <v>91</v>
      </c>
      <c r="J206">
        <v>15.625</v>
      </c>
      <c r="K206">
        <v>4</v>
      </c>
      <c r="L206">
        <v>6</v>
      </c>
      <c r="M206">
        <v>0.4</v>
      </c>
      <c r="N206">
        <v>0.59999999999999898</v>
      </c>
    </row>
    <row r="207" spans="1:14" x14ac:dyDescent="0.3">
      <c r="A207" t="s">
        <v>5</v>
      </c>
      <c r="B207">
        <v>0.59</v>
      </c>
      <c r="C207" t="s">
        <v>6</v>
      </c>
      <c r="D207">
        <v>2</v>
      </c>
    </row>
    <row r="208" spans="1:14" x14ac:dyDescent="0.3">
      <c r="A208" t="s">
        <v>8</v>
      </c>
    </row>
    <row r="209" spans="1:14" x14ac:dyDescent="0.3">
      <c r="A209" t="s">
        <v>106</v>
      </c>
      <c r="B209" t="s">
        <v>105</v>
      </c>
    </row>
    <row r="210" spans="1:14" x14ac:dyDescent="0.3">
      <c r="A210" t="s">
        <v>74</v>
      </c>
      <c r="B210" t="s">
        <v>104</v>
      </c>
      <c r="C210" t="s">
        <v>103</v>
      </c>
      <c r="D210" t="s">
        <v>73</v>
      </c>
      <c r="E210" t="s">
        <v>102</v>
      </c>
      <c r="F210" t="s">
        <v>19</v>
      </c>
      <c r="G210" t="s">
        <v>72</v>
      </c>
      <c r="H210" s="4" t="s">
        <v>75</v>
      </c>
      <c r="I210" t="s">
        <v>2</v>
      </c>
      <c r="J210" t="s">
        <v>20</v>
      </c>
      <c r="K210" t="s">
        <v>3</v>
      </c>
      <c r="L210" t="s">
        <v>27</v>
      </c>
      <c r="M210" t="s">
        <v>28</v>
      </c>
      <c r="N210" t="s">
        <v>29</v>
      </c>
    </row>
    <row r="211" spans="1:14" x14ac:dyDescent="0.3">
      <c r="A211">
        <v>1.75</v>
      </c>
      <c r="B211">
        <v>6.4312943300000001E-3</v>
      </c>
      <c r="C211">
        <v>2.9399999999999999E-4</v>
      </c>
      <c r="D211">
        <v>0</v>
      </c>
      <c r="E211">
        <v>21360.54</v>
      </c>
      <c r="F211">
        <v>25</v>
      </c>
      <c r="G211">
        <v>53.40136054421</v>
      </c>
      <c r="H211">
        <v>1</v>
      </c>
      <c r="I211">
        <v>1</v>
      </c>
      <c r="J211">
        <v>15.625</v>
      </c>
      <c r="K211">
        <v>7</v>
      </c>
      <c r="L211">
        <v>109</v>
      </c>
      <c r="M211">
        <v>0.69999999999999896</v>
      </c>
      <c r="N211">
        <v>10.9</v>
      </c>
    </row>
    <row r="212" spans="1:14" x14ac:dyDescent="0.3">
      <c r="A212">
        <v>1.75</v>
      </c>
      <c r="B212">
        <v>6.4312943300000001E-3</v>
      </c>
      <c r="C212">
        <v>2.9399999999999999E-4</v>
      </c>
      <c r="D212">
        <v>0</v>
      </c>
      <c r="E212">
        <v>21360.54</v>
      </c>
      <c r="F212">
        <v>25</v>
      </c>
      <c r="G212">
        <v>53.40136054421</v>
      </c>
      <c r="H212">
        <v>11</v>
      </c>
      <c r="I212">
        <v>1</v>
      </c>
      <c r="J212">
        <v>15.625</v>
      </c>
      <c r="K212">
        <v>9</v>
      </c>
      <c r="L212">
        <v>75</v>
      </c>
      <c r="M212">
        <v>0.89999989999999896</v>
      </c>
      <c r="N212">
        <v>7.5</v>
      </c>
    </row>
    <row r="213" spans="1:14" x14ac:dyDescent="0.3">
      <c r="A213">
        <v>1.75</v>
      </c>
      <c r="B213">
        <v>6.4312943300000001E-3</v>
      </c>
      <c r="C213">
        <v>2.9399999999999999E-4</v>
      </c>
      <c r="D213">
        <v>0</v>
      </c>
      <c r="E213">
        <v>21360.54</v>
      </c>
      <c r="F213">
        <v>25</v>
      </c>
      <c r="G213">
        <v>53.40136054421</v>
      </c>
      <c r="H213">
        <v>21</v>
      </c>
      <c r="I213">
        <v>1</v>
      </c>
      <c r="J213">
        <v>15.625</v>
      </c>
      <c r="K213">
        <v>8</v>
      </c>
      <c r="L213">
        <v>33</v>
      </c>
      <c r="M213">
        <v>0.8</v>
      </c>
      <c r="N213">
        <v>3.2999999999999901</v>
      </c>
    </row>
    <row r="214" spans="1:14" x14ac:dyDescent="0.3">
      <c r="A214">
        <v>1.75</v>
      </c>
      <c r="B214">
        <v>6.4312943300000001E-3</v>
      </c>
      <c r="C214">
        <v>2.9399999999999999E-4</v>
      </c>
      <c r="D214">
        <v>0</v>
      </c>
      <c r="E214">
        <v>21360.54</v>
      </c>
      <c r="F214">
        <v>25</v>
      </c>
      <c r="G214">
        <v>53.40136054421</v>
      </c>
      <c r="H214">
        <v>31</v>
      </c>
      <c r="I214">
        <v>1</v>
      </c>
      <c r="J214">
        <v>15.625</v>
      </c>
      <c r="K214">
        <v>5</v>
      </c>
      <c r="L214">
        <v>20</v>
      </c>
      <c r="M214">
        <v>0.5</v>
      </c>
      <c r="N214">
        <v>2</v>
      </c>
    </row>
    <row r="215" spans="1:14" x14ac:dyDescent="0.3">
      <c r="A215">
        <v>1.75</v>
      </c>
      <c r="B215">
        <v>6.4312943300000001E-3</v>
      </c>
      <c r="C215">
        <v>2.9399999999999999E-4</v>
      </c>
      <c r="D215">
        <v>0</v>
      </c>
      <c r="E215">
        <v>21360.54</v>
      </c>
      <c r="F215">
        <v>25</v>
      </c>
      <c r="G215">
        <v>53.40136054421</v>
      </c>
      <c r="H215">
        <v>41</v>
      </c>
      <c r="I215">
        <v>1</v>
      </c>
      <c r="J215">
        <v>15.625</v>
      </c>
      <c r="K215">
        <v>3</v>
      </c>
      <c r="L215">
        <v>14</v>
      </c>
      <c r="M215">
        <v>0.29999999999999899</v>
      </c>
      <c r="N215">
        <v>1.3999999999999899</v>
      </c>
    </row>
    <row r="216" spans="1:14" x14ac:dyDescent="0.3">
      <c r="A216">
        <v>1.75</v>
      </c>
      <c r="B216">
        <v>6.4312943300000001E-3</v>
      </c>
      <c r="C216">
        <v>2.9399999999999999E-4</v>
      </c>
      <c r="D216">
        <v>0</v>
      </c>
      <c r="E216">
        <v>21360.54</v>
      </c>
      <c r="F216">
        <v>25</v>
      </c>
      <c r="G216">
        <v>53.40136054421</v>
      </c>
      <c r="H216">
        <v>51</v>
      </c>
      <c r="I216">
        <v>1</v>
      </c>
      <c r="J216">
        <v>15.625</v>
      </c>
      <c r="K216">
        <v>4</v>
      </c>
      <c r="L216">
        <v>13</v>
      </c>
      <c r="M216">
        <v>0.4</v>
      </c>
      <c r="N216">
        <v>1.3</v>
      </c>
    </row>
    <row r="217" spans="1:14" x14ac:dyDescent="0.3">
      <c r="A217">
        <v>1.75</v>
      </c>
      <c r="B217">
        <v>6.4312943300000001E-3</v>
      </c>
      <c r="C217">
        <v>2.9399999999999999E-4</v>
      </c>
      <c r="D217">
        <v>0</v>
      </c>
      <c r="E217">
        <v>21360.54</v>
      </c>
      <c r="F217">
        <v>25</v>
      </c>
      <c r="G217">
        <v>53.40136054421</v>
      </c>
      <c r="H217">
        <v>61</v>
      </c>
      <c r="I217">
        <v>1</v>
      </c>
      <c r="J217">
        <v>15.625</v>
      </c>
      <c r="K217">
        <v>4</v>
      </c>
      <c r="L217">
        <v>4</v>
      </c>
      <c r="M217">
        <v>0.4</v>
      </c>
      <c r="N217">
        <v>0.4</v>
      </c>
    </row>
    <row r="218" spans="1:14" x14ac:dyDescent="0.3">
      <c r="A218">
        <v>1.75</v>
      </c>
      <c r="B218">
        <v>6.4312943300000001E-3</v>
      </c>
      <c r="C218">
        <v>2.9399999999999999E-4</v>
      </c>
      <c r="D218">
        <v>0</v>
      </c>
      <c r="E218">
        <v>21360.54</v>
      </c>
      <c r="F218">
        <v>25</v>
      </c>
      <c r="G218">
        <v>53.40136054421</v>
      </c>
      <c r="H218">
        <v>71</v>
      </c>
      <c r="I218">
        <v>1</v>
      </c>
      <c r="J218">
        <v>15.625</v>
      </c>
      <c r="K218">
        <v>4</v>
      </c>
      <c r="L218">
        <v>7</v>
      </c>
      <c r="M218">
        <v>0.4</v>
      </c>
      <c r="N218">
        <v>0.69999999999999896</v>
      </c>
    </row>
    <row r="219" spans="1:14" x14ac:dyDescent="0.3">
      <c r="A219">
        <v>1.75</v>
      </c>
      <c r="B219">
        <v>6.4312943300000001E-3</v>
      </c>
      <c r="C219">
        <v>2.9399999999999999E-4</v>
      </c>
      <c r="D219">
        <v>0</v>
      </c>
      <c r="E219">
        <v>21360.54</v>
      </c>
      <c r="F219">
        <v>25</v>
      </c>
      <c r="G219">
        <v>53.40136054421</v>
      </c>
      <c r="H219">
        <v>81</v>
      </c>
      <c r="I219">
        <v>1</v>
      </c>
      <c r="J219">
        <v>15.625</v>
      </c>
      <c r="K219">
        <v>4</v>
      </c>
      <c r="L219">
        <v>3</v>
      </c>
      <c r="M219">
        <v>0.4</v>
      </c>
      <c r="N219">
        <v>0.29999999999999899</v>
      </c>
    </row>
    <row r="220" spans="1:14" x14ac:dyDescent="0.3">
      <c r="A220">
        <v>1.75</v>
      </c>
      <c r="B220">
        <v>6.4312943300000001E-3</v>
      </c>
      <c r="C220">
        <v>2.9399999999999999E-4</v>
      </c>
      <c r="D220">
        <v>0</v>
      </c>
      <c r="E220">
        <v>21360.54</v>
      </c>
      <c r="F220">
        <v>25</v>
      </c>
      <c r="G220">
        <v>53.40136054421</v>
      </c>
      <c r="H220">
        <v>91</v>
      </c>
      <c r="I220">
        <v>1</v>
      </c>
      <c r="J220">
        <v>15.625</v>
      </c>
      <c r="K220">
        <v>4</v>
      </c>
      <c r="L220">
        <v>3</v>
      </c>
      <c r="M220">
        <v>0.4</v>
      </c>
      <c r="N220">
        <v>0.29999999999999899</v>
      </c>
    </row>
    <row r="221" spans="1:14" x14ac:dyDescent="0.3">
      <c r="A221">
        <v>1.75</v>
      </c>
      <c r="B221">
        <v>6.4312943300000001E-3</v>
      </c>
      <c r="C221">
        <v>2.9399999999999999E-4</v>
      </c>
      <c r="D221">
        <v>0</v>
      </c>
      <c r="E221">
        <v>21360.54</v>
      </c>
      <c r="F221">
        <v>25</v>
      </c>
      <c r="G221">
        <v>53.40136054421</v>
      </c>
      <c r="H221">
        <v>101</v>
      </c>
      <c r="I221">
        <v>1</v>
      </c>
      <c r="J221">
        <v>15.625</v>
      </c>
      <c r="K221">
        <v>2</v>
      </c>
      <c r="L221">
        <v>1</v>
      </c>
      <c r="M221">
        <v>0.2</v>
      </c>
      <c r="N221">
        <v>9.99999899999999E-2</v>
      </c>
    </row>
    <row r="222" spans="1:14" x14ac:dyDescent="0.3">
      <c r="A222">
        <v>1.75</v>
      </c>
      <c r="B222">
        <v>6.4312943300000001E-3</v>
      </c>
      <c r="C222">
        <v>2.9399999999999999E-4</v>
      </c>
      <c r="D222">
        <v>0</v>
      </c>
      <c r="E222">
        <v>21360.54</v>
      </c>
      <c r="F222">
        <v>25</v>
      </c>
      <c r="G222">
        <v>53.40136054421</v>
      </c>
      <c r="H222">
        <v>101</v>
      </c>
      <c r="I222">
        <v>1</v>
      </c>
      <c r="J222">
        <v>15.625</v>
      </c>
      <c r="K222">
        <v>2</v>
      </c>
      <c r="L222">
        <v>1</v>
      </c>
      <c r="M222">
        <v>0.2</v>
      </c>
      <c r="N222">
        <v>9.99999899999999E-2</v>
      </c>
    </row>
    <row r="223" spans="1:14" x14ac:dyDescent="0.3">
      <c r="A223" t="s">
        <v>5</v>
      </c>
      <c r="B223">
        <v>0.59</v>
      </c>
      <c r="C223" t="s">
        <v>6</v>
      </c>
      <c r="D223">
        <v>2</v>
      </c>
    </row>
    <row r="224" spans="1:14" x14ac:dyDescent="0.3">
      <c r="A224" t="s">
        <v>8</v>
      </c>
    </row>
    <row r="225" spans="1:16" x14ac:dyDescent="0.3">
      <c r="A225" t="s">
        <v>106</v>
      </c>
      <c r="B225" t="s">
        <v>105</v>
      </c>
    </row>
    <row r="226" spans="1:16" x14ac:dyDescent="0.3">
      <c r="A226" t="s">
        <v>74</v>
      </c>
      <c r="B226" t="s">
        <v>104</v>
      </c>
      <c r="C226" t="s">
        <v>103</v>
      </c>
      <c r="D226" t="s">
        <v>73</v>
      </c>
      <c r="E226" t="s">
        <v>102</v>
      </c>
      <c r="F226" t="s">
        <v>19</v>
      </c>
      <c r="G226" t="s">
        <v>72</v>
      </c>
      <c r="H226" t="s">
        <v>75</v>
      </c>
      <c r="I226" t="s">
        <v>2</v>
      </c>
      <c r="J226" s="4" t="s">
        <v>20</v>
      </c>
      <c r="K226" t="s">
        <v>3</v>
      </c>
      <c r="L226" t="s">
        <v>27</v>
      </c>
      <c r="M226" t="s">
        <v>28</v>
      </c>
      <c r="N226" t="s">
        <v>29</v>
      </c>
      <c r="O226" t="s">
        <v>111</v>
      </c>
      <c r="P226" t="s">
        <v>51</v>
      </c>
    </row>
    <row r="227" spans="1:16" x14ac:dyDescent="0.3">
      <c r="A227">
        <v>1.75</v>
      </c>
      <c r="B227">
        <v>5.1450226899999998E-3</v>
      </c>
      <c r="C227">
        <v>2.9399999999999999E-4</v>
      </c>
      <c r="D227">
        <v>0</v>
      </c>
      <c r="E227">
        <v>21360.54</v>
      </c>
      <c r="F227">
        <v>20</v>
      </c>
      <c r="G227">
        <v>53.40136054421</v>
      </c>
      <c r="H227">
        <v>1</v>
      </c>
      <c r="I227">
        <v>1</v>
      </c>
      <c r="J227">
        <v>12.5</v>
      </c>
      <c r="K227">
        <v>7</v>
      </c>
      <c r="L227">
        <v>78</v>
      </c>
      <c r="M227">
        <v>0.69999999999999896</v>
      </c>
      <c r="N227">
        <v>7.7999999999999901</v>
      </c>
      <c r="O227">
        <f>K227/J227</f>
        <v>0.56000000000000005</v>
      </c>
      <c r="P227">
        <f>L227/J227</f>
        <v>6.24</v>
      </c>
    </row>
    <row r="228" spans="1:16" x14ac:dyDescent="0.3">
      <c r="A228">
        <v>1.75</v>
      </c>
      <c r="B228">
        <v>7.7175766099999996E-3</v>
      </c>
      <c r="C228">
        <v>2.9399999999999999E-4</v>
      </c>
      <c r="D228">
        <v>0</v>
      </c>
      <c r="E228">
        <v>21360.54</v>
      </c>
      <c r="F228">
        <v>30</v>
      </c>
      <c r="G228">
        <v>53.40136054421</v>
      </c>
      <c r="H228">
        <v>1</v>
      </c>
      <c r="I228">
        <v>1</v>
      </c>
      <c r="J228">
        <v>18.75</v>
      </c>
      <c r="K228">
        <v>12</v>
      </c>
      <c r="L228">
        <v>135</v>
      </c>
      <c r="M228">
        <v>1.19999999999999</v>
      </c>
      <c r="N228">
        <v>13.5</v>
      </c>
      <c r="O228">
        <f t="shared" ref="O228:O238" si="0">K228/J228</f>
        <v>0.64</v>
      </c>
      <c r="P228">
        <f t="shared" ref="P228:P238" si="1">L228/J228</f>
        <v>7.2</v>
      </c>
    </row>
    <row r="229" spans="1:16" x14ac:dyDescent="0.3">
      <c r="A229">
        <v>1.75</v>
      </c>
      <c r="B229">
        <v>1.02901816E-2</v>
      </c>
      <c r="C229">
        <v>2.9399999999999999E-4</v>
      </c>
      <c r="D229">
        <v>0</v>
      </c>
      <c r="E229">
        <v>21360.54</v>
      </c>
      <c r="F229">
        <v>40</v>
      </c>
      <c r="G229">
        <v>53.40136054421</v>
      </c>
      <c r="H229">
        <v>1</v>
      </c>
      <c r="I229">
        <v>1</v>
      </c>
      <c r="J229">
        <v>25</v>
      </c>
      <c r="K229">
        <v>21</v>
      </c>
      <c r="L229">
        <v>151</v>
      </c>
      <c r="M229">
        <v>2.1</v>
      </c>
      <c r="N229">
        <v>15.0999999999999</v>
      </c>
      <c r="O229">
        <f t="shared" si="0"/>
        <v>0.84</v>
      </c>
      <c r="P229">
        <f t="shared" si="1"/>
        <v>6.04</v>
      </c>
    </row>
    <row r="230" spans="1:16" x14ac:dyDescent="0.3">
      <c r="A230">
        <v>1.75</v>
      </c>
      <c r="B230">
        <v>1.286285469E-2</v>
      </c>
      <c r="C230">
        <v>2.9399999999999999E-4</v>
      </c>
      <c r="D230">
        <v>0</v>
      </c>
      <c r="E230">
        <v>21360.54</v>
      </c>
      <c r="F230">
        <v>50</v>
      </c>
      <c r="G230">
        <v>53.40136054421</v>
      </c>
      <c r="H230">
        <v>1</v>
      </c>
      <c r="I230">
        <v>1</v>
      </c>
      <c r="J230">
        <v>31.25</v>
      </c>
      <c r="K230">
        <v>32</v>
      </c>
      <c r="L230">
        <v>157</v>
      </c>
      <c r="M230">
        <v>3.2</v>
      </c>
      <c r="N230">
        <v>15.6999999999999</v>
      </c>
      <c r="O230">
        <f t="shared" si="0"/>
        <v>1.024</v>
      </c>
      <c r="P230">
        <f t="shared" si="1"/>
        <v>5.024</v>
      </c>
    </row>
    <row r="231" spans="1:16" x14ac:dyDescent="0.3">
      <c r="A231">
        <v>1.75</v>
      </c>
      <c r="B231">
        <v>1.543561293E-2</v>
      </c>
      <c r="C231">
        <v>2.9399999999999999E-4</v>
      </c>
      <c r="D231">
        <v>0</v>
      </c>
      <c r="E231">
        <v>21360.54</v>
      </c>
      <c r="F231">
        <v>60</v>
      </c>
      <c r="G231">
        <v>53.40136054421</v>
      </c>
      <c r="H231">
        <v>1</v>
      </c>
      <c r="I231">
        <v>1</v>
      </c>
      <c r="J231">
        <v>37.5</v>
      </c>
      <c r="K231">
        <v>50</v>
      </c>
      <c r="L231">
        <v>168</v>
      </c>
      <c r="M231">
        <v>5</v>
      </c>
      <c r="N231">
        <v>16.8</v>
      </c>
      <c r="O231">
        <f t="shared" si="0"/>
        <v>1.3333333333333333</v>
      </c>
      <c r="P231">
        <f t="shared" si="1"/>
        <v>4.4800000000000004</v>
      </c>
    </row>
    <row r="232" spans="1:16" x14ac:dyDescent="0.3">
      <c r="A232">
        <v>1.75</v>
      </c>
      <c r="B232">
        <v>1.8008473349999998E-2</v>
      </c>
      <c r="C232">
        <v>2.9399999999999999E-4</v>
      </c>
      <c r="D232">
        <v>0</v>
      </c>
      <c r="E232">
        <v>21360.54</v>
      </c>
      <c r="F232">
        <v>70</v>
      </c>
      <c r="G232">
        <v>53.40136054421</v>
      </c>
      <c r="H232">
        <v>1</v>
      </c>
      <c r="I232">
        <v>1</v>
      </c>
      <c r="J232">
        <v>43.75</v>
      </c>
      <c r="K232">
        <v>68</v>
      </c>
      <c r="L232">
        <v>176</v>
      </c>
      <c r="M232">
        <v>6.7999999999999901</v>
      </c>
      <c r="N232">
        <v>17.600000000000001</v>
      </c>
      <c r="O232">
        <f t="shared" si="0"/>
        <v>1.5542857142857143</v>
      </c>
      <c r="P232">
        <f t="shared" si="1"/>
        <v>4.0228571428571431</v>
      </c>
    </row>
    <row r="233" spans="1:16" x14ac:dyDescent="0.3">
      <c r="A233">
        <v>1.75</v>
      </c>
      <c r="B233">
        <v>2.0581453E-2</v>
      </c>
      <c r="C233">
        <v>2.9399999999999999E-4</v>
      </c>
      <c r="D233">
        <v>0</v>
      </c>
      <c r="E233">
        <v>21360.54</v>
      </c>
      <c r="F233">
        <v>80</v>
      </c>
      <c r="G233">
        <v>53.40136054421</v>
      </c>
      <c r="H233">
        <v>1</v>
      </c>
      <c r="I233">
        <v>1</v>
      </c>
      <c r="J233">
        <v>50</v>
      </c>
      <c r="K233">
        <v>88</v>
      </c>
      <c r="L233">
        <v>187</v>
      </c>
      <c r="M233">
        <v>8.7999989999999908</v>
      </c>
      <c r="N233">
        <v>18.6999999999999</v>
      </c>
      <c r="O233">
        <f t="shared" si="0"/>
        <v>1.76</v>
      </c>
      <c r="P233">
        <f t="shared" si="1"/>
        <v>3.74</v>
      </c>
    </row>
    <row r="234" spans="1:16" x14ac:dyDescent="0.3">
      <c r="A234">
        <v>1.75</v>
      </c>
      <c r="B234">
        <v>2.3154568930000001E-2</v>
      </c>
      <c r="C234">
        <v>2.9399999999999999E-4</v>
      </c>
      <c r="D234">
        <v>0</v>
      </c>
      <c r="E234">
        <v>21360.54</v>
      </c>
      <c r="F234">
        <v>90</v>
      </c>
      <c r="G234">
        <v>53.40136054421</v>
      </c>
      <c r="H234">
        <v>1</v>
      </c>
      <c r="I234">
        <v>1</v>
      </c>
      <c r="J234">
        <v>56.25</v>
      </c>
      <c r="K234">
        <v>103</v>
      </c>
      <c r="L234">
        <v>198</v>
      </c>
      <c r="M234">
        <v>10.3</v>
      </c>
      <c r="N234">
        <v>19.8</v>
      </c>
      <c r="O234">
        <f t="shared" si="0"/>
        <v>1.8311111111111111</v>
      </c>
      <c r="P234">
        <f t="shared" si="1"/>
        <v>3.52</v>
      </c>
    </row>
    <row r="235" spans="1:16" x14ac:dyDescent="0.3">
      <c r="A235">
        <v>1.75</v>
      </c>
      <c r="B235">
        <v>2.5727838199999999E-2</v>
      </c>
      <c r="C235">
        <v>2.9399999999999999E-4</v>
      </c>
      <c r="D235">
        <v>0</v>
      </c>
      <c r="E235">
        <v>21360.54</v>
      </c>
      <c r="F235">
        <v>100</v>
      </c>
      <c r="G235">
        <v>53.40136054421</v>
      </c>
      <c r="H235">
        <v>1</v>
      </c>
      <c r="I235">
        <v>1</v>
      </c>
      <c r="J235">
        <v>62.5</v>
      </c>
      <c r="K235">
        <v>112</v>
      </c>
      <c r="L235">
        <v>201</v>
      </c>
      <c r="M235">
        <v>11.1999999999999</v>
      </c>
      <c r="N235">
        <v>20.100000000000001</v>
      </c>
      <c r="O235">
        <f t="shared" si="0"/>
        <v>1.792</v>
      </c>
      <c r="P235">
        <f t="shared" si="1"/>
        <v>3.2160000000000002</v>
      </c>
    </row>
    <row r="236" spans="1:16" x14ac:dyDescent="0.3">
      <c r="A236">
        <v>1.75</v>
      </c>
      <c r="B236">
        <v>2.830127789E-2</v>
      </c>
      <c r="C236">
        <v>2.9399999999999999E-4</v>
      </c>
      <c r="D236">
        <v>0</v>
      </c>
      <c r="E236">
        <v>21360.54</v>
      </c>
      <c r="F236">
        <v>110</v>
      </c>
      <c r="G236">
        <v>53.40136054421</v>
      </c>
      <c r="H236">
        <v>1</v>
      </c>
      <c r="I236">
        <v>1</v>
      </c>
      <c r="J236">
        <v>68.75</v>
      </c>
      <c r="K236">
        <v>123</v>
      </c>
      <c r="L236">
        <v>220</v>
      </c>
      <c r="M236">
        <v>12.3</v>
      </c>
      <c r="N236">
        <v>22</v>
      </c>
      <c r="O236">
        <f t="shared" si="0"/>
        <v>1.7890909090909091</v>
      </c>
      <c r="P236">
        <f t="shared" si="1"/>
        <v>3.2</v>
      </c>
    </row>
    <row r="237" spans="1:16" x14ac:dyDescent="0.3">
      <c r="A237">
        <v>1.75</v>
      </c>
      <c r="B237">
        <v>3.0874905059999999E-2</v>
      </c>
      <c r="C237">
        <v>2.9399999999999999E-4</v>
      </c>
      <c r="D237">
        <v>0</v>
      </c>
      <c r="E237">
        <v>21360.54</v>
      </c>
      <c r="F237">
        <v>120</v>
      </c>
      <c r="G237">
        <v>53.40136054421</v>
      </c>
      <c r="H237">
        <v>1</v>
      </c>
      <c r="I237">
        <v>1</v>
      </c>
      <c r="J237">
        <v>75</v>
      </c>
      <c r="K237">
        <v>131</v>
      </c>
      <c r="L237">
        <v>210</v>
      </c>
      <c r="M237">
        <v>13.0999999999999</v>
      </c>
      <c r="N237">
        <v>21</v>
      </c>
      <c r="O237">
        <f t="shared" si="0"/>
        <v>1.7466666666666666</v>
      </c>
      <c r="P237">
        <f t="shared" si="1"/>
        <v>2.8</v>
      </c>
    </row>
    <row r="238" spans="1:16" x14ac:dyDescent="0.3">
      <c r="A238">
        <v>1.75</v>
      </c>
      <c r="B238">
        <v>5.1450226899999998E-3</v>
      </c>
      <c r="C238">
        <v>2.9399999999999999E-4</v>
      </c>
      <c r="D238">
        <v>0</v>
      </c>
      <c r="E238">
        <v>21360.54</v>
      </c>
      <c r="F238">
        <v>20</v>
      </c>
      <c r="G238">
        <v>53.40136054421</v>
      </c>
      <c r="H238">
        <v>1</v>
      </c>
      <c r="I238">
        <v>1</v>
      </c>
      <c r="J238">
        <v>12.5</v>
      </c>
      <c r="K238">
        <v>7</v>
      </c>
      <c r="L238">
        <v>78</v>
      </c>
      <c r="M238">
        <v>0.69999999999999896</v>
      </c>
      <c r="N238">
        <v>7.7999999999999901</v>
      </c>
      <c r="O238">
        <f t="shared" si="0"/>
        <v>0.56000000000000005</v>
      </c>
      <c r="P238">
        <f t="shared" si="1"/>
        <v>6.24</v>
      </c>
    </row>
    <row r="239" spans="1:16" x14ac:dyDescent="0.3">
      <c r="A239" t="s">
        <v>5</v>
      </c>
      <c r="B239">
        <v>0.59</v>
      </c>
      <c r="C239" t="s">
        <v>6</v>
      </c>
      <c r="D239">
        <v>2</v>
      </c>
    </row>
    <row r="240" spans="1:16" x14ac:dyDescent="0.3">
      <c r="A240" t="s">
        <v>8</v>
      </c>
    </row>
    <row r="241" spans="1:15" x14ac:dyDescent="0.3">
      <c r="A241" t="s">
        <v>106</v>
      </c>
      <c r="B241" t="s">
        <v>105</v>
      </c>
    </row>
    <row r="242" spans="1:15" x14ac:dyDescent="0.3">
      <c r="A242" t="s">
        <v>74</v>
      </c>
      <c r="B242" t="s">
        <v>104</v>
      </c>
      <c r="C242" t="s">
        <v>103</v>
      </c>
      <c r="D242" t="s">
        <v>73</v>
      </c>
      <c r="E242" t="s">
        <v>102</v>
      </c>
      <c r="F242" t="s">
        <v>19</v>
      </c>
      <c r="G242" s="4" t="s">
        <v>72</v>
      </c>
      <c r="H242" t="s">
        <v>75</v>
      </c>
      <c r="I242" t="s">
        <v>2</v>
      </c>
      <c r="J242" t="s">
        <v>20</v>
      </c>
      <c r="K242" t="s">
        <v>3</v>
      </c>
      <c r="L242" t="s">
        <v>27</v>
      </c>
      <c r="M242" t="s">
        <v>28</v>
      </c>
      <c r="N242" t="s">
        <v>29</v>
      </c>
      <c r="O242" s="4" t="s">
        <v>112</v>
      </c>
    </row>
    <row r="243" spans="1:15" x14ac:dyDescent="0.3">
      <c r="A243">
        <v>1.75</v>
      </c>
      <c r="B243">
        <v>1.286285469E-2</v>
      </c>
      <c r="C243">
        <v>2.9399999999999999E-4</v>
      </c>
      <c r="D243">
        <v>0</v>
      </c>
      <c r="E243">
        <v>21360.54</v>
      </c>
      <c r="F243">
        <v>50</v>
      </c>
      <c r="G243">
        <v>32.040816326529999</v>
      </c>
      <c r="H243">
        <v>1</v>
      </c>
      <c r="I243">
        <v>1</v>
      </c>
      <c r="J243">
        <v>31.25</v>
      </c>
      <c r="K243">
        <v>71</v>
      </c>
      <c r="L243">
        <v>143</v>
      </c>
      <c r="M243">
        <v>7.0999999999999899</v>
      </c>
      <c r="N243">
        <v>14.3</v>
      </c>
      <c r="O243">
        <f>(G243*100)/E243</f>
        <v>0.15000002961783737</v>
      </c>
    </row>
    <row r="244" spans="1:15" x14ac:dyDescent="0.3">
      <c r="A244">
        <v>1.75</v>
      </c>
      <c r="B244">
        <v>1.286285469E-2</v>
      </c>
      <c r="C244">
        <v>2.9399999999999999E-4</v>
      </c>
      <c r="D244">
        <v>0</v>
      </c>
      <c r="E244">
        <v>21360.54</v>
      </c>
      <c r="F244">
        <v>50</v>
      </c>
      <c r="G244">
        <v>42.72108843537</v>
      </c>
      <c r="H244">
        <v>1</v>
      </c>
      <c r="I244">
        <v>1</v>
      </c>
      <c r="J244">
        <v>31.25</v>
      </c>
      <c r="K244">
        <v>50</v>
      </c>
      <c r="L244">
        <v>142</v>
      </c>
      <c r="M244">
        <v>5</v>
      </c>
      <c r="N244">
        <v>14.1999999999999</v>
      </c>
      <c r="O244">
        <f t="shared" ref="O244:O251" si="2">(G244*100)/E244</f>
        <v>0.20000003949043424</v>
      </c>
    </row>
    <row r="245" spans="1:15" x14ac:dyDescent="0.3">
      <c r="A245">
        <v>1.75</v>
      </c>
      <c r="B245">
        <v>1.286285469E-2</v>
      </c>
      <c r="C245">
        <v>2.9399999999999999E-4</v>
      </c>
      <c r="D245">
        <v>0</v>
      </c>
      <c r="E245">
        <v>21360.54</v>
      </c>
      <c r="F245">
        <v>50</v>
      </c>
      <c r="G245">
        <v>53.40136054421</v>
      </c>
      <c r="H245">
        <v>1</v>
      </c>
      <c r="I245">
        <v>1</v>
      </c>
      <c r="J245">
        <v>31.25</v>
      </c>
      <c r="K245">
        <v>32</v>
      </c>
      <c r="L245">
        <v>157</v>
      </c>
      <c r="M245">
        <v>3.2</v>
      </c>
      <c r="N245">
        <v>15.6999999999999</v>
      </c>
      <c r="O245">
        <f t="shared" si="2"/>
        <v>0.25000004936303111</v>
      </c>
    </row>
    <row r="246" spans="1:15" x14ac:dyDescent="0.3">
      <c r="A246">
        <v>1.75</v>
      </c>
      <c r="B246">
        <v>1.286285469E-2</v>
      </c>
      <c r="C246">
        <v>2.9399999999999999E-4</v>
      </c>
      <c r="D246">
        <v>0</v>
      </c>
      <c r="E246">
        <v>21360.54</v>
      </c>
      <c r="F246">
        <v>50</v>
      </c>
      <c r="G246">
        <v>64.081632653059998</v>
      </c>
      <c r="H246">
        <v>1</v>
      </c>
      <c r="I246">
        <v>1</v>
      </c>
      <c r="J246">
        <v>31.25</v>
      </c>
      <c r="K246">
        <v>26</v>
      </c>
      <c r="L246">
        <v>134</v>
      </c>
      <c r="M246">
        <v>2.6</v>
      </c>
      <c r="N246">
        <v>13.4</v>
      </c>
      <c r="O246">
        <f t="shared" si="2"/>
        <v>0.30000005923567474</v>
      </c>
    </row>
    <row r="247" spans="1:15" x14ac:dyDescent="0.3">
      <c r="A247">
        <v>1.75</v>
      </c>
      <c r="B247">
        <v>1.286285469E-2</v>
      </c>
      <c r="C247">
        <v>2.9399999999999999E-4</v>
      </c>
      <c r="D247">
        <v>0</v>
      </c>
      <c r="E247">
        <v>21360.54</v>
      </c>
      <c r="F247">
        <v>50</v>
      </c>
      <c r="G247">
        <v>74.761904761899999</v>
      </c>
      <c r="H247">
        <v>1</v>
      </c>
      <c r="I247">
        <v>1</v>
      </c>
      <c r="J247">
        <v>31.25</v>
      </c>
      <c r="K247">
        <v>20</v>
      </c>
      <c r="L247">
        <v>156</v>
      </c>
      <c r="M247">
        <v>2</v>
      </c>
      <c r="N247">
        <v>15.5999999999999</v>
      </c>
      <c r="O247">
        <f t="shared" si="2"/>
        <v>0.35000006910827158</v>
      </c>
    </row>
    <row r="248" spans="1:15" x14ac:dyDescent="0.3">
      <c r="A248">
        <v>1.75</v>
      </c>
      <c r="B248">
        <v>1.286285469E-2</v>
      </c>
      <c r="C248">
        <v>2.9399999999999999E-4</v>
      </c>
      <c r="D248">
        <v>0</v>
      </c>
      <c r="E248">
        <v>21360.54</v>
      </c>
      <c r="F248">
        <v>50</v>
      </c>
      <c r="G248">
        <v>85.442176870739999</v>
      </c>
      <c r="H248">
        <v>1</v>
      </c>
      <c r="I248">
        <v>1</v>
      </c>
      <c r="J248">
        <v>31.25</v>
      </c>
      <c r="K248">
        <v>16</v>
      </c>
      <c r="L248">
        <v>150</v>
      </c>
      <c r="M248">
        <v>1.6</v>
      </c>
      <c r="N248">
        <v>15</v>
      </c>
      <c r="O248">
        <f t="shared" si="2"/>
        <v>0.40000007898086848</v>
      </c>
    </row>
    <row r="249" spans="1:15" x14ac:dyDescent="0.3">
      <c r="A249">
        <v>1.75</v>
      </c>
      <c r="B249">
        <v>1.286285469E-2</v>
      </c>
      <c r="C249">
        <v>2.9399999999999999E-4</v>
      </c>
      <c r="D249">
        <v>0</v>
      </c>
      <c r="E249">
        <v>21360.54</v>
      </c>
      <c r="F249">
        <v>50</v>
      </c>
      <c r="G249">
        <v>96.122448979590004</v>
      </c>
      <c r="H249">
        <v>1</v>
      </c>
      <c r="I249">
        <v>1</v>
      </c>
      <c r="J249">
        <v>31.25</v>
      </c>
      <c r="K249">
        <v>12</v>
      </c>
      <c r="L249">
        <v>133</v>
      </c>
      <c r="M249">
        <v>1.19999999999999</v>
      </c>
      <c r="N249">
        <v>13.3</v>
      </c>
      <c r="O249">
        <f t="shared" si="2"/>
        <v>0.45000008885351217</v>
      </c>
    </row>
    <row r="250" spans="1:15" x14ac:dyDescent="0.3">
      <c r="A250">
        <v>1.75</v>
      </c>
      <c r="B250">
        <v>1.286285469E-2</v>
      </c>
      <c r="C250">
        <v>2.9399999999999999E-4</v>
      </c>
      <c r="D250">
        <v>0</v>
      </c>
      <c r="E250">
        <v>21360.54</v>
      </c>
      <c r="F250">
        <v>50</v>
      </c>
      <c r="G250">
        <v>106.80272108840001</v>
      </c>
      <c r="H250">
        <v>1</v>
      </c>
      <c r="I250">
        <v>1</v>
      </c>
      <c r="J250">
        <v>31.25</v>
      </c>
      <c r="K250">
        <v>11</v>
      </c>
      <c r="L250">
        <v>148</v>
      </c>
      <c r="M250">
        <v>1.1000000000000001</v>
      </c>
      <c r="N250">
        <v>14.8</v>
      </c>
      <c r="O250">
        <f t="shared" si="2"/>
        <v>0.50000009872596862</v>
      </c>
    </row>
    <row r="251" spans="1:15" x14ac:dyDescent="0.3">
      <c r="A251">
        <v>1.75</v>
      </c>
      <c r="B251">
        <v>1.286285469E-2</v>
      </c>
      <c r="C251">
        <v>2.9399999999999999E-4</v>
      </c>
      <c r="D251">
        <v>0</v>
      </c>
      <c r="E251">
        <v>21360.54</v>
      </c>
      <c r="F251">
        <v>50</v>
      </c>
      <c r="G251">
        <v>96.122448979590004</v>
      </c>
      <c r="H251">
        <v>1</v>
      </c>
      <c r="I251">
        <v>1</v>
      </c>
      <c r="J251">
        <v>31.25</v>
      </c>
      <c r="K251">
        <v>12</v>
      </c>
      <c r="L251">
        <v>133</v>
      </c>
      <c r="M251">
        <v>1.19999999999999</v>
      </c>
      <c r="N251">
        <v>13.3</v>
      </c>
      <c r="O251">
        <f t="shared" si="2"/>
        <v>0.45000008885351217</v>
      </c>
    </row>
    <row r="252" spans="1:15" x14ac:dyDescent="0.3">
      <c r="A252" t="s">
        <v>5</v>
      </c>
      <c r="B252">
        <v>0.59</v>
      </c>
      <c r="C252" t="s">
        <v>6</v>
      </c>
      <c r="D252">
        <v>2</v>
      </c>
    </row>
    <row r="253" spans="1:15" x14ac:dyDescent="0.3">
      <c r="A253" t="s">
        <v>8</v>
      </c>
    </row>
    <row r="254" spans="1:15" x14ac:dyDescent="0.3">
      <c r="A254" t="s">
        <v>106</v>
      </c>
      <c r="B254" t="s">
        <v>105</v>
      </c>
    </row>
    <row r="255" spans="1:15" x14ac:dyDescent="0.3">
      <c r="A255" t="s">
        <v>74</v>
      </c>
      <c r="B255" t="s">
        <v>104</v>
      </c>
      <c r="C255" t="s">
        <v>103</v>
      </c>
      <c r="D255" t="s">
        <v>73</v>
      </c>
      <c r="E255" t="s">
        <v>102</v>
      </c>
      <c r="F255" t="s">
        <v>19</v>
      </c>
      <c r="G255" t="s">
        <v>72</v>
      </c>
      <c r="H255" t="s">
        <v>75</v>
      </c>
      <c r="I255" t="s">
        <v>2</v>
      </c>
      <c r="J255" t="s">
        <v>20</v>
      </c>
      <c r="K255" t="s">
        <v>3</v>
      </c>
      <c r="L255" t="s">
        <v>27</v>
      </c>
      <c r="M255" t="s">
        <v>28</v>
      </c>
      <c r="N255" t="s">
        <v>29</v>
      </c>
      <c r="O255" s="4" t="s">
        <v>112</v>
      </c>
    </row>
    <row r="256" spans="1:15" x14ac:dyDescent="0.3">
      <c r="A256">
        <v>1.75</v>
      </c>
      <c r="B256">
        <v>1.286285469E-2</v>
      </c>
      <c r="C256">
        <v>2.9399999999999999E-4</v>
      </c>
      <c r="D256">
        <v>0</v>
      </c>
      <c r="E256">
        <v>21360.54</v>
      </c>
      <c r="F256">
        <v>50</v>
      </c>
      <c r="G256">
        <v>42.72108843537</v>
      </c>
      <c r="H256">
        <v>1</v>
      </c>
      <c r="I256">
        <v>1</v>
      </c>
      <c r="J256">
        <v>31.25</v>
      </c>
      <c r="K256">
        <v>50</v>
      </c>
      <c r="L256">
        <v>142</v>
      </c>
      <c r="M256">
        <v>5</v>
      </c>
      <c r="N256">
        <v>14.1999999999999</v>
      </c>
      <c r="O256">
        <f>(G256*100)/E256</f>
        <v>0.20000003949043424</v>
      </c>
    </row>
    <row r="257" spans="1:15" x14ac:dyDescent="0.3">
      <c r="A257">
        <v>1.75</v>
      </c>
      <c r="B257">
        <v>1.286285469E-2</v>
      </c>
      <c r="C257">
        <v>2.9399999999999999E-4</v>
      </c>
      <c r="D257">
        <v>0</v>
      </c>
      <c r="E257">
        <v>21360.54</v>
      </c>
      <c r="F257">
        <v>50</v>
      </c>
      <c r="G257">
        <v>44.857142857139998</v>
      </c>
      <c r="H257">
        <v>1</v>
      </c>
      <c r="I257">
        <v>1</v>
      </c>
      <c r="J257">
        <v>31.25</v>
      </c>
      <c r="K257">
        <v>52</v>
      </c>
      <c r="L257">
        <v>145</v>
      </c>
      <c r="M257">
        <v>5.2</v>
      </c>
      <c r="N257">
        <v>14.5</v>
      </c>
      <c r="O257">
        <f t="shared" ref="O257:O267" si="3">(G257*100)/E257</f>
        <v>0.21000004146496296</v>
      </c>
    </row>
    <row r="258" spans="1:15" x14ac:dyDescent="0.3">
      <c r="A258">
        <v>1.75</v>
      </c>
      <c r="B258">
        <v>1.286285469E-2</v>
      </c>
      <c r="C258">
        <v>2.9399999999999999E-4</v>
      </c>
      <c r="D258">
        <v>0</v>
      </c>
      <c r="E258">
        <v>21360.54</v>
      </c>
      <c r="F258">
        <v>50</v>
      </c>
      <c r="G258">
        <v>46.993197278910003</v>
      </c>
      <c r="H258">
        <v>1</v>
      </c>
      <c r="I258">
        <v>1</v>
      </c>
      <c r="J258">
        <v>31.25</v>
      </c>
      <c r="K258">
        <v>47</v>
      </c>
      <c r="L258">
        <v>146</v>
      </c>
      <c r="M258">
        <v>4.7</v>
      </c>
      <c r="N258">
        <v>14.5999999999999</v>
      </c>
      <c r="O258">
        <f t="shared" si="3"/>
        <v>0.2200000434394917</v>
      </c>
    </row>
    <row r="259" spans="1:15" x14ac:dyDescent="0.3">
      <c r="A259">
        <v>1.75</v>
      </c>
      <c r="B259">
        <v>1.286285469E-2</v>
      </c>
      <c r="C259">
        <v>2.9399999999999999E-4</v>
      </c>
      <c r="D259">
        <v>0</v>
      </c>
      <c r="E259">
        <v>21360.54</v>
      </c>
      <c r="F259">
        <v>50</v>
      </c>
      <c r="G259">
        <v>49.129251700680001</v>
      </c>
      <c r="H259">
        <v>1</v>
      </c>
      <c r="I259">
        <v>1</v>
      </c>
      <c r="J259">
        <v>31.25</v>
      </c>
      <c r="K259">
        <v>46</v>
      </c>
      <c r="L259">
        <v>143</v>
      </c>
      <c r="M259">
        <v>4.5999999999999899</v>
      </c>
      <c r="N259">
        <v>14.3</v>
      </c>
      <c r="O259">
        <f t="shared" si="3"/>
        <v>0.23000004541402042</v>
      </c>
    </row>
    <row r="260" spans="1:15" x14ac:dyDescent="0.3">
      <c r="A260">
        <v>1.75</v>
      </c>
      <c r="B260">
        <v>1.286285469E-2</v>
      </c>
      <c r="C260">
        <v>2.9399999999999999E-4</v>
      </c>
      <c r="D260">
        <v>0</v>
      </c>
      <c r="E260">
        <v>21360.54</v>
      </c>
      <c r="F260">
        <v>50</v>
      </c>
      <c r="G260">
        <v>51.265306122440002</v>
      </c>
      <c r="H260">
        <v>1</v>
      </c>
      <c r="I260">
        <v>1</v>
      </c>
      <c r="J260">
        <v>31.25</v>
      </c>
      <c r="K260">
        <v>39</v>
      </c>
      <c r="L260">
        <v>129</v>
      </c>
      <c r="M260">
        <v>3.8999999999999901</v>
      </c>
      <c r="N260">
        <v>12.9</v>
      </c>
      <c r="O260">
        <f t="shared" si="3"/>
        <v>0.24000004738850236</v>
      </c>
    </row>
    <row r="261" spans="1:15" x14ac:dyDescent="0.3">
      <c r="A261">
        <v>1.75</v>
      </c>
      <c r="B261">
        <v>1.286285469E-2</v>
      </c>
      <c r="C261">
        <v>2.9399999999999999E-4</v>
      </c>
      <c r="D261">
        <v>0</v>
      </c>
      <c r="E261">
        <v>21360.54</v>
      </c>
      <c r="F261">
        <v>50</v>
      </c>
      <c r="G261">
        <v>53.40136054421</v>
      </c>
      <c r="H261">
        <v>1</v>
      </c>
      <c r="I261">
        <v>1</v>
      </c>
      <c r="J261">
        <v>31.25</v>
      </c>
      <c r="K261">
        <v>32</v>
      </c>
      <c r="L261">
        <v>157</v>
      </c>
      <c r="M261">
        <v>3.2</v>
      </c>
      <c r="N261">
        <v>15.6999999999999</v>
      </c>
      <c r="O261">
        <f t="shared" si="3"/>
        <v>0.25000004936303111</v>
      </c>
    </row>
    <row r="262" spans="1:15" x14ac:dyDescent="0.3">
      <c r="A262">
        <v>1.75</v>
      </c>
      <c r="B262">
        <v>1.286285469E-2</v>
      </c>
      <c r="C262">
        <v>2.9399999999999999E-4</v>
      </c>
      <c r="D262">
        <v>0</v>
      </c>
      <c r="E262">
        <v>21360.54</v>
      </c>
      <c r="F262">
        <v>50</v>
      </c>
      <c r="G262">
        <v>55.537414965979998</v>
      </c>
      <c r="H262">
        <v>1</v>
      </c>
      <c r="I262">
        <v>1</v>
      </c>
      <c r="J262">
        <v>31.25</v>
      </c>
      <c r="K262">
        <v>31</v>
      </c>
      <c r="L262">
        <v>153</v>
      </c>
      <c r="M262">
        <v>3.1</v>
      </c>
      <c r="N262">
        <v>15.3</v>
      </c>
      <c r="O262">
        <f t="shared" si="3"/>
        <v>0.26000005133755977</v>
      </c>
    </row>
    <row r="263" spans="1:15" x14ac:dyDescent="0.3">
      <c r="A263">
        <v>1.75</v>
      </c>
      <c r="B263">
        <v>1.286285469E-2</v>
      </c>
      <c r="C263">
        <v>2.9399999999999999E-4</v>
      </c>
      <c r="D263">
        <v>0</v>
      </c>
      <c r="E263">
        <v>21360.54</v>
      </c>
      <c r="F263">
        <v>50</v>
      </c>
      <c r="G263">
        <v>57.673469387750004</v>
      </c>
      <c r="H263">
        <v>1</v>
      </c>
      <c r="I263">
        <v>1</v>
      </c>
      <c r="J263">
        <v>31.25</v>
      </c>
      <c r="K263">
        <v>31</v>
      </c>
      <c r="L263">
        <v>153</v>
      </c>
      <c r="M263">
        <v>3.1</v>
      </c>
      <c r="N263">
        <v>15.3</v>
      </c>
      <c r="O263">
        <f t="shared" si="3"/>
        <v>0.27000005331208854</v>
      </c>
    </row>
    <row r="264" spans="1:15" x14ac:dyDescent="0.3">
      <c r="A264">
        <v>1.75</v>
      </c>
      <c r="B264">
        <v>1.286285469E-2</v>
      </c>
      <c r="C264">
        <v>2.9399999999999999E-4</v>
      </c>
      <c r="D264">
        <v>0</v>
      </c>
      <c r="E264">
        <v>21360.54</v>
      </c>
      <c r="F264">
        <v>50</v>
      </c>
      <c r="G264">
        <v>59.809523809520002</v>
      </c>
      <c r="H264">
        <v>1</v>
      </c>
      <c r="I264">
        <v>1</v>
      </c>
      <c r="J264">
        <v>31.25</v>
      </c>
      <c r="K264">
        <v>31</v>
      </c>
      <c r="L264">
        <v>155</v>
      </c>
      <c r="M264">
        <v>3.1</v>
      </c>
      <c r="N264">
        <v>15.5</v>
      </c>
      <c r="O264">
        <f t="shared" si="3"/>
        <v>0.28000005528661731</v>
      </c>
    </row>
    <row r="265" spans="1:15" x14ac:dyDescent="0.3">
      <c r="A265">
        <v>1.75</v>
      </c>
      <c r="B265">
        <v>1.286285469E-2</v>
      </c>
      <c r="C265">
        <v>2.9399999999999999E-4</v>
      </c>
      <c r="D265">
        <v>0</v>
      </c>
      <c r="E265">
        <v>21360.54</v>
      </c>
      <c r="F265">
        <v>50</v>
      </c>
      <c r="G265">
        <v>61.94557823129</v>
      </c>
      <c r="H265">
        <v>1</v>
      </c>
      <c r="I265">
        <v>1</v>
      </c>
      <c r="J265">
        <v>31.25</v>
      </c>
      <c r="K265">
        <v>26</v>
      </c>
      <c r="L265">
        <v>144</v>
      </c>
      <c r="M265">
        <v>2.6</v>
      </c>
      <c r="N265">
        <v>14.4</v>
      </c>
      <c r="O265">
        <f t="shared" si="3"/>
        <v>0.29000005726114603</v>
      </c>
    </row>
    <row r="266" spans="1:15" x14ac:dyDescent="0.3">
      <c r="A266">
        <v>1.75</v>
      </c>
      <c r="B266">
        <v>1.286285469E-2</v>
      </c>
      <c r="C266">
        <v>2.9399999999999999E-4</v>
      </c>
      <c r="D266">
        <v>0</v>
      </c>
      <c r="E266">
        <v>21360.54</v>
      </c>
      <c r="F266">
        <v>50</v>
      </c>
      <c r="G266">
        <v>64.081632653059998</v>
      </c>
      <c r="H266">
        <v>1</v>
      </c>
      <c r="I266">
        <v>1</v>
      </c>
      <c r="J266">
        <v>31.25</v>
      </c>
      <c r="K266">
        <v>26</v>
      </c>
      <c r="L266">
        <v>134</v>
      </c>
      <c r="M266">
        <v>2.6</v>
      </c>
      <c r="N266">
        <v>13.4</v>
      </c>
      <c r="O266">
        <f t="shared" si="3"/>
        <v>0.30000005923567474</v>
      </c>
    </row>
    <row r="267" spans="1:15" x14ac:dyDescent="0.3">
      <c r="A267">
        <v>1.75</v>
      </c>
      <c r="B267">
        <v>1.286285469E-2</v>
      </c>
      <c r="C267">
        <v>2.9399999999999999E-4</v>
      </c>
      <c r="D267">
        <v>0</v>
      </c>
      <c r="E267">
        <v>21360.54</v>
      </c>
      <c r="F267">
        <v>50</v>
      </c>
      <c r="G267">
        <v>51.265306122440002</v>
      </c>
      <c r="H267">
        <v>1</v>
      </c>
      <c r="I267">
        <v>1</v>
      </c>
      <c r="J267">
        <v>31.25</v>
      </c>
      <c r="K267">
        <v>39</v>
      </c>
      <c r="L267">
        <v>129</v>
      </c>
      <c r="M267">
        <v>3.8999999999999901</v>
      </c>
      <c r="N267">
        <v>12.9</v>
      </c>
      <c r="O267">
        <f t="shared" si="3"/>
        <v>0.24000004738850236</v>
      </c>
    </row>
    <row r="268" spans="1:15" x14ac:dyDescent="0.3">
      <c r="A268" t="s">
        <v>5</v>
      </c>
      <c r="B268">
        <v>0.59</v>
      </c>
      <c r="C268" t="s">
        <v>6</v>
      </c>
      <c r="D268">
        <v>2</v>
      </c>
    </row>
    <row r="269" spans="1:15" x14ac:dyDescent="0.3">
      <c r="A269" t="s">
        <v>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opLeftCell="A46" zoomScale="70" zoomScaleNormal="70" workbookViewId="0">
      <selection activeCell="AD71" sqref="AD71"/>
    </sheetView>
  </sheetViews>
  <sheetFormatPr defaultRowHeight="14.4" x14ac:dyDescent="0.3"/>
  <cols>
    <col min="6" max="6" width="13.33203125" customWidth="1"/>
  </cols>
  <sheetData>
    <row r="1" spans="1:15" x14ac:dyDescent="0.3">
      <c r="A1" t="s">
        <v>74</v>
      </c>
      <c r="B1" t="s">
        <v>103</v>
      </c>
      <c r="C1" t="s">
        <v>72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75</v>
      </c>
      <c r="K1" t="s">
        <v>2</v>
      </c>
      <c r="L1" t="s">
        <v>21</v>
      </c>
      <c r="M1" t="s">
        <v>22</v>
      </c>
      <c r="N1" t="s">
        <v>23</v>
      </c>
      <c r="O1" t="s">
        <v>24</v>
      </c>
    </row>
    <row r="2" spans="1:15" x14ac:dyDescent="0.3">
      <c r="A2">
        <v>1.75</v>
      </c>
      <c r="B2">
        <v>2.9399999999999999E-4</v>
      </c>
      <c r="C2">
        <v>53.40136054421</v>
      </c>
      <c r="D2">
        <v>3</v>
      </c>
      <c r="E2">
        <v>3</v>
      </c>
      <c r="F2">
        <v>25</v>
      </c>
      <c r="G2">
        <v>25</v>
      </c>
      <c r="H2">
        <v>20</v>
      </c>
      <c r="I2">
        <v>37.5</v>
      </c>
      <c r="J2">
        <v>5</v>
      </c>
      <c r="K2">
        <v>5</v>
      </c>
      <c r="L2">
        <v>0</v>
      </c>
      <c r="M2">
        <v>5</v>
      </c>
      <c r="N2">
        <v>0</v>
      </c>
      <c r="O2">
        <v>5</v>
      </c>
    </row>
    <row r="3" spans="1:15" x14ac:dyDescent="0.3">
      <c r="A3">
        <v>1.75</v>
      </c>
      <c r="B3">
        <v>3.2539999999999999E-4</v>
      </c>
      <c r="C3">
        <v>48.248309772580001</v>
      </c>
      <c r="D3">
        <v>3</v>
      </c>
      <c r="E3">
        <v>3</v>
      </c>
      <c r="F3">
        <v>25</v>
      </c>
      <c r="G3">
        <v>25</v>
      </c>
      <c r="H3">
        <v>20</v>
      </c>
      <c r="I3">
        <v>37.5</v>
      </c>
      <c r="J3">
        <v>5</v>
      </c>
      <c r="K3">
        <v>5</v>
      </c>
      <c r="L3">
        <v>1</v>
      </c>
      <c r="M3">
        <v>8</v>
      </c>
      <c r="N3">
        <v>1</v>
      </c>
      <c r="O3">
        <v>8</v>
      </c>
    </row>
    <row r="4" spans="1:15" x14ac:dyDescent="0.3">
      <c r="A4">
        <v>1.75</v>
      </c>
      <c r="B4">
        <v>3.568E-4</v>
      </c>
      <c r="C4">
        <v>44.002242152459999</v>
      </c>
      <c r="D4">
        <v>3</v>
      </c>
      <c r="E4">
        <v>3</v>
      </c>
      <c r="F4">
        <v>25</v>
      </c>
      <c r="G4">
        <v>25</v>
      </c>
      <c r="H4">
        <v>20</v>
      </c>
      <c r="I4">
        <v>37.5</v>
      </c>
      <c r="J4">
        <v>5</v>
      </c>
      <c r="K4">
        <v>5</v>
      </c>
      <c r="L4">
        <v>3</v>
      </c>
      <c r="M4">
        <v>8</v>
      </c>
      <c r="N4">
        <v>3</v>
      </c>
      <c r="O4">
        <v>8</v>
      </c>
    </row>
    <row r="5" spans="1:15" x14ac:dyDescent="0.3">
      <c r="A5">
        <v>1.75</v>
      </c>
      <c r="B5">
        <v>3.882E-4</v>
      </c>
      <c r="C5">
        <v>40.443070582170002</v>
      </c>
      <c r="D5">
        <v>3</v>
      </c>
      <c r="E5">
        <v>3</v>
      </c>
      <c r="F5">
        <v>25</v>
      </c>
      <c r="G5">
        <v>25</v>
      </c>
      <c r="H5">
        <v>20</v>
      </c>
      <c r="I5">
        <v>37.5</v>
      </c>
      <c r="J5">
        <v>5</v>
      </c>
      <c r="K5">
        <v>5</v>
      </c>
      <c r="L5">
        <v>4</v>
      </c>
      <c r="M5">
        <v>10</v>
      </c>
      <c r="N5">
        <v>4</v>
      </c>
      <c r="O5">
        <v>10</v>
      </c>
    </row>
    <row r="6" spans="1:15" x14ac:dyDescent="0.3">
      <c r="A6">
        <v>1.75</v>
      </c>
      <c r="B6">
        <v>4.1960000000000001E-4</v>
      </c>
      <c r="C6">
        <v>37.416587225919997</v>
      </c>
      <c r="D6">
        <v>3</v>
      </c>
      <c r="E6">
        <v>3</v>
      </c>
      <c r="F6">
        <v>25</v>
      </c>
      <c r="G6">
        <v>25</v>
      </c>
      <c r="H6">
        <v>20</v>
      </c>
      <c r="I6">
        <v>37.5</v>
      </c>
      <c r="J6">
        <v>5</v>
      </c>
      <c r="K6">
        <v>5</v>
      </c>
      <c r="L6">
        <v>5</v>
      </c>
      <c r="M6">
        <v>7</v>
      </c>
      <c r="N6">
        <v>5</v>
      </c>
      <c r="O6">
        <v>7</v>
      </c>
    </row>
    <row r="7" spans="1:15" x14ac:dyDescent="0.3">
      <c r="A7">
        <v>1.75</v>
      </c>
      <c r="B7">
        <v>4.5100000000000001E-4</v>
      </c>
      <c r="C7">
        <v>34.811529933480003</v>
      </c>
      <c r="D7">
        <v>3</v>
      </c>
      <c r="E7">
        <v>3</v>
      </c>
      <c r="F7">
        <v>25</v>
      </c>
      <c r="G7">
        <v>25</v>
      </c>
      <c r="H7">
        <v>20</v>
      </c>
      <c r="I7">
        <v>37.5</v>
      </c>
      <c r="J7">
        <v>5</v>
      </c>
      <c r="K7">
        <v>5</v>
      </c>
      <c r="L7">
        <v>6</v>
      </c>
      <c r="M7">
        <v>9</v>
      </c>
      <c r="N7">
        <v>6</v>
      </c>
      <c r="O7">
        <v>9</v>
      </c>
    </row>
    <row r="8" spans="1:15" x14ac:dyDescent="0.3">
      <c r="A8">
        <v>1.75</v>
      </c>
      <c r="B8">
        <v>4.8240000000000002E-4</v>
      </c>
      <c r="C8">
        <v>32.545605306790002</v>
      </c>
      <c r="D8">
        <v>3</v>
      </c>
      <c r="E8">
        <v>3</v>
      </c>
      <c r="F8">
        <v>25</v>
      </c>
      <c r="G8">
        <v>25</v>
      </c>
      <c r="H8">
        <v>20</v>
      </c>
      <c r="I8">
        <v>37.5</v>
      </c>
      <c r="J8">
        <v>5</v>
      </c>
      <c r="K8">
        <v>5</v>
      </c>
      <c r="L8">
        <v>7</v>
      </c>
      <c r="M8">
        <v>9</v>
      </c>
      <c r="N8">
        <v>7</v>
      </c>
      <c r="O8">
        <v>9</v>
      </c>
    </row>
    <row r="9" spans="1:15" x14ac:dyDescent="0.3">
      <c r="A9">
        <v>1.75</v>
      </c>
      <c r="B9">
        <v>5.1380000000000002E-4</v>
      </c>
      <c r="C9">
        <v>30.55663682366</v>
      </c>
      <c r="D9">
        <v>3</v>
      </c>
      <c r="E9">
        <v>3</v>
      </c>
      <c r="F9">
        <v>25</v>
      </c>
      <c r="G9">
        <v>25</v>
      </c>
      <c r="H9">
        <v>20</v>
      </c>
      <c r="I9">
        <v>37.5</v>
      </c>
      <c r="J9">
        <v>5</v>
      </c>
      <c r="K9">
        <v>5</v>
      </c>
      <c r="L9">
        <v>11</v>
      </c>
      <c r="M9">
        <v>8</v>
      </c>
      <c r="N9">
        <v>11</v>
      </c>
      <c r="O9">
        <v>8</v>
      </c>
    </row>
    <row r="10" spans="1:15" x14ac:dyDescent="0.3">
      <c r="A10">
        <v>1.75</v>
      </c>
      <c r="B10">
        <v>5.4520000000000002E-4</v>
      </c>
      <c r="C10">
        <v>28.796771826850001</v>
      </c>
      <c r="D10">
        <v>3</v>
      </c>
      <c r="E10">
        <v>3</v>
      </c>
      <c r="F10">
        <v>25</v>
      </c>
      <c r="G10">
        <v>25</v>
      </c>
      <c r="H10">
        <v>20</v>
      </c>
      <c r="I10">
        <v>37.5</v>
      </c>
      <c r="J10">
        <v>5</v>
      </c>
      <c r="K10">
        <v>5</v>
      </c>
      <c r="L10">
        <v>9</v>
      </c>
      <c r="M10">
        <v>5</v>
      </c>
      <c r="N10">
        <v>9</v>
      </c>
      <c r="O10">
        <v>5</v>
      </c>
    </row>
    <row r="11" spans="1:15" x14ac:dyDescent="0.3">
      <c r="A11">
        <v>1.75</v>
      </c>
      <c r="B11">
        <v>5.7660000000000003E-4</v>
      </c>
      <c r="C11">
        <v>27.228581338880002</v>
      </c>
      <c r="D11">
        <v>3</v>
      </c>
      <c r="E11">
        <v>3</v>
      </c>
      <c r="F11">
        <v>25</v>
      </c>
      <c r="G11">
        <v>25</v>
      </c>
      <c r="H11">
        <v>20</v>
      </c>
      <c r="I11">
        <v>37.5</v>
      </c>
      <c r="J11">
        <v>5</v>
      </c>
      <c r="K11">
        <v>5</v>
      </c>
      <c r="L11">
        <v>9</v>
      </c>
      <c r="M11">
        <v>10</v>
      </c>
      <c r="N11">
        <v>9</v>
      </c>
      <c r="O11">
        <v>10</v>
      </c>
    </row>
    <row r="12" spans="1:15" x14ac:dyDescent="0.3">
      <c r="A12">
        <v>1.75</v>
      </c>
      <c r="B12">
        <v>6.0800000000000003E-4</v>
      </c>
      <c r="C12">
        <v>25.822368421050001</v>
      </c>
      <c r="D12">
        <v>3</v>
      </c>
      <c r="E12">
        <v>3</v>
      </c>
      <c r="F12">
        <v>25</v>
      </c>
      <c r="G12">
        <v>25</v>
      </c>
      <c r="H12">
        <v>20</v>
      </c>
      <c r="I12">
        <v>37.5</v>
      </c>
      <c r="J12">
        <v>5</v>
      </c>
      <c r="K12">
        <v>5</v>
      </c>
      <c r="L12">
        <v>9</v>
      </c>
      <c r="M12">
        <v>5</v>
      </c>
      <c r="N12">
        <v>9</v>
      </c>
      <c r="O12">
        <v>5</v>
      </c>
    </row>
    <row r="13" spans="1:15" x14ac:dyDescent="0.3">
      <c r="A13">
        <v>1.75</v>
      </c>
      <c r="B13">
        <v>2.9399999999999999E-4</v>
      </c>
      <c r="C13">
        <v>53.40136054421</v>
      </c>
      <c r="D13">
        <v>3</v>
      </c>
      <c r="E13">
        <v>3</v>
      </c>
      <c r="F13">
        <v>25</v>
      </c>
      <c r="G13">
        <v>25</v>
      </c>
      <c r="H13">
        <v>20</v>
      </c>
      <c r="I13">
        <v>37.5</v>
      </c>
      <c r="J13">
        <v>5</v>
      </c>
      <c r="K13">
        <v>5</v>
      </c>
      <c r="L13">
        <v>0</v>
      </c>
      <c r="M13">
        <v>5</v>
      </c>
      <c r="N13">
        <v>0</v>
      </c>
      <c r="O13">
        <v>5</v>
      </c>
    </row>
    <row r="14" spans="1:15" x14ac:dyDescent="0.3">
      <c r="A14" t="s">
        <v>5</v>
      </c>
      <c r="B14">
        <v>0.59</v>
      </c>
      <c r="C14" t="s">
        <v>6</v>
      </c>
      <c r="D14">
        <v>2</v>
      </c>
    </row>
    <row r="15" spans="1:15" x14ac:dyDescent="0.3">
      <c r="A15" t="s">
        <v>8</v>
      </c>
    </row>
    <row r="16" spans="1:15" x14ac:dyDescent="0.3">
      <c r="A16" t="s">
        <v>74</v>
      </c>
      <c r="B16" t="s">
        <v>103</v>
      </c>
      <c r="C16" t="s">
        <v>72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 t="s">
        <v>20</v>
      </c>
      <c r="J16" t="s">
        <v>75</v>
      </c>
      <c r="K16" t="s">
        <v>2</v>
      </c>
      <c r="L16" t="s">
        <v>21</v>
      </c>
      <c r="M16" t="s">
        <v>22</v>
      </c>
      <c r="N16" t="s">
        <v>23</v>
      </c>
      <c r="O16" t="s">
        <v>24</v>
      </c>
    </row>
    <row r="17" spans="1:17" x14ac:dyDescent="0.3">
      <c r="A17">
        <v>1.75</v>
      </c>
      <c r="B17">
        <v>2.9399999999999999E-4</v>
      </c>
      <c r="C17">
        <v>53.40136054421</v>
      </c>
      <c r="D17">
        <v>3</v>
      </c>
      <c r="E17">
        <v>3</v>
      </c>
      <c r="F17">
        <v>25</v>
      </c>
      <c r="G17">
        <v>25</v>
      </c>
      <c r="H17">
        <v>20</v>
      </c>
      <c r="I17">
        <v>37.5</v>
      </c>
      <c r="J17">
        <v>5</v>
      </c>
      <c r="K17">
        <v>5</v>
      </c>
      <c r="L17">
        <v>46</v>
      </c>
      <c r="M17">
        <v>72</v>
      </c>
      <c r="N17">
        <v>4.5999999999999899</v>
      </c>
      <c r="O17">
        <v>7.2</v>
      </c>
    </row>
    <row r="18" spans="1:17" x14ac:dyDescent="0.3">
      <c r="A18">
        <v>1.75</v>
      </c>
      <c r="B18">
        <v>3.2539999999999999E-4</v>
      </c>
      <c r="C18">
        <v>48.248309772580001</v>
      </c>
      <c r="D18">
        <v>3</v>
      </c>
      <c r="E18">
        <v>3</v>
      </c>
      <c r="F18">
        <v>25</v>
      </c>
      <c r="G18">
        <v>25</v>
      </c>
      <c r="H18">
        <v>20</v>
      </c>
      <c r="I18">
        <v>37.5</v>
      </c>
      <c r="J18">
        <v>5</v>
      </c>
      <c r="K18">
        <v>5</v>
      </c>
      <c r="L18">
        <v>49</v>
      </c>
      <c r="M18">
        <v>77</v>
      </c>
      <c r="N18">
        <v>4.9000000000000004</v>
      </c>
      <c r="O18">
        <v>7.7</v>
      </c>
    </row>
    <row r="19" spans="1:17" x14ac:dyDescent="0.3">
      <c r="A19">
        <v>1.75</v>
      </c>
      <c r="B19">
        <v>3.568E-4</v>
      </c>
      <c r="C19">
        <v>44.002242152459999</v>
      </c>
      <c r="D19">
        <v>3</v>
      </c>
      <c r="E19">
        <v>3</v>
      </c>
      <c r="F19">
        <v>25</v>
      </c>
      <c r="G19">
        <v>25</v>
      </c>
      <c r="H19">
        <v>20</v>
      </c>
      <c r="I19">
        <v>37.5</v>
      </c>
      <c r="J19">
        <v>5</v>
      </c>
      <c r="K19">
        <v>5</v>
      </c>
      <c r="L19">
        <v>58</v>
      </c>
      <c r="M19">
        <v>86</v>
      </c>
      <c r="N19">
        <v>5.7999999999999901</v>
      </c>
      <c r="O19">
        <v>8.5999990000000004</v>
      </c>
    </row>
    <row r="20" spans="1:17" x14ac:dyDescent="0.3">
      <c r="A20">
        <v>1.75</v>
      </c>
      <c r="B20">
        <v>3.882E-4</v>
      </c>
      <c r="C20">
        <v>40.443070582170002</v>
      </c>
      <c r="D20">
        <v>3</v>
      </c>
      <c r="E20">
        <v>3</v>
      </c>
      <c r="F20">
        <v>25</v>
      </c>
      <c r="G20">
        <v>25</v>
      </c>
      <c r="H20">
        <v>20</v>
      </c>
      <c r="I20">
        <v>37.5</v>
      </c>
      <c r="J20">
        <v>5</v>
      </c>
      <c r="K20">
        <v>5</v>
      </c>
      <c r="L20">
        <v>62</v>
      </c>
      <c r="M20">
        <v>87</v>
      </c>
      <c r="N20">
        <v>6.2</v>
      </c>
      <c r="O20">
        <v>8.699999</v>
      </c>
    </row>
    <row r="21" spans="1:17" x14ac:dyDescent="0.3">
      <c r="A21">
        <v>1.75</v>
      </c>
      <c r="B21">
        <v>4.1960000000000001E-4</v>
      </c>
      <c r="C21">
        <v>37.416587225919997</v>
      </c>
      <c r="D21">
        <v>3</v>
      </c>
      <c r="E21">
        <v>3</v>
      </c>
      <c r="F21">
        <v>25</v>
      </c>
      <c r="G21">
        <v>25</v>
      </c>
      <c r="H21">
        <v>20</v>
      </c>
      <c r="I21">
        <v>37.5</v>
      </c>
      <c r="J21">
        <v>5</v>
      </c>
      <c r="K21">
        <v>5</v>
      </c>
      <c r="L21">
        <v>69</v>
      </c>
      <c r="M21">
        <v>79</v>
      </c>
      <c r="N21">
        <v>6.9</v>
      </c>
      <c r="O21">
        <v>7.9</v>
      </c>
    </row>
    <row r="22" spans="1:17" x14ac:dyDescent="0.3">
      <c r="A22">
        <v>1.75</v>
      </c>
      <c r="B22">
        <v>4.5100000000000001E-4</v>
      </c>
      <c r="C22">
        <v>34.811529933480003</v>
      </c>
      <c r="D22">
        <v>3</v>
      </c>
      <c r="E22">
        <v>3</v>
      </c>
      <c r="F22">
        <v>25</v>
      </c>
      <c r="G22">
        <v>25</v>
      </c>
      <c r="H22">
        <v>20</v>
      </c>
      <c r="I22">
        <v>37.5</v>
      </c>
      <c r="J22">
        <v>5</v>
      </c>
      <c r="K22">
        <v>5</v>
      </c>
      <c r="L22">
        <v>69</v>
      </c>
      <c r="M22">
        <v>90</v>
      </c>
      <c r="N22">
        <v>6.9</v>
      </c>
      <c r="O22">
        <v>8.9999990000000007</v>
      </c>
    </row>
    <row r="23" spans="1:17" x14ac:dyDescent="0.3">
      <c r="A23">
        <v>1.75</v>
      </c>
      <c r="B23">
        <v>4.8240000000000002E-4</v>
      </c>
      <c r="C23">
        <v>32.545605306790002</v>
      </c>
      <c r="D23">
        <v>3</v>
      </c>
      <c r="E23">
        <v>3</v>
      </c>
      <c r="F23">
        <v>25</v>
      </c>
      <c r="G23">
        <v>25</v>
      </c>
      <c r="H23">
        <v>20</v>
      </c>
      <c r="I23">
        <v>37.5</v>
      </c>
      <c r="J23">
        <v>5</v>
      </c>
      <c r="K23">
        <v>5</v>
      </c>
      <c r="L23">
        <v>75</v>
      </c>
      <c r="M23">
        <v>88</v>
      </c>
      <c r="N23">
        <v>7.5</v>
      </c>
      <c r="O23">
        <v>8.7999989999999908</v>
      </c>
    </row>
    <row r="24" spans="1:17" x14ac:dyDescent="0.3">
      <c r="A24">
        <v>1.75</v>
      </c>
      <c r="B24">
        <v>5.1380000000000002E-4</v>
      </c>
      <c r="C24">
        <v>30.55663682366</v>
      </c>
      <c r="D24">
        <v>3</v>
      </c>
      <c r="E24">
        <v>3</v>
      </c>
      <c r="F24">
        <v>25</v>
      </c>
      <c r="G24">
        <v>25</v>
      </c>
      <c r="H24">
        <v>20</v>
      </c>
      <c r="I24">
        <v>37.5</v>
      </c>
      <c r="J24">
        <v>5</v>
      </c>
      <c r="K24">
        <v>5</v>
      </c>
      <c r="L24">
        <v>78</v>
      </c>
      <c r="M24">
        <v>81</v>
      </c>
      <c r="N24">
        <v>7.7999999999999901</v>
      </c>
      <c r="O24">
        <v>8.0999999999999908</v>
      </c>
    </row>
    <row r="25" spans="1:17" x14ac:dyDescent="0.3">
      <c r="A25">
        <v>1.75</v>
      </c>
      <c r="B25">
        <v>5.4520000000000002E-4</v>
      </c>
      <c r="C25">
        <v>28.796771826850001</v>
      </c>
      <c r="D25">
        <v>3</v>
      </c>
      <c r="E25">
        <v>3</v>
      </c>
      <c r="F25">
        <v>25</v>
      </c>
      <c r="G25">
        <v>25</v>
      </c>
      <c r="H25">
        <v>20</v>
      </c>
      <c r="I25">
        <v>37.5</v>
      </c>
      <c r="J25">
        <v>5</v>
      </c>
      <c r="K25">
        <v>5</v>
      </c>
      <c r="L25">
        <v>82</v>
      </c>
      <c r="M25">
        <v>106</v>
      </c>
      <c r="N25">
        <v>8.1999999999999904</v>
      </c>
      <c r="O25">
        <v>10.5999999999999</v>
      </c>
    </row>
    <row r="26" spans="1:17" x14ac:dyDescent="0.3">
      <c r="A26">
        <v>1.75</v>
      </c>
      <c r="B26">
        <v>5.7660000000000003E-4</v>
      </c>
      <c r="C26">
        <v>27.228581338880002</v>
      </c>
      <c r="D26">
        <v>3</v>
      </c>
      <c r="E26">
        <v>3</v>
      </c>
      <c r="F26">
        <v>25</v>
      </c>
      <c r="G26">
        <v>25</v>
      </c>
      <c r="H26">
        <v>20</v>
      </c>
      <c r="I26">
        <v>37.5</v>
      </c>
      <c r="J26">
        <v>5</v>
      </c>
      <c r="K26">
        <v>5</v>
      </c>
      <c r="L26">
        <v>96</v>
      </c>
      <c r="M26">
        <v>95</v>
      </c>
      <c r="N26">
        <v>9.5999990000000004</v>
      </c>
      <c r="O26">
        <v>9.4999990000000007</v>
      </c>
    </row>
    <row r="27" spans="1:17" x14ac:dyDescent="0.3">
      <c r="A27">
        <v>1.75</v>
      </c>
      <c r="B27">
        <v>6.0800000000000003E-4</v>
      </c>
      <c r="C27">
        <v>25.822368421050001</v>
      </c>
      <c r="D27">
        <v>3</v>
      </c>
      <c r="E27">
        <v>3</v>
      </c>
      <c r="F27">
        <v>25</v>
      </c>
      <c r="G27">
        <v>25</v>
      </c>
      <c r="H27">
        <v>20</v>
      </c>
      <c r="I27">
        <v>37.5</v>
      </c>
      <c r="J27">
        <v>5</v>
      </c>
      <c r="K27">
        <v>5</v>
      </c>
      <c r="L27">
        <v>98</v>
      </c>
      <c r="M27">
        <v>94</v>
      </c>
      <c r="N27">
        <v>9.7999989999999908</v>
      </c>
      <c r="O27">
        <v>9.3999989999999904</v>
      </c>
    </row>
    <row r="28" spans="1:17" x14ac:dyDescent="0.3">
      <c r="A28">
        <v>1.75</v>
      </c>
      <c r="B28">
        <v>2.9399999999999999E-4</v>
      </c>
      <c r="C28">
        <v>53.40136054421</v>
      </c>
      <c r="D28">
        <v>3</v>
      </c>
      <c r="E28">
        <v>3</v>
      </c>
      <c r="F28">
        <v>25</v>
      </c>
      <c r="G28">
        <v>25</v>
      </c>
      <c r="H28">
        <v>20</v>
      </c>
      <c r="I28">
        <v>37.5</v>
      </c>
      <c r="J28">
        <v>5</v>
      </c>
      <c r="K28">
        <v>5</v>
      </c>
      <c r="L28">
        <v>46</v>
      </c>
      <c r="M28">
        <v>72</v>
      </c>
      <c r="N28">
        <v>4.5999999999999899</v>
      </c>
      <c r="O28">
        <v>7.2</v>
      </c>
    </row>
    <row r="29" spans="1:17" x14ac:dyDescent="0.3">
      <c r="A29" t="s">
        <v>5</v>
      </c>
      <c r="B29">
        <v>0.59</v>
      </c>
      <c r="C29" t="s">
        <v>6</v>
      </c>
      <c r="D29">
        <v>2</v>
      </c>
    </row>
    <row r="30" spans="1:17" x14ac:dyDescent="0.3">
      <c r="A30" t="s">
        <v>8</v>
      </c>
    </row>
    <row r="31" spans="1:17" x14ac:dyDescent="0.3">
      <c r="A31" t="s">
        <v>74</v>
      </c>
      <c r="B31" t="s">
        <v>103</v>
      </c>
      <c r="C31" t="s">
        <v>72</v>
      </c>
      <c r="D31" t="s">
        <v>15</v>
      </c>
      <c r="E31" t="s">
        <v>16</v>
      </c>
      <c r="F31" s="4" t="s">
        <v>17</v>
      </c>
      <c r="G31" s="4" t="s">
        <v>18</v>
      </c>
      <c r="H31" t="s">
        <v>19</v>
      </c>
      <c r="I31" s="4" t="s">
        <v>20</v>
      </c>
      <c r="J31" t="s">
        <v>75</v>
      </c>
      <c r="K31" t="s">
        <v>2</v>
      </c>
      <c r="L31" t="s">
        <v>21</v>
      </c>
      <c r="M31" t="s">
        <v>22</v>
      </c>
      <c r="N31" t="s">
        <v>23</v>
      </c>
      <c r="O31" t="s">
        <v>24</v>
      </c>
      <c r="P31" t="s">
        <v>111</v>
      </c>
      <c r="Q31" t="s">
        <v>51</v>
      </c>
    </row>
    <row r="32" spans="1:17" x14ac:dyDescent="0.3">
      <c r="A32">
        <v>1.75</v>
      </c>
      <c r="B32">
        <v>6.0800000000000003E-4</v>
      </c>
      <c r="C32">
        <v>25.822368421050001</v>
      </c>
      <c r="D32">
        <v>3</v>
      </c>
      <c r="E32">
        <v>3</v>
      </c>
      <c r="F32">
        <v>12.5</v>
      </c>
      <c r="G32">
        <v>12.5</v>
      </c>
      <c r="H32">
        <v>10</v>
      </c>
      <c r="I32">
        <v>18.75</v>
      </c>
      <c r="J32">
        <v>5</v>
      </c>
      <c r="K32">
        <v>5</v>
      </c>
      <c r="L32">
        <v>27</v>
      </c>
      <c r="M32">
        <v>49</v>
      </c>
      <c r="N32">
        <v>2.7</v>
      </c>
      <c r="O32">
        <v>4.9000000000000004</v>
      </c>
      <c r="P32">
        <f>L32/I32</f>
        <v>1.44</v>
      </c>
      <c r="Q32">
        <f>M32/I32</f>
        <v>2.6133333333333333</v>
      </c>
    </row>
    <row r="33" spans="1:17" x14ac:dyDescent="0.3">
      <c r="A33">
        <v>1.75</v>
      </c>
      <c r="B33">
        <v>6.0800000000000003E-4</v>
      </c>
      <c r="C33">
        <v>25.822368421050001</v>
      </c>
      <c r="D33">
        <v>3</v>
      </c>
      <c r="E33">
        <v>3</v>
      </c>
      <c r="F33">
        <v>18.75</v>
      </c>
      <c r="G33">
        <v>18.75</v>
      </c>
      <c r="H33">
        <v>15</v>
      </c>
      <c r="I33">
        <v>28.125</v>
      </c>
      <c r="J33">
        <v>5</v>
      </c>
      <c r="K33">
        <v>5</v>
      </c>
      <c r="L33">
        <v>57</v>
      </c>
      <c r="M33">
        <v>78</v>
      </c>
      <c r="N33">
        <v>5.7</v>
      </c>
      <c r="O33">
        <v>7.7999999999999901</v>
      </c>
      <c r="P33">
        <f t="shared" ref="P33:P40" si="0">L33/I33</f>
        <v>2.0266666666666668</v>
      </c>
      <c r="Q33">
        <f t="shared" ref="Q33:Q40" si="1">M33/I33</f>
        <v>2.7733333333333334</v>
      </c>
    </row>
    <row r="34" spans="1:17" x14ac:dyDescent="0.3">
      <c r="A34">
        <v>1.75</v>
      </c>
      <c r="B34">
        <v>6.0800000000000003E-4</v>
      </c>
      <c r="C34">
        <v>25.822368421050001</v>
      </c>
      <c r="D34">
        <v>3</v>
      </c>
      <c r="E34">
        <v>3</v>
      </c>
      <c r="F34">
        <v>25</v>
      </c>
      <c r="G34">
        <v>25</v>
      </c>
      <c r="H34">
        <v>20</v>
      </c>
      <c r="I34">
        <v>37.5</v>
      </c>
      <c r="J34">
        <v>5</v>
      </c>
      <c r="K34">
        <v>5</v>
      </c>
      <c r="L34">
        <v>98</v>
      </c>
      <c r="M34">
        <v>94</v>
      </c>
      <c r="N34">
        <v>9.7999989999999908</v>
      </c>
      <c r="O34">
        <v>9.3999989999999904</v>
      </c>
      <c r="P34">
        <f t="shared" si="0"/>
        <v>2.6133333333333333</v>
      </c>
      <c r="Q34">
        <f t="shared" si="1"/>
        <v>2.5066666666666668</v>
      </c>
    </row>
    <row r="35" spans="1:17" x14ac:dyDescent="0.3">
      <c r="A35">
        <v>1.75</v>
      </c>
      <c r="B35">
        <v>6.0800000000000003E-4</v>
      </c>
      <c r="C35">
        <v>25.822368421050001</v>
      </c>
      <c r="D35">
        <v>3</v>
      </c>
      <c r="E35">
        <v>3</v>
      </c>
      <c r="F35">
        <v>31.25</v>
      </c>
      <c r="G35">
        <v>31.25</v>
      </c>
      <c r="H35">
        <v>25</v>
      </c>
      <c r="I35">
        <v>46.875</v>
      </c>
      <c r="J35">
        <v>5</v>
      </c>
      <c r="K35">
        <v>5</v>
      </c>
      <c r="L35">
        <v>119</v>
      </c>
      <c r="M35">
        <v>110</v>
      </c>
      <c r="N35">
        <v>11.9</v>
      </c>
      <c r="O35">
        <v>11</v>
      </c>
      <c r="P35">
        <f t="shared" si="0"/>
        <v>2.5386666666666668</v>
      </c>
      <c r="Q35">
        <f t="shared" si="1"/>
        <v>2.3466666666666667</v>
      </c>
    </row>
    <row r="36" spans="1:17" x14ac:dyDescent="0.3">
      <c r="A36">
        <v>1.75</v>
      </c>
      <c r="B36">
        <v>6.0800000000000003E-4</v>
      </c>
      <c r="C36">
        <v>25.822368421050001</v>
      </c>
      <c r="D36">
        <v>3</v>
      </c>
      <c r="E36">
        <v>3</v>
      </c>
      <c r="F36">
        <v>37.5</v>
      </c>
      <c r="G36">
        <v>37.5</v>
      </c>
      <c r="H36">
        <v>30</v>
      </c>
      <c r="I36">
        <v>56.25</v>
      </c>
      <c r="J36">
        <v>5</v>
      </c>
      <c r="K36">
        <v>5</v>
      </c>
      <c r="L36">
        <v>133</v>
      </c>
      <c r="M36">
        <v>109</v>
      </c>
      <c r="N36">
        <v>13.3</v>
      </c>
      <c r="O36">
        <v>10.9</v>
      </c>
      <c r="P36">
        <f t="shared" si="0"/>
        <v>2.3644444444444446</v>
      </c>
      <c r="Q36">
        <f t="shared" si="1"/>
        <v>1.9377777777777778</v>
      </c>
    </row>
    <row r="37" spans="1:17" x14ac:dyDescent="0.3">
      <c r="A37">
        <v>1.75</v>
      </c>
      <c r="B37">
        <v>6.0800000000000003E-4</v>
      </c>
      <c r="C37">
        <v>25.822368421050001</v>
      </c>
      <c r="D37">
        <v>3</v>
      </c>
      <c r="E37">
        <v>3</v>
      </c>
      <c r="F37">
        <v>43.75</v>
      </c>
      <c r="G37">
        <v>43.75</v>
      </c>
      <c r="H37">
        <v>35</v>
      </c>
      <c r="I37">
        <v>65.625</v>
      </c>
      <c r="J37">
        <v>5</v>
      </c>
      <c r="K37">
        <v>5</v>
      </c>
      <c r="L37">
        <v>135</v>
      </c>
      <c r="M37">
        <v>123</v>
      </c>
      <c r="N37">
        <v>13.5</v>
      </c>
      <c r="O37">
        <v>12.3</v>
      </c>
      <c r="P37">
        <f t="shared" si="0"/>
        <v>2.0571428571428569</v>
      </c>
      <c r="Q37">
        <f t="shared" si="1"/>
        <v>1.8742857142857143</v>
      </c>
    </row>
    <row r="38" spans="1:17" x14ac:dyDescent="0.3">
      <c r="A38">
        <v>1.75</v>
      </c>
      <c r="B38">
        <v>6.0800000000000003E-4</v>
      </c>
      <c r="C38">
        <v>25.822368421050001</v>
      </c>
      <c r="D38">
        <v>3</v>
      </c>
      <c r="E38">
        <v>3</v>
      </c>
      <c r="F38">
        <v>50</v>
      </c>
      <c r="G38">
        <v>50</v>
      </c>
      <c r="H38">
        <v>40</v>
      </c>
      <c r="I38">
        <v>75</v>
      </c>
      <c r="J38">
        <v>5</v>
      </c>
      <c r="K38">
        <v>5</v>
      </c>
      <c r="L38">
        <v>136</v>
      </c>
      <c r="M38">
        <v>144</v>
      </c>
      <c r="N38">
        <v>13.5999999999999</v>
      </c>
      <c r="O38">
        <v>14.4</v>
      </c>
      <c r="P38">
        <f t="shared" si="0"/>
        <v>1.8133333333333332</v>
      </c>
      <c r="Q38">
        <f t="shared" si="1"/>
        <v>1.92</v>
      </c>
    </row>
    <row r="39" spans="1:17" x14ac:dyDescent="0.3">
      <c r="A39">
        <v>1.75</v>
      </c>
      <c r="B39">
        <v>6.0800000000000003E-4</v>
      </c>
      <c r="C39">
        <v>25.822368421050001</v>
      </c>
      <c r="D39">
        <v>3</v>
      </c>
      <c r="E39">
        <v>3</v>
      </c>
      <c r="F39">
        <v>56.25</v>
      </c>
      <c r="G39">
        <v>56.25</v>
      </c>
      <c r="H39">
        <v>45</v>
      </c>
      <c r="I39">
        <v>84.375</v>
      </c>
      <c r="J39">
        <v>5</v>
      </c>
      <c r="K39">
        <v>5</v>
      </c>
      <c r="L39">
        <v>136</v>
      </c>
      <c r="M39">
        <v>150</v>
      </c>
      <c r="N39">
        <v>13.5999999999999</v>
      </c>
      <c r="O39">
        <v>15</v>
      </c>
      <c r="P39">
        <f t="shared" si="0"/>
        <v>1.6118518518518519</v>
      </c>
      <c r="Q39">
        <f t="shared" si="1"/>
        <v>1.7777777777777777</v>
      </c>
    </row>
    <row r="40" spans="1:17" x14ac:dyDescent="0.3">
      <c r="A40">
        <v>1.75</v>
      </c>
      <c r="B40">
        <v>6.0800000000000003E-4</v>
      </c>
      <c r="C40">
        <v>25.822368421050001</v>
      </c>
      <c r="D40">
        <v>3</v>
      </c>
      <c r="E40">
        <v>3</v>
      </c>
      <c r="F40">
        <v>62.5</v>
      </c>
      <c r="G40">
        <v>62.5</v>
      </c>
      <c r="H40">
        <v>50</v>
      </c>
      <c r="I40">
        <v>93.75</v>
      </c>
      <c r="J40">
        <v>5</v>
      </c>
      <c r="K40">
        <v>5</v>
      </c>
      <c r="L40">
        <v>136</v>
      </c>
      <c r="M40">
        <v>165</v>
      </c>
      <c r="N40">
        <v>13.5999999999999</v>
      </c>
      <c r="O40">
        <v>16.5</v>
      </c>
      <c r="P40">
        <f t="shared" si="0"/>
        <v>1.4506666666666668</v>
      </c>
      <c r="Q40">
        <f t="shared" si="1"/>
        <v>1.76</v>
      </c>
    </row>
    <row r="41" spans="1:17" x14ac:dyDescent="0.3">
      <c r="A41">
        <v>1.75</v>
      </c>
      <c r="B41">
        <v>6.0800000000000003E-4</v>
      </c>
      <c r="C41">
        <v>25.822368421050001</v>
      </c>
      <c r="D41">
        <v>3</v>
      </c>
      <c r="E41">
        <v>3</v>
      </c>
      <c r="F41">
        <v>12.5</v>
      </c>
      <c r="G41">
        <v>12.5</v>
      </c>
      <c r="H41">
        <v>10</v>
      </c>
      <c r="I41">
        <v>18.75</v>
      </c>
      <c r="J41">
        <v>5</v>
      </c>
      <c r="K41">
        <v>5</v>
      </c>
      <c r="L41">
        <v>27</v>
      </c>
      <c r="M41">
        <v>49</v>
      </c>
      <c r="N41">
        <v>2.7</v>
      </c>
      <c r="O41">
        <v>4.9000000000000004</v>
      </c>
    </row>
    <row r="42" spans="1:17" x14ac:dyDescent="0.3">
      <c r="A42" t="s">
        <v>5</v>
      </c>
      <c r="B42">
        <v>0.59</v>
      </c>
      <c r="C42" t="s">
        <v>6</v>
      </c>
      <c r="D42">
        <v>2</v>
      </c>
    </row>
    <row r="43" spans="1:17" x14ac:dyDescent="0.3">
      <c r="A43" t="s">
        <v>8</v>
      </c>
    </row>
    <row r="44" spans="1:17" x14ac:dyDescent="0.3">
      <c r="A44" t="s">
        <v>74</v>
      </c>
      <c r="B44" t="s">
        <v>103</v>
      </c>
      <c r="C44" t="s">
        <v>72</v>
      </c>
      <c r="D44" t="s">
        <v>15</v>
      </c>
      <c r="E44" t="s">
        <v>16</v>
      </c>
      <c r="F44" t="s">
        <v>17</v>
      </c>
      <c r="G44" t="s">
        <v>18</v>
      </c>
      <c r="H44" t="s">
        <v>19</v>
      </c>
      <c r="I44" s="4" t="s">
        <v>20</v>
      </c>
      <c r="J44" t="s">
        <v>75</v>
      </c>
      <c r="K44" t="s">
        <v>2</v>
      </c>
      <c r="L44" t="s">
        <v>21</v>
      </c>
      <c r="M44" t="s">
        <v>22</v>
      </c>
      <c r="N44" t="s">
        <v>23</v>
      </c>
      <c r="O44" t="s">
        <v>24</v>
      </c>
      <c r="P44" t="s">
        <v>111</v>
      </c>
      <c r="Q44" t="s">
        <v>51</v>
      </c>
    </row>
    <row r="45" spans="1:17" x14ac:dyDescent="0.3">
      <c r="A45">
        <v>1.75</v>
      </c>
      <c r="B45">
        <v>6.0800000000000003E-4</v>
      </c>
      <c r="C45">
        <v>25.822368421050001</v>
      </c>
      <c r="D45">
        <v>3</v>
      </c>
      <c r="E45">
        <v>3</v>
      </c>
      <c r="F45">
        <v>20</v>
      </c>
      <c r="G45">
        <v>20</v>
      </c>
      <c r="H45">
        <v>20</v>
      </c>
      <c r="I45">
        <v>30</v>
      </c>
      <c r="J45">
        <v>5</v>
      </c>
      <c r="K45">
        <v>5</v>
      </c>
      <c r="L45">
        <v>64</v>
      </c>
      <c r="M45">
        <v>95</v>
      </c>
      <c r="N45">
        <v>6.4</v>
      </c>
      <c r="O45">
        <v>9.4999990000000007</v>
      </c>
      <c r="P45">
        <f>L45/I45</f>
        <v>2.1333333333333333</v>
      </c>
      <c r="Q45">
        <f>M45/I45</f>
        <v>3.1666666666666665</v>
      </c>
    </row>
    <row r="46" spans="1:17" x14ac:dyDescent="0.3">
      <c r="A46">
        <v>1.75</v>
      </c>
      <c r="B46">
        <v>6.0800000000000003E-4</v>
      </c>
      <c r="C46">
        <v>25.822368421050001</v>
      </c>
      <c r="D46">
        <v>3</v>
      </c>
      <c r="E46">
        <v>3</v>
      </c>
      <c r="F46">
        <v>21</v>
      </c>
      <c r="G46">
        <v>21</v>
      </c>
      <c r="H46">
        <v>20</v>
      </c>
      <c r="I46">
        <v>31.5</v>
      </c>
      <c r="J46">
        <v>5</v>
      </c>
      <c r="K46">
        <v>5</v>
      </c>
      <c r="L46">
        <v>68</v>
      </c>
      <c r="M46">
        <v>98</v>
      </c>
      <c r="N46">
        <v>6.7999999999999901</v>
      </c>
      <c r="O46">
        <v>9.7999989999999908</v>
      </c>
      <c r="P46">
        <f t="shared" ref="P46:P65" si="2">L46/I46</f>
        <v>2.1587301587301586</v>
      </c>
      <c r="Q46">
        <f t="shared" ref="Q46:Q65" si="3">M46/I46</f>
        <v>3.1111111111111112</v>
      </c>
    </row>
    <row r="47" spans="1:17" x14ac:dyDescent="0.3">
      <c r="A47">
        <v>1.75</v>
      </c>
      <c r="B47">
        <v>6.0800000000000003E-4</v>
      </c>
      <c r="C47">
        <v>25.822368421050001</v>
      </c>
      <c r="D47">
        <v>3</v>
      </c>
      <c r="E47">
        <v>3</v>
      </c>
      <c r="F47">
        <v>22</v>
      </c>
      <c r="G47">
        <v>22</v>
      </c>
      <c r="H47">
        <v>20</v>
      </c>
      <c r="I47">
        <v>33</v>
      </c>
      <c r="J47">
        <v>5</v>
      </c>
      <c r="K47">
        <v>5</v>
      </c>
      <c r="L47">
        <v>75</v>
      </c>
      <c r="M47">
        <v>92</v>
      </c>
      <c r="N47">
        <v>7.5</v>
      </c>
      <c r="O47">
        <v>9.199999</v>
      </c>
      <c r="P47">
        <f t="shared" si="2"/>
        <v>2.2727272727272729</v>
      </c>
      <c r="Q47">
        <f t="shared" si="3"/>
        <v>2.7878787878787881</v>
      </c>
    </row>
    <row r="48" spans="1:17" x14ac:dyDescent="0.3">
      <c r="A48">
        <v>1.75</v>
      </c>
      <c r="B48">
        <v>6.0800000000000003E-4</v>
      </c>
      <c r="C48">
        <v>25.822368421050001</v>
      </c>
      <c r="D48">
        <v>3</v>
      </c>
      <c r="E48">
        <v>3</v>
      </c>
      <c r="F48">
        <v>23</v>
      </c>
      <c r="G48">
        <v>23</v>
      </c>
      <c r="H48">
        <v>20</v>
      </c>
      <c r="I48">
        <v>34.5</v>
      </c>
      <c r="J48">
        <v>5</v>
      </c>
      <c r="K48">
        <v>5</v>
      </c>
      <c r="L48">
        <v>79</v>
      </c>
      <c r="M48">
        <v>95</v>
      </c>
      <c r="N48">
        <v>7.9</v>
      </c>
      <c r="O48">
        <v>9.4999990000000007</v>
      </c>
      <c r="P48">
        <f t="shared" si="2"/>
        <v>2.2898550724637681</v>
      </c>
      <c r="Q48">
        <f t="shared" si="3"/>
        <v>2.7536231884057969</v>
      </c>
    </row>
    <row r="49" spans="1:17" x14ac:dyDescent="0.3">
      <c r="A49">
        <v>1.75</v>
      </c>
      <c r="B49">
        <v>6.0800000000000003E-4</v>
      </c>
      <c r="C49">
        <v>25.822368421050001</v>
      </c>
      <c r="D49">
        <v>3</v>
      </c>
      <c r="E49">
        <v>3</v>
      </c>
      <c r="F49">
        <v>24</v>
      </c>
      <c r="G49">
        <v>24</v>
      </c>
      <c r="H49">
        <v>20</v>
      </c>
      <c r="I49">
        <v>36</v>
      </c>
      <c r="J49">
        <v>5</v>
      </c>
      <c r="K49">
        <v>5</v>
      </c>
      <c r="L49">
        <v>87</v>
      </c>
      <c r="M49">
        <v>95</v>
      </c>
      <c r="N49">
        <v>8.699999</v>
      </c>
      <c r="O49">
        <v>9.4999990000000007</v>
      </c>
      <c r="P49">
        <f t="shared" si="2"/>
        <v>2.4166666666666665</v>
      </c>
      <c r="Q49">
        <f t="shared" si="3"/>
        <v>2.6388888888888888</v>
      </c>
    </row>
    <row r="50" spans="1:17" x14ac:dyDescent="0.3">
      <c r="A50">
        <v>1.75</v>
      </c>
      <c r="B50">
        <v>6.0800000000000003E-4</v>
      </c>
      <c r="C50">
        <v>25.822368421050001</v>
      </c>
      <c r="D50">
        <v>3</v>
      </c>
      <c r="E50">
        <v>3</v>
      </c>
      <c r="F50">
        <v>25</v>
      </c>
      <c r="G50">
        <v>25</v>
      </c>
      <c r="H50">
        <v>20</v>
      </c>
      <c r="I50">
        <v>37.5</v>
      </c>
      <c r="J50">
        <v>5</v>
      </c>
      <c r="K50">
        <v>5</v>
      </c>
      <c r="L50">
        <v>98</v>
      </c>
      <c r="M50">
        <v>94</v>
      </c>
      <c r="N50">
        <v>9.7999989999999908</v>
      </c>
      <c r="O50">
        <v>9.3999989999999904</v>
      </c>
      <c r="P50">
        <f t="shared" si="2"/>
        <v>2.6133333333333333</v>
      </c>
      <c r="Q50">
        <f t="shared" si="3"/>
        <v>2.5066666666666668</v>
      </c>
    </row>
    <row r="51" spans="1:17" x14ac:dyDescent="0.3">
      <c r="A51">
        <v>1.75</v>
      </c>
      <c r="B51">
        <v>6.0800000000000003E-4</v>
      </c>
      <c r="C51">
        <v>25.822368421050001</v>
      </c>
      <c r="D51">
        <v>3</v>
      </c>
      <c r="E51">
        <v>3</v>
      </c>
      <c r="F51">
        <v>26</v>
      </c>
      <c r="G51">
        <v>26</v>
      </c>
      <c r="H51">
        <v>20</v>
      </c>
      <c r="I51">
        <v>39</v>
      </c>
      <c r="J51">
        <v>5</v>
      </c>
      <c r="K51">
        <v>5</v>
      </c>
      <c r="L51">
        <v>105</v>
      </c>
      <c r="M51">
        <v>93</v>
      </c>
      <c r="N51">
        <v>10.5</v>
      </c>
      <c r="O51">
        <v>9.2999989999999908</v>
      </c>
      <c r="P51">
        <f t="shared" si="2"/>
        <v>2.6923076923076925</v>
      </c>
      <c r="Q51">
        <f t="shared" si="3"/>
        <v>2.3846153846153846</v>
      </c>
    </row>
    <row r="52" spans="1:17" x14ac:dyDescent="0.3">
      <c r="A52">
        <v>1.75</v>
      </c>
      <c r="B52">
        <v>6.0800000000000003E-4</v>
      </c>
      <c r="C52">
        <v>25.822368421050001</v>
      </c>
      <c r="D52">
        <v>3</v>
      </c>
      <c r="E52">
        <v>3</v>
      </c>
      <c r="F52">
        <v>27</v>
      </c>
      <c r="G52">
        <v>27</v>
      </c>
      <c r="H52">
        <v>20</v>
      </c>
      <c r="I52">
        <v>40.5</v>
      </c>
      <c r="J52">
        <v>5</v>
      </c>
      <c r="K52">
        <v>5</v>
      </c>
      <c r="L52">
        <v>109</v>
      </c>
      <c r="M52">
        <v>89</v>
      </c>
      <c r="N52">
        <v>10.9</v>
      </c>
      <c r="O52">
        <v>8.8999989999999904</v>
      </c>
      <c r="P52">
        <f t="shared" si="2"/>
        <v>2.691358024691358</v>
      </c>
      <c r="Q52">
        <f t="shared" si="3"/>
        <v>2.1975308641975309</v>
      </c>
    </row>
    <row r="53" spans="1:17" x14ac:dyDescent="0.3">
      <c r="A53">
        <v>1.75</v>
      </c>
      <c r="B53">
        <v>6.0800000000000003E-4</v>
      </c>
      <c r="C53">
        <v>25.822368421050001</v>
      </c>
      <c r="D53">
        <v>3</v>
      </c>
      <c r="E53">
        <v>3</v>
      </c>
      <c r="F53">
        <v>28</v>
      </c>
      <c r="G53">
        <v>28</v>
      </c>
      <c r="H53">
        <v>20</v>
      </c>
      <c r="I53">
        <v>42</v>
      </c>
      <c r="J53">
        <v>5</v>
      </c>
      <c r="K53">
        <v>5</v>
      </c>
      <c r="L53">
        <v>110</v>
      </c>
      <c r="M53">
        <v>91</v>
      </c>
      <c r="N53">
        <v>11</v>
      </c>
      <c r="O53">
        <v>9.0999990000000004</v>
      </c>
      <c r="P53">
        <f t="shared" si="2"/>
        <v>2.6190476190476191</v>
      </c>
      <c r="Q53">
        <f t="shared" si="3"/>
        <v>2.1666666666666665</v>
      </c>
    </row>
    <row r="54" spans="1:17" x14ac:dyDescent="0.3">
      <c r="A54">
        <v>1.75</v>
      </c>
      <c r="B54">
        <v>6.0800000000000003E-4</v>
      </c>
      <c r="C54">
        <v>25.822368421050001</v>
      </c>
      <c r="D54">
        <v>3</v>
      </c>
      <c r="E54">
        <v>3</v>
      </c>
      <c r="F54">
        <v>29</v>
      </c>
      <c r="G54">
        <v>29</v>
      </c>
      <c r="H54">
        <v>20</v>
      </c>
      <c r="I54">
        <v>43.5</v>
      </c>
      <c r="J54">
        <v>5</v>
      </c>
      <c r="K54">
        <v>5</v>
      </c>
      <c r="L54">
        <v>112</v>
      </c>
      <c r="M54">
        <v>99</v>
      </c>
      <c r="N54">
        <v>11.1999999999999</v>
      </c>
      <c r="O54">
        <v>9.8999989999999904</v>
      </c>
      <c r="P54">
        <f t="shared" si="2"/>
        <v>2.5747126436781609</v>
      </c>
      <c r="Q54">
        <f t="shared" si="3"/>
        <v>2.2758620689655173</v>
      </c>
    </row>
    <row r="55" spans="1:17" x14ac:dyDescent="0.3">
      <c r="A55">
        <v>1.75</v>
      </c>
      <c r="B55">
        <v>6.0800000000000003E-4</v>
      </c>
      <c r="C55">
        <v>25.822368421050001</v>
      </c>
      <c r="D55">
        <v>3</v>
      </c>
      <c r="E55">
        <v>3</v>
      </c>
      <c r="F55">
        <v>30</v>
      </c>
      <c r="G55">
        <v>30</v>
      </c>
      <c r="H55">
        <v>20</v>
      </c>
      <c r="I55">
        <v>45</v>
      </c>
      <c r="J55">
        <v>5</v>
      </c>
      <c r="K55">
        <v>5</v>
      </c>
      <c r="L55">
        <v>114</v>
      </c>
      <c r="M55">
        <v>107</v>
      </c>
      <c r="N55">
        <v>11.4</v>
      </c>
      <c r="O55">
        <v>10.6999999999999</v>
      </c>
      <c r="P55">
        <f t="shared" si="2"/>
        <v>2.5333333333333332</v>
      </c>
      <c r="Q55">
        <f t="shared" si="3"/>
        <v>2.3777777777777778</v>
      </c>
    </row>
    <row r="56" spans="1:17" x14ac:dyDescent="0.3">
      <c r="A56">
        <v>1.75</v>
      </c>
      <c r="B56">
        <v>6.0800000000000003E-4</v>
      </c>
      <c r="C56">
        <v>25.822368421050001</v>
      </c>
      <c r="D56">
        <v>3</v>
      </c>
      <c r="E56">
        <v>3</v>
      </c>
      <c r="F56">
        <v>31</v>
      </c>
      <c r="G56">
        <v>31</v>
      </c>
      <c r="H56">
        <v>20</v>
      </c>
      <c r="I56">
        <v>46.5</v>
      </c>
      <c r="J56">
        <v>5</v>
      </c>
      <c r="K56">
        <v>5</v>
      </c>
      <c r="L56">
        <v>119</v>
      </c>
      <c r="M56">
        <v>95</v>
      </c>
      <c r="N56">
        <v>11.9</v>
      </c>
      <c r="O56">
        <v>9.4999990000000007</v>
      </c>
      <c r="P56">
        <f t="shared" si="2"/>
        <v>2.5591397849462365</v>
      </c>
      <c r="Q56">
        <f t="shared" si="3"/>
        <v>2.043010752688172</v>
      </c>
    </row>
    <row r="57" spans="1:17" x14ac:dyDescent="0.3">
      <c r="A57">
        <v>1.75</v>
      </c>
      <c r="B57">
        <v>6.0800000000000003E-4</v>
      </c>
      <c r="C57">
        <v>25.822368421050001</v>
      </c>
      <c r="D57">
        <v>3</v>
      </c>
      <c r="E57">
        <v>3</v>
      </c>
      <c r="F57">
        <v>32</v>
      </c>
      <c r="G57">
        <v>32</v>
      </c>
      <c r="H57">
        <v>20</v>
      </c>
      <c r="I57">
        <v>48</v>
      </c>
      <c r="J57">
        <v>5</v>
      </c>
      <c r="K57">
        <v>5</v>
      </c>
      <c r="L57">
        <v>120</v>
      </c>
      <c r="M57">
        <v>110</v>
      </c>
      <c r="N57">
        <v>12</v>
      </c>
      <c r="O57">
        <v>11</v>
      </c>
      <c r="P57">
        <f t="shared" si="2"/>
        <v>2.5</v>
      </c>
      <c r="Q57">
        <f t="shared" si="3"/>
        <v>2.2916666666666665</v>
      </c>
    </row>
    <row r="58" spans="1:17" x14ac:dyDescent="0.3">
      <c r="A58">
        <v>1.75</v>
      </c>
      <c r="B58">
        <v>6.0800000000000003E-4</v>
      </c>
      <c r="C58">
        <v>25.822368421050001</v>
      </c>
      <c r="D58">
        <v>3</v>
      </c>
      <c r="E58">
        <v>3</v>
      </c>
      <c r="F58">
        <v>33</v>
      </c>
      <c r="G58">
        <v>33</v>
      </c>
      <c r="H58">
        <v>20</v>
      </c>
      <c r="I58">
        <v>49.5</v>
      </c>
      <c r="J58">
        <v>5</v>
      </c>
      <c r="K58">
        <v>5</v>
      </c>
      <c r="L58">
        <v>123</v>
      </c>
      <c r="M58">
        <v>108</v>
      </c>
      <c r="N58">
        <v>12.3</v>
      </c>
      <c r="O58">
        <v>10.8</v>
      </c>
      <c r="P58">
        <f t="shared" si="2"/>
        <v>2.4848484848484849</v>
      </c>
      <c r="Q58">
        <f t="shared" si="3"/>
        <v>2.1818181818181817</v>
      </c>
    </row>
    <row r="59" spans="1:17" x14ac:dyDescent="0.3">
      <c r="A59">
        <v>1.75</v>
      </c>
      <c r="B59">
        <v>6.0800000000000003E-4</v>
      </c>
      <c r="C59">
        <v>25.822368421050001</v>
      </c>
      <c r="D59">
        <v>3</v>
      </c>
      <c r="E59">
        <v>3</v>
      </c>
      <c r="F59">
        <v>34</v>
      </c>
      <c r="G59">
        <v>34</v>
      </c>
      <c r="H59">
        <v>20</v>
      </c>
      <c r="I59">
        <v>51</v>
      </c>
      <c r="J59">
        <v>5</v>
      </c>
      <c r="K59">
        <v>5</v>
      </c>
      <c r="L59">
        <v>127</v>
      </c>
      <c r="M59">
        <v>107</v>
      </c>
      <c r="N59">
        <v>12.6999999999999</v>
      </c>
      <c r="O59">
        <v>10.6999999999999</v>
      </c>
      <c r="P59">
        <f t="shared" si="2"/>
        <v>2.4901960784313726</v>
      </c>
      <c r="Q59">
        <f t="shared" si="3"/>
        <v>2.0980392156862746</v>
      </c>
    </row>
    <row r="60" spans="1:17" x14ac:dyDescent="0.3">
      <c r="A60">
        <v>1.75</v>
      </c>
      <c r="B60">
        <v>6.0800000000000003E-4</v>
      </c>
      <c r="C60">
        <v>25.822368421050001</v>
      </c>
      <c r="D60">
        <v>3</v>
      </c>
      <c r="E60">
        <v>3</v>
      </c>
      <c r="F60">
        <v>35</v>
      </c>
      <c r="G60">
        <v>35</v>
      </c>
      <c r="H60">
        <v>20</v>
      </c>
      <c r="I60">
        <v>52.5</v>
      </c>
      <c r="J60">
        <v>5</v>
      </c>
      <c r="K60">
        <v>5</v>
      </c>
      <c r="L60">
        <v>127</v>
      </c>
      <c r="M60">
        <v>117</v>
      </c>
      <c r="N60">
        <v>12.6999999999999</v>
      </c>
      <c r="O60">
        <v>11.6999999999999</v>
      </c>
      <c r="P60">
        <f t="shared" si="2"/>
        <v>2.4190476190476189</v>
      </c>
      <c r="Q60">
        <f t="shared" si="3"/>
        <v>2.2285714285714286</v>
      </c>
    </row>
    <row r="61" spans="1:17" x14ac:dyDescent="0.3">
      <c r="A61">
        <v>1.75</v>
      </c>
      <c r="B61">
        <v>6.0800000000000003E-4</v>
      </c>
      <c r="C61">
        <v>25.822368421050001</v>
      </c>
      <c r="D61">
        <v>3</v>
      </c>
      <c r="E61">
        <v>3</v>
      </c>
      <c r="F61">
        <v>36</v>
      </c>
      <c r="G61">
        <v>36</v>
      </c>
      <c r="H61">
        <v>20</v>
      </c>
      <c r="I61">
        <v>54</v>
      </c>
      <c r="J61">
        <v>5</v>
      </c>
      <c r="K61">
        <v>5</v>
      </c>
      <c r="L61">
        <v>128</v>
      </c>
      <c r="M61">
        <v>121</v>
      </c>
      <c r="N61">
        <v>12.8</v>
      </c>
      <c r="O61">
        <v>12.0999999999999</v>
      </c>
      <c r="P61">
        <f t="shared" si="2"/>
        <v>2.3703703703703702</v>
      </c>
      <c r="Q61">
        <f t="shared" si="3"/>
        <v>2.2407407407407409</v>
      </c>
    </row>
    <row r="62" spans="1:17" x14ac:dyDescent="0.3">
      <c r="A62">
        <v>1.75</v>
      </c>
      <c r="B62">
        <v>6.0800000000000003E-4</v>
      </c>
      <c r="C62">
        <v>25.822368421050001</v>
      </c>
      <c r="D62">
        <v>3</v>
      </c>
      <c r="E62">
        <v>3</v>
      </c>
      <c r="F62">
        <v>37</v>
      </c>
      <c r="G62">
        <v>37</v>
      </c>
      <c r="H62">
        <v>20</v>
      </c>
      <c r="I62">
        <v>55.5</v>
      </c>
      <c r="J62">
        <v>5</v>
      </c>
      <c r="K62">
        <v>5</v>
      </c>
      <c r="L62">
        <v>130</v>
      </c>
      <c r="M62">
        <v>126</v>
      </c>
      <c r="N62">
        <v>13</v>
      </c>
      <c r="O62">
        <v>12.5999999999999</v>
      </c>
      <c r="P62">
        <f t="shared" si="2"/>
        <v>2.3423423423423424</v>
      </c>
      <c r="Q62">
        <f t="shared" si="3"/>
        <v>2.2702702702702702</v>
      </c>
    </row>
    <row r="63" spans="1:17" x14ac:dyDescent="0.3">
      <c r="A63">
        <v>1.75</v>
      </c>
      <c r="B63">
        <v>6.0800000000000003E-4</v>
      </c>
      <c r="C63">
        <v>25.822368421050001</v>
      </c>
      <c r="D63">
        <v>3</v>
      </c>
      <c r="E63">
        <v>3</v>
      </c>
      <c r="F63">
        <v>38</v>
      </c>
      <c r="G63">
        <v>38</v>
      </c>
      <c r="H63">
        <v>20</v>
      </c>
      <c r="I63">
        <v>57</v>
      </c>
      <c r="J63">
        <v>5</v>
      </c>
      <c r="K63">
        <v>5</v>
      </c>
      <c r="L63">
        <v>133</v>
      </c>
      <c r="M63">
        <v>116</v>
      </c>
      <c r="N63">
        <v>13.3</v>
      </c>
      <c r="O63">
        <v>11.5999999999999</v>
      </c>
      <c r="P63">
        <f t="shared" si="2"/>
        <v>2.3333333333333335</v>
      </c>
      <c r="Q63">
        <f t="shared" si="3"/>
        <v>2.0350877192982457</v>
      </c>
    </row>
    <row r="64" spans="1:17" x14ac:dyDescent="0.3">
      <c r="A64">
        <v>1.75</v>
      </c>
      <c r="B64">
        <v>6.0800000000000003E-4</v>
      </c>
      <c r="C64">
        <v>25.822368421050001</v>
      </c>
      <c r="D64">
        <v>3</v>
      </c>
      <c r="E64">
        <v>3</v>
      </c>
      <c r="F64">
        <v>39</v>
      </c>
      <c r="G64">
        <v>39</v>
      </c>
      <c r="H64">
        <v>20</v>
      </c>
      <c r="I64">
        <v>58.5</v>
      </c>
      <c r="J64">
        <v>5</v>
      </c>
      <c r="K64">
        <v>5</v>
      </c>
      <c r="L64">
        <v>133</v>
      </c>
      <c r="M64">
        <v>125</v>
      </c>
      <c r="N64">
        <v>13.3</v>
      </c>
      <c r="O64">
        <v>12.5</v>
      </c>
      <c r="P64">
        <f t="shared" si="2"/>
        <v>2.2735042735042734</v>
      </c>
      <c r="Q64">
        <f t="shared" si="3"/>
        <v>2.1367521367521367</v>
      </c>
    </row>
    <row r="65" spans="1:17" x14ac:dyDescent="0.3">
      <c r="A65">
        <v>1.75</v>
      </c>
      <c r="B65">
        <v>6.0800000000000003E-4</v>
      </c>
      <c r="C65">
        <v>25.822368421050001</v>
      </c>
      <c r="D65">
        <v>3</v>
      </c>
      <c r="E65">
        <v>3</v>
      </c>
      <c r="F65">
        <v>40</v>
      </c>
      <c r="G65">
        <v>40</v>
      </c>
      <c r="H65">
        <v>20</v>
      </c>
      <c r="I65">
        <v>60</v>
      </c>
      <c r="J65">
        <v>5</v>
      </c>
      <c r="K65">
        <v>5</v>
      </c>
      <c r="L65">
        <v>134</v>
      </c>
      <c r="M65">
        <v>129</v>
      </c>
      <c r="N65">
        <v>13.4</v>
      </c>
      <c r="O65">
        <v>12.9</v>
      </c>
      <c r="P65">
        <f t="shared" si="2"/>
        <v>2.2333333333333334</v>
      </c>
      <c r="Q65">
        <f t="shared" si="3"/>
        <v>2.15</v>
      </c>
    </row>
    <row r="66" spans="1:17" x14ac:dyDescent="0.3">
      <c r="A66">
        <v>1.75</v>
      </c>
      <c r="B66">
        <v>6.0800000000000003E-4</v>
      </c>
      <c r="C66">
        <v>25.822368421050001</v>
      </c>
      <c r="D66">
        <v>3</v>
      </c>
      <c r="E66">
        <v>3</v>
      </c>
      <c r="F66">
        <v>27</v>
      </c>
      <c r="G66">
        <v>27</v>
      </c>
      <c r="H66">
        <v>20</v>
      </c>
      <c r="I66">
        <v>40.5</v>
      </c>
      <c r="J66">
        <v>5</v>
      </c>
      <c r="K66">
        <v>5</v>
      </c>
      <c r="L66">
        <v>109</v>
      </c>
      <c r="M66">
        <v>89</v>
      </c>
      <c r="N66">
        <v>10.9</v>
      </c>
      <c r="O66">
        <v>8.8999989999999904</v>
      </c>
    </row>
    <row r="67" spans="1:17" x14ac:dyDescent="0.3">
      <c r="A67" t="s">
        <v>5</v>
      </c>
      <c r="B67">
        <v>0.59</v>
      </c>
      <c r="C67" t="s">
        <v>6</v>
      </c>
      <c r="D67">
        <v>2</v>
      </c>
    </row>
    <row r="68" spans="1:17" x14ac:dyDescent="0.3">
      <c r="A68" t="s">
        <v>8</v>
      </c>
    </row>
    <row r="69" spans="1:17" x14ac:dyDescent="0.3">
      <c r="A69" t="s">
        <v>74</v>
      </c>
      <c r="B69" t="s">
        <v>103</v>
      </c>
      <c r="C69" t="s">
        <v>72</v>
      </c>
      <c r="D69" t="s">
        <v>15</v>
      </c>
      <c r="E69" t="s">
        <v>16</v>
      </c>
      <c r="F69" s="4" t="s">
        <v>17</v>
      </c>
      <c r="G69" s="4" t="s">
        <v>18</v>
      </c>
      <c r="H69" t="s">
        <v>19</v>
      </c>
      <c r="I69" s="4" t="s">
        <v>20</v>
      </c>
      <c r="J69" t="s">
        <v>75</v>
      </c>
      <c r="K69" t="s">
        <v>2</v>
      </c>
      <c r="L69" t="s">
        <v>21</v>
      </c>
      <c r="M69" t="s">
        <v>22</v>
      </c>
      <c r="N69" t="s">
        <v>23</v>
      </c>
      <c r="O69" t="s">
        <v>24</v>
      </c>
      <c r="P69" t="s">
        <v>111</v>
      </c>
      <c r="Q69" t="s">
        <v>51</v>
      </c>
    </row>
    <row r="70" spans="1:17" x14ac:dyDescent="0.3">
      <c r="A70">
        <v>1.75</v>
      </c>
      <c r="B70">
        <v>6.0800000000000003E-4</v>
      </c>
      <c r="C70">
        <v>25.822368421050001</v>
      </c>
      <c r="D70">
        <v>3</v>
      </c>
      <c r="E70">
        <v>3</v>
      </c>
      <c r="F70">
        <v>25</v>
      </c>
      <c r="G70">
        <v>25</v>
      </c>
      <c r="H70">
        <v>20</v>
      </c>
      <c r="I70">
        <v>37.5</v>
      </c>
      <c r="J70">
        <v>2</v>
      </c>
      <c r="K70">
        <v>2</v>
      </c>
      <c r="L70">
        <v>104</v>
      </c>
      <c r="M70">
        <v>99</v>
      </c>
      <c r="N70">
        <v>10.4</v>
      </c>
      <c r="O70">
        <v>9.8999989999999904</v>
      </c>
      <c r="P70">
        <f>L70/I70</f>
        <v>2.7733333333333334</v>
      </c>
      <c r="Q70">
        <f>M70/I70</f>
        <v>2.64</v>
      </c>
    </row>
    <row r="71" spans="1:17" x14ac:dyDescent="0.3">
      <c r="A71">
        <v>1.75</v>
      </c>
      <c r="B71">
        <v>6.0800000000000003E-4</v>
      </c>
      <c r="C71">
        <v>25.822368421050001</v>
      </c>
      <c r="D71">
        <v>3</v>
      </c>
      <c r="E71">
        <v>3</v>
      </c>
      <c r="F71">
        <v>30</v>
      </c>
      <c r="G71">
        <v>30</v>
      </c>
      <c r="H71">
        <v>20</v>
      </c>
      <c r="I71">
        <v>45</v>
      </c>
      <c r="J71">
        <v>2</v>
      </c>
      <c r="K71">
        <v>2</v>
      </c>
      <c r="L71">
        <v>120</v>
      </c>
      <c r="M71">
        <v>119</v>
      </c>
      <c r="N71">
        <v>12</v>
      </c>
      <c r="O71">
        <v>11.9</v>
      </c>
      <c r="P71">
        <f t="shared" ref="P71:P78" si="4">L71/I71</f>
        <v>2.6666666666666665</v>
      </c>
      <c r="Q71">
        <f t="shared" ref="Q71:Q78" si="5">M71/I71</f>
        <v>2.6444444444444444</v>
      </c>
    </row>
    <row r="72" spans="1:17" x14ac:dyDescent="0.3">
      <c r="A72">
        <v>1.75</v>
      </c>
      <c r="B72">
        <v>6.0800000000000003E-4</v>
      </c>
      <c r="C72">
        <v>25.822368421050001</v>
      </c>
      <c r="D72">
        <v>3</v>
      </c>
      <c r="E72">
        <v>3</v>
      </c>
      <c r="F72">
        <v>35</v>
      </c>
      <c r="G72">
        <v>35</v>
      </c>
      <c r="H72">
        <v>20</v>
      </c>
      <c r="I72">
        <v>52.5</v>
      </c>
      <c r="J72">
        <v>2</v>
      </c>
      <c r="K72">
        <v>2</v>
      </c>
      <c r="L72">
        <v>129</v>
      </c>
      <c r="M72">
        <v>136</v>
      </c>
      <c r="N72">
        <v>12.9</v>
      </c>
      <c r="O72">
        <v>13.5999999999999</v>
      </c>
      <c r="P72">
        <f t="shared" si="4"/>
        <v>2.4571428571428573</v>
      </c>
      <c r="Q72">
        <f t="shared" si="5"/>
        <v>2.5904761904761906</v>
      </c>
    </row>
    <row r="73" spans="1:17" x14ac:dyDescent="0.3">
      <c r="A73">
        <v>1.75</v>
      </c>
      <c r="B73">
        <v>6.0800000000000003E-4</v>
      </c>
      <c r="C73">
        <v>25.822368421050001</v>
      </c>
      <c r="D73">
        <v>3</v>
      </c>
      <c r="E73">
        <v>3</v>
      </c>
      <c r="F73">
        <v>40</v>
      </c>
      <c r="G73">
        <v>40</v>
      </c>
      <c r="H73">
        <v>20</v>
      </c>
      <c r="I73">
        <v>60</v>
      </c>
      <c r="J73">
        <v>2</v>
      </c>
      <c r="K73">
        <v>2</v>
      </c>
      <c r="L73">
        <v>132</v>
      </c>
      <c r="M73">
        <v>148</v>
      </c>
      <c r="N73">
        <v>13.1999999999999</v>
      </c>
      <c r="O73">
        <v>14.8</v>
      </c>
      <c r="P73">
        <f t="shared" si="4"/>
        <v>2.2000000000000002</v>
      </c>
      <c r="Q73">
        <f t="shared" si="5"/>
        <v>2.4666666666666668</v>
      </c>
    </row>
    <row r="74" spans="1:17" x14ac:dyDescent="0.3">
      <c r="A74">
        <v>1.75</v>
      </c>
      <c r="B74">
        <v>6.0800000000000003E-4</v>
      </c>
      <c r="C74">
        <v>25.822368421050001</v>
      </c>
      <c r="D74">
        <v>3</v>
      </c>
      <c r="E74">
        <v>3</v>
      </c>
      <c r="F74">
        <v>45</v>
      </c>
      <c r="G74">
        <v>45</v>
      </c>
      <c r="H74">
        <v>20</v>
      </c>
      <c r="I74">
        <v>67.5</v>
      </c>
      <c r="J74">
        <v>2</v>
      </c>
      <c r="K74">
        <v>2</v>
      </c>
      <c r="L74">
        <v>132</v>
      </c>
      <c r="M74">
        <v>156</v>
      </c>
      <c r="N74">
        <v>13.1999999999999</v>
      </c>
      <c r="O74">
        <v>15.5999999999999</v>
      </c>
      <c r="P74">
        <f t="shared" si="4"/>
        <v>1.9555555555555555</v>
      </c>
      <c r="Q74">
        <f t="shared" si="5"/>
        <v>2.3111111111111109</v>
      </c>
    </row>
    <row r="75" spans="1:17" x14ac:dyDescent="0.3">
      <c r="A75">
        <v>1.75</v>
      </c>
      <c r="B75">
        <v>6.0800000000000003E-4</v>
      </c>
      <c r="C75">
        <v>25.822368421050001</v>
      </c>
      <c r="D75">
        <v>3</v>
      </c>
      <c r="E75">
        <v>3</v>
      </c>
      <c r="F75">
        <v>50</v>
      </c>
      <c r="G75">
        <v>50</v>
      </c>
      <c r="H75">
        <v>20</v>
      </c>
      <c r="I75">
        <v>75</v>
      </c>
      <c r="J75">
        <v>2</v>
      </c>
      <c r="K75">
        <v>2</v>
      </c>
      <c r="L75">
        <v>133</v>
      </c>
      <c r="M75">
        <v>162</v>
      </c>
      <c r="N75">
        <v>13.3</v>
      </c>
      <c r="O75">
        <v>16.1999999999999</v>
      </c>
      <c r="P75">
        <f t="shared" si="4"/>
        <v>1.7733333333333334</v>
      </c>
      <c r="Q75">
        <f t="shared" si="5"/>
        <v>2.16</v>
      </c>
    </row>
    <row r="76" spans="1:17" x14ac:dyDescent="0.3">
      <c r="A76">
        <v>1.75</v>
      </c>
      <c r="B76">
        <v>6.0800000000000003E-4</v>
      </c>
      <c r="C76">
        <v>25.822368421050001</v>
      </c>
      <c r="D76">
        <v>3</v>
      </c>
      <c r="E76">
        <v>3</v>
      </c>
      <c r="F76">
        <v>55</v>
      </c>
      <c r="G76">
        <v>55</v>
      </c>
      <c r="H76">
        <v>20</v>
      </c>
      <c r="I76">
        <v>82.5</v>
      </c>
      <c r="J76">
        <v>2</v>
      </c>
      <c r="K76">
        <v>2</v>
      </c>
      <c r="L76">
        <v>133</v>
      </c>
      <c r="M76">
        <v>154</v>
      </c>
      <c r="N76">
        <v>13.3</v>
      </c>
      <c r="O76">
        <v>15.4</v>
      </c>
      <c r="P76">
        <f t="shared" si="4"/>
        <v>1.6121212121212121</v>
      </c>
      <c r="Q76">
        <f t="shared" si="5"/>
        <v>1.8666666666666667</v>
      </c>
    </row>
    <row r="77" spans="1:17" x14ac:dyDescent="0.3">
      <c r="A77">
        <v>1.75</v>
      </c>
      <c r="B77">
        <v>6.0800000000000003E-4</v>
      </c>
      <c r="C77">
        <v>25.822368421050001</v>
      </c>
      <c r="D77">
        <v>3</v>
      </c>
      <c r="E77">
        <v>3</v>
      </c>
      <c r="F77">
        <v>60</v>
      </c>
      <c r="G77">
        <v>60</v>
      </c>
      <c r="H77">
        <v>20</v>
      </c>
      <c r="I77">
        <v>90</v>
      </c>
      <c r="J77">
        <v>2</v>
      </c>
      <c r="K77">
        <v>2</v>
      </c>
      <c r="L77">
        <v>133</v>
      </c>
      <c r="M77">
        <v>161</v>
      </c>
      <c r="N77">
        <v>13.3</v>
      </c>
      <c r="O77">
        <v>16.100000000000001</v>
      </c>
      <c r="P77">
        <f t="shared" si="4"/>
        <v>1.4777777777777779</v>
      </c>
      <c r="Q77">
        <f t="shared" si="5"/>
        <v>1.788888888888889</v>
      </c>
    </row>
    <row r="78" spans="1:17" x14ac:dyDescent="0.3">
      <c r="A78">
        <v>1.75</v>
      </c>
      <c r="B78">
        <v>6.0800000000000003E-4</v>
      </c>
      <c r="C78">
        <v>25.822368421050001</v>
      </c>
      <c r="D78">
        <v>3</v>
      </c>
      <c r="E78">
        <v>3</v>
      </c>
      <c r="F78">
        <v>25</v>
      </c>
      <c r="G78">
        <v>25</v>
      </c>
      <c r="H78">
        <v>20</v>
      </c>
      <c r="I78">
        <v>37.5</v>
      </c>
      <c r="J78">
        <v>2</v>
      </c>
      <c r="K78">
        <v>2</v>
      </c>
      <c r="L78">
        <v>104</v>
      </c>
      <c r="M78">
        <v>99</v>
      </c>
      <c r="N78">
        <v>10.4</v>
      </c>
      <c r="O78">
        <v>9.8999989999999904</v>
      </c>
      <c r="P78">
        <f t="shared" si="4"/>
        <v>2.7733333333333334</v>
      </c>
      <c r="Q78">
        <f t="shared" si="5"/>
        <v>2.64</v>
      </c>
    </row>
    <row r="79" spans="1:17" x14ac:dyDescent="0.3">
      <c r="A79" t="s">
        <v>5</v>
      </c>
      <c r="B79">
        <v>0.59</v>
      </c>
      <c r="C79" t="s">
        <v>6</v>
      </c>
      <c r="D79">
        <v>2</v>
      </c>
    </row>
    <row r="80" spans="1:17" x14ac:dyDescent="0.3">
      <c r="A80" t="s">
        <v>8</v>
      </c>
    </row>
    <row r="81" spans="1:17" x14ac:dyDescent="0.3">
      <c r="A81" t="s">
        <v>74</v>
      </c>
      <c r="B81" t="s">
        <v>103</v>
      </c>
      <c r="C81" t="s">
        <v>72</v>
      </c>
      <c r="D81" t="s">
        <v>15</v>
      </c>
      <c r="E81" t="s">
        <v>16</v>
      </c>
      <c r="F81" t="s">
        <v>17</v>
      </c>
      <c r="G81" t="s">
        <v>18</v>
      </c>
      <c r="H81" t="s">
        <v>19</v>
      </c>
      <c r="I81" t="s">
        <v>20</v>
      </c>
      <c r="J81" t="s">
        <v>75</v>
      </c>
      <c r="K81" t="s">
        <v>2</v>
      </c>
      <c r="L81" t="s">
        <v>21</v>
      </c>
      <c r="M81" t="s">
        <v>22</v>
      </c>
      <c r="N81" t="s">
        <v>23</v>
      </c>
      <c r="O81" t="s">
        <v>24</v>
      </c>
      <c r="P81" t="s">
        <v>111</v>
      </c>
      <c r="Q81" t="s">
        <v>51</v>
      </c>
    </row>
    <row r="82" spans="1:17" x14ac:dyDescent="0.3">
      <c r="A82">
        <v>1.75</v>
      </c>
      <c r="B82">
        <v>6.0800000000000003E-4</v>
      </c>
      <c r="C82">
        <v>25.822368421050001</v>
      </c>
      <c r="D82">
        <v>2</v>
      </c>
      <c r="E82">
        <v>2</v>
      </c>
      <c r="F82">
        <v>15</v>
      </c>
      <c r="G82">
        <v>15</v>
      </c>
      <c r="H82">
        <v>10</v>
      </c>
      <c r="I82">
        <v>15</v>
      </c>
      <c r="J82">
        <v>2</v>
      </c>
      <c r="K82">
        <v>2</v>
      </c>
      <c r="L82">
        <v>22</v>
      </c>
      <c r="M82">
        <v>48</v>
      </c>
      <c r="N82">
        <v>2.2000000000000002</v>
      </c>
      <c r="O82">
        <v>4.7999999999999901</v>
      </c>
      <c r="P82">
        <f>L82/I82</f>
        <v>1.4666666666666666</v>
      </c>
      <c r="Q82">
        <f>M82/I82</f>
        <v>3.2</v>
      </c>
    </row>
    <row r="83" spans="1:17" x14ac:dyDescent="0.3">
      <c r="A83">
        <v>1.75</v>
      </c>
      <c r="B83">
        <v>6.0800000000000003E-4</v>
      </c>
      <c r="C83">
        <v>25.822368421050001</v>
      </c>
      <c r="D83">
        <v>3</v>
      </c>
      <c r="E83">
        <v>3</v>
      </c>
      <c r="F83">
        <v>15</v>
      </c>
      <c r="G83">
        <v>15</v>
      </c>
      <c r="H83">
        <v>10</v>
      </c>
      <c r="I83">
        <v>22.5</v>
      </c>
      <c r="J83">
        <v>2</v>
      </c>
      <c r="K83">
        <v>2</v>
      </c>
      <c r="L83">
        <v>48</v>
      </c>
      <c r="M83">
        <v>70</v>
      </c>
      <c r="N83">
        <v>4.7999999999999901</v>
      </c>
      <c r="O83">
        <v>7</v>
      </c>
      <c r="P83">
        <f t="shared" ref="P83:P87" si="6">L83/I83</f>
        <v>2.1333333333333333</v>
      </c>
      <c r="Q83">
        <f t="shared" ref="Q83:Q87" si="7">M83/I83</f>
        <v>3.1111111111111112</v>
      </c>
    </row>
    <row r="84" spans="1:17" x14ac:dyDescent="0.3">
      <c r="A84">
        <v>1.75</v>
      </c>
      <c r="B84">
        <v>6.0800000000000003E-4</v>
      </c>
      <c r="C84">
        <v>25.822368421050001</v>
      </c>
      <c r="D84">
        <v>4</v>
      </c>
      <c r="E84">
        <v>4</v>
      </c>
      <c r="F84">
        <v>15</v>
      </c>
      <c r="G84">
        <v>15</v>
      </c>
      <c r="H84">
        <v>10</v>
      </c>
      <c r="I84">
        <v>30</v>
      </c>
      <c r="J84">
        <v>2</v>
      </c>
      <c r="K84">
        <v>2</v>
      </c>
      <c r="L84">
        <v>76</v>
      </c>
      <c r="M84">
        <v>90</v>
      </c>
      <c r="N84">
        <v>7.5999999999999899</v>
      </c>
      <c r="O84">
        <v>8.9999990000000007</v>
      </c>
      <c r="P84">
        <f t="shared" si="6"/>
        <v>2.5333333333333332</v>
      </c>
      <c r="Q84">
        <f t="shared" si="7"/>
        <v>3</v>
      </c>
    </row>
    <row r="85" spans="1:17" x14ac:dyDescent="0.3">
      <c r="A85">
        <v>1.75</v>
      </c>
      <c r="B85">
        <v>6.0800000000000003E-4</v>
      </c>
      <c r="C85">
        <v>25.822368421050001</v>
      </c>
      <c r="D85">
        <v>5</v>
      </c>
      <c r="E85">
        <v>5</v>
      </c>
      <c r="F85">
        <v>15</v>
      </c>
      <c r="G85">
        <v>15</v>
      </c>
      <c r="H85">
        <v>10</v>
      </c>
      <c r="I85">
        <v>37.5</v>
      </c>
      <c r="J85">
        <v>2</v>
      </c>
      <c r="K85">
        <v>2</v>
      </c>
      <c r="L85">
        <v>104</v>
      </c>
      <c r="M85">
        <v>111</v>
      </c>
      <c r="N85">
        <v>10.4</v>
      </c>
      <c r="O85">
        <v>11.0999999999999</v>
      </c>
      <c r="P85">
        <f t="shared" si="6"/>
        <v>2.7733333333333334</v>
      </c>
      <c r="Q85">
        <f t="shared" si="7"/>
        <v>2.96</v>
      </c>
    </row>
    <row r="86" spans="1:17" x14ac:dyDescent="0.3">
      <c r="A86">
        <v>1.75</v>
      </c>
      <c r="B86">
        <v>6.0800000000000003E-4</v>
      </c>
      <c r="C86">
        <v>25.822368421050001</v>
      </c>
      <c r="D86">
        <v>6</v>
      </c>
      <c r="E86">
        <v>6</v>
      </c>
      <c r="F86">
        <v>15</v>
      </c>
      <c r="G86">
        <v>15</v>
      </c>
      <c r="H86">
        <v>10</v>
      </c>
      <c r="I86">
        <v>45</v>
      </c>
      <c r="J86">
        <v>2</v>
      </c>
      <c r="K86">
        <v>2</v>
      </c>
      <c r="L86">
        <v>120</v>
      </c>
      <c r="M86">
        <v>119</v>
      </c>
      <c r="N86">
        <v>12</v>
      </c>
      <c r="O86">
        <v>11.9</v>
      </c>
      <c r="P86">
        <f t="shared" si="6"/>
        <v>2.6666666666666665</v>
      </c>
      <c r="Q86">
        <f t="shared" si="7"/>
        <v>2.6444444444444444</v>
      </c>
    </row>
    <row r="87" spans="1:17" x14ac:dyDescent="0.3">
      <c r="A87">
        <v>1.75</v>
      </c>
      <c r="B87">
        <v>6.0800000000000003E-4</v>
      </c>
      <c r="C87">
        <v>25.822368421050001</v>
      </c>
      <c r="D87">
        <v>2</v>
      </c>
      <c r="E87">
        <v>2</v>
      </c>
      <c r="F87">
        <v>15</v>
      </c>
      <c r="G87">
        <v>15</v>
      </c>
      <c r="H87">
        <v>10</v>
      </c>
      <c r="I87">
        <v>15</v>
      </c>
      <c r="J87">
        <v>2</v>
      </c>
      <c r="K87">
        <v>2</v>
      </c>
      <c r="L87">
        <v>22</v>
      </c>
      <c r="M87">
        <v>48</v>
      </c>
      <c r="N87">
        <v>2.2000000000000002</v>
      </c>
      <c r="O87">
        <v>4.7999999999999901</v>
      </c>
      <c r="P87">
        <f t="shared" si="6"/>
        <v>1.4666666666666666</v>
      </c>
      <c r="Q87">
        <f t="shared" si="7"/>
        <v>3.2</v>
      </c>
    </row>
    <row r="88" spans="1:17" x14ac:dyDescent="0.3">
      <c r="A88" t="s">
        <v>5</v>
      </c>
      <c r="B88">
        <v>0.59</v>
      </c>
      <c r="C88" t="s">
        <v>6</v>
      </c>
      <c r="D88">
        <v>2</v>
      </c>
    </row>
    <row r="89" spans="1:17" x14ac:dyDescent="0.3">
      <c r="A89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22" workbookViewId="0">
      <selection activeCell="H91" sqref="H91"/>
    </sheetView>
  </sheetViews>
  <sheetFormatPr defaultRowHeight="14.4" x14ac:dyDescent="0.3"/>
  <cols>
    <col min="2" max="2" width="11.77734375" customWidth="1"/>
    <col min="3" max="3" width="10.88671875" customWidth="1"/>
    <col min="4" max="4" width="8.21875" customWidth="1"/>
    <col min="5" max="5" width="10.33203125" customWidth="1"/>
  </cols>
  <sheetData>
    <row r="1" spans="1:8" x14ac:dyDescent="0.3">
      <c r="A1" s="4" t="s">
        <v>0</v>
      </c>
      <c r="B1" t="s">
        <v>1</v>
      </c>
      <c r="C1" s="14" t="s">
        <v>2</v>
      </c>
      <c r="D1" t="s">
        <v>3</v>
      </c>
      <c r="E1" t="s">
        <v>4</v>
      </c>
      <c r="F1" t="s">
        <v>10</v>
      </c>
      <c r="G1" t="s">
        <v>51</v>
      </c>
    </row>
    <row r="2" spans="1:8" x14ac:dyDescent="0.3">
      <c r="A2">
        <v>1.5</v>
      </c>
      <c r="B2">
        <v>401.78570999999999</v>
      </c>
      <c r="C2">
        <v>0</v>
      </c>
      <c r="D2">
        <v>1</v>
      </c>
      <c r="E2">
        <v>1</v>
      </c>
      <c r="F2">
        <f>E2/D2</f>
        <v>1</v>
      </c>
      <c r="G2">
        <f>E2/(PI()*($F$11/2)^2)</f>
        <v>2.2635369684180669E-4</v>
      </c>
    </row>
    <row r="3" spans="1:8" x14ac:dyDescent="0.3">
      <c r="A3">
        <v>1.6</v>
      </c>
      <c r="B3">
        <v>176.47058000000001</v>
      </c>
      <c r="C3">
        <v>86.029411764705998</v>
      </c>
      <c r="D3">
        <v>4</v>
      </c>
      <c r="E3">
        <v>9</v>
      </c>
      <c r="F3">
        <f t="shared" ref="F3:F10" si="0">E3/D3</f>
        <v>2.25</v>
      </c>
      <c r="G3">
        <f t="shared" ref="G3:G10" si="1">E3/(PI()*($F$11/2)^2)</f>
        <v>2.0371832715762603E-3</v>
      </c>
    </row>
    <row r="4" spans="1:8" x14ac:dyDescent="0.3">
      <c r="A4">
        <v>1.7</v>
      </c>
      <c r="B4">
        <v>118.05555</v>
      </c>
      <c r="C4">
        <v>144.444444444444</v>
      </c>
      <c r="D4">
        <v>4</v>
      </c>
      <c r="E4">
        <v>20</v>
      </c>
      <c r="F4">
        <f t="shared" si="0"/>
        <v>5</v>
      </c>
      <c r="G4">
        <f t="shared" si="1"/>
        <v>4.5270739368361342E-3</v>
      </c>
    </row>
    <row r="5" spans="1:8" x14ac:dyDescent="0.3">
      <c r="A5">
        <v>1.8</v>
      </c>
      <c r="B5">
        <v>91.216216000000003</v>
      </c>
      <c r="C5">
        <v>171.28378378378301</v>
      </c>
      <c r="D5">
        <v>4</v>
      </c>
      <c r="E5">
        <v>34</v>
      </c>
      <c r="F5">
        <f t="shared" si="0"/>
        <v>8.5</v>
      </c>
      <c r="G5">
        <f t="shared" si="1"/>
        <v>7.6960256926214277E-3</v>
      </c>
    </row>
    <row r="6" spans="1:8" x14ac:dyDescent="0.3">
      <c r="A6">
        <v>1.9</v>
      </c>
      <c r="B6">
        <v>75.797871999999998</v>
      </c>
      <c r="C6">
        <v>186.70212765957399</v>
      </c>
      <c r="D6">
        <v>4</v>
      </c>
      <c r="E6">
        <v>38</v>
      </c>
      <c r="F6">
        <f t="shared" si="0"/>
        <v>9.5</v>
      </c>
      <c r="G6">
        <f t="shared" si="1"/>
        <v>8.6014404799886549E-3</v>
      </c>
    </row>
    <row r="7" spans="1:8" x14ac:dyDescent="0.3">
      <c r="A7">
        <v>2</v>
      </c>
      <c r="B7">
        <v>65.789473000000001</v>
      </c>
      <c r="C7">
        <v>196.710526315789</v>
      </c>
      <c r="D7">
        <v>4</v>
      </c>
      <c r="E7">
        <v>45</v>
      </c>
      <c r="F7">
        <f t="shared" si="0"/>
        <v>11.25</v>
      </c>
      <c r="G7">
        <f t="shared" si="1"/>
        <v>1.0185916357881301E-2</v>
      </c>
    </row>
    <row r="8" spans="1:8" x14ac:dyDescent="0.3">
      <c r="A8">
        <v>2.1</v>
      </c>
      <c r="B8">
        <v>58.768656</v>
      </c>
      <c r="C8">
        <v>203.73134328358199</v>
      </c>
      <c r="D8">
        <v>4</v>
      </c>
      <c r="E8">
        <v>43</v>
      </c>
      <c r="F8">
        <f t="shared" si="0"/>
        <v>10.75</v>
      </c>
      <c r="G8">
        <f t="shared" si="1"/>
        <v>9.7332089641976871E-3</v>
      </c>
    </row>
    <row r="9" spans="1:8" x14ac:dyDescent="0.3">
      <c r="A9" s="1">
        <v>2.2000000000000002</v>
      </c>
      <c r="B9" s="1">
        <v>53.571427999999997</v>
      </c>
      <c r="C9" s="3">
        <v>208.92857142857099</v>
      </c>
      <c r="D9" s="1">
        <v>4</v>
      </c>
      <c r="E9" s="1">
        <v>47</v>
      </c>
      <c r="F9" s="1">
        <f t="shared" si="0"/>
        <v>11.75</v>
      </c>
      <c r="G9">
        <f t="shared" si="1"/>
        <v>1.0638623751564914E-2</v>
      </c>
      <c r="H9" t="s">
        <v>11</v>
      </c>
    </row>
    <row r="10" spans="1:8" x14ac:dyDescent="0.3">
      <c r="A10">
        <v>1.55</v>
      </c>
      <c r="B10">
        <v>242.1875</v>
      </c>
      <c r="C10">
        <v>20.312500000000099</v>
      </c>
      <c r="D10">
        <v>4</v>
      </c>
      <c r="E10">
        <v>6</v>
      </c>
      <c r="F10">
        <f t="shared" si="0"/>
        <v>1.5</v>
      </c>
      <c r="G10">
        <f t="shared" si="1"/>
        <v>1.3581221810508401E-3</v>
      </c>
    </row>
    <row r="11" spans="1:8" x14ac:dyDescent="0.3">
      <c r="A11" t="s">
        <v>5</v>
      </c>
      <c r="B11">
        <v>0.59</v>
      </c>
      <c r="C11" t="s">
        <v>6</v>
      </c>
      <c r="D11">
        <v>2</v>
      </c>
      <c r="E11" t="s">
        <v>7</v>
      </c>
      <c r="F11">
        <v>75</v>
      </c>
    </row>
    <row r="12" spans="1:8" x14ac:dyDescent="0.3">
      <c r="A12" t="s">
        <v>8</v>
      </c>
    </row>
    <row r="13" spans="1:8" x14ac:dyDescent="0.3">
      <c r="A13" s="4" t="s">
        <v>0</v>
      </c>
      <c r="B13" t="s">
        <v>1</v>
      </c>
      <c r="C13" s="14" t="s">
        <v>2</v>
      </c>
      <c r="D13" t="s">
        <v>3</v>
      </c>
      <c r="E13" t="s">
        <v>4</v>
      </c>
      <c r="F13" t="s">
        <v>10</v>
      </c>
      <c r="G13" t="s">
        <v>51</v>
      </c>
    </row>
    <row r="14" spans="1:8" x14ac:dyDescent="0.3">
      <c r="A14">
        <v>1.5</v>
      </c>
      <c r="B14">
        <v>401.78570999999999</v>
      </c>
      <c r="C14">
        <v>37.5</v>
      </c>
      <c r="D14">
        <v>2</v>
      </c>
      <c r="E14">
        <v>0</v>
      </c>
      <c r="F14">
        <f>E14/D14</f>
        <v>0</v>
      </c>
      <c r="G14">
        <f>E14/(PI()*($F$23/2)^2)</f>
        <v>0</v>
      </c>
    </row>
    <row r="15" spans="1:8" x14ac:dyDescent="0.3">
      <c r="A15">
        <v>1.6</v>
      </c>
      <c r="B15">
        <v>176.47058000000001</v>
      </c>
      <c r="C15">
        <v>37.5</v>
      </c>
      <c r="D15">
        <v>4</v>
      </c>
      <c r="E15">
        <v>9</v>
      </c>
      <c r="F15">
        <f t="shared" ref="F15:F22" si="2">E15/D15</f>
        <v>2.25</v>
      </c>
      <c r="G15">
        <f t="shared" ref="G15:G22" si="3">E15/(PI()*($F$23/2)^2)</f>
        <v>2.0371832715762603E-3</v>
      </c>
    </row>
    <row r="16" spans="1:8" x14ac:dyDescent="0.3">
      <c r="A16">
        <v>1.7</v>
      </c>
      <c r="B16">
        <v>118.05555</v>
      </c>
      <c r="C16">
        <v>37.5</v>
      </c>
      <c r="D16">
        <v>4</v>
      </c>
      <c r="E16">
        <v>19</v>
      </c>
      <c r="F16">
        <f t="shared" si="2"/>
        <v>4.75</v>
      </c>
      <c r="G16">
        <f t="shared" si="3"/>
        <v>4.3007202399943274E-3</v>
      </c>
    </row>
    <row r="17" spans="1:8" x14ac:dyDescent="0.3">
      <c r="A17">
        <v>1.8</v>
      </c>
      <c r="B17">
        <v>91.216216000000003</v>
      </c>
      <c r="C17">
        <v>37.5</v>
      </c>
      <c r="D17">
        <v>5</v>
      </c>
      <c r="E17">
        <v>34</v>
      </c>
      <c r="F17">
        <f t="shared" si="2"/>
        <v>6.8</v>
      </c>
      <c r="G17">
        <f t="shared" si="3"/>
        <v>7.6960256926214277E-3</v>
      </c>
    </row>
    <row r="18" spans="1:8" x14ac:dyDescent="0.3">
      <c r="A18">
        <v>1.9</v>
      </c>
      <c r="B18">
        <v>75.797871999999998</v>
      </c>
      <c r="C18">
        <v>37.5</v>
      </c>
      <c r="D18">
        <v>9</v>
      </c>
      <c r="E18">
        <v>45</v>
      </c>
      <c r="F18">
        <f t="shared" si="2"/>
        <v>5</v>
      </c>
      <c r="G18">
        <f t="shared" si="3"/>
        <v>1.0185916357881301E-2</v>
      </c>
    </row>
    <row r="19" spans="1:8" x14ac:dyDescent="0.3">
      <c r="A19">
        <v>2</v>
      </c>
      <c r="B19">
        <v>65.789473000000001</v>
      </c>
      <c r="C19">
        <v>37.5</v>
      </c>
      <c r="D19">
        <v>9</v>
      </c>
      <c r="E19">
        <v>61</v>
      </c>
      <c r="F19">
        <f t="shared" si="2"/>
        <v>6.7777777777777777</v>
      </c>
      <c r="G19">
        <f t="shared" si="3"/>
        <v>1.3807575507350208E-2</v>
      </c>
    </row>
    <row r="20" spans="1:8" x14ac:dyDescent="0.3">
      <c r="A20">
        <v>2.1</v>
      </c>
      <c r="B20">
        <v>58.768656</v>
      </c>
      <c r="C20">
        <v>37.5</v>
      </c>
      <c r="D20">
        <v>9</v>
      </c>
      <c r="E20">
        <v>73</v>
      </c>
      <c r="F20">
        <f t="shared" si="2"/>
        <v>8.1111111111111107</v>
      </c>
      <c r="G20">
        <f t="shared" si="3"/>
        <v>1.6523819869451888E-2</v>
      </c>
    </row>
    <row r="21" spans="1:8" x14ac:dyDescent="0.3">
      <c r="A21" s="1">
        <v>2.2000000000000002</v>
      </c>
      <c r="B21" s="1">
        <v>53.571427999999997</v>
      </c>
      <c r="C21" s="1">
        <v>37.5</v>
      </c>
      <c r="D21" s="1">
        <v>9</v>
      </c>
      <c r="E21" s="1">
        <v>76</v>
      </c>
      <c r="F21" s="1">
        <f t="shared" si="2"/>
        <v>8.4444444444444446</v>
      </c>
      <c r="G21">
        <f t="shared" si="3"/>
        <v>1.720288095997731E-2</v>
      </c>
      <c r="H21" t="s">
        <v>12</v>
      </c>
    </row>
    <row r="22" spans="1:8" x14ac:dyDescent="0.3">
      <c r="A22">
        <v>1.55</v>
      </c>
      <c r="B22">
        <v>242.1875</v>
      </c>
      <c r="C22">
        <v>37.5</v>
      </c>
      <c r="D22">
        <v>5</v>
      </c>
      <c r="E22">
        <v>5</v>
      </c>
      <c r="F22">
        <f t="shared" si="2"/>
        <v>1</v>
      </c>
      <c r="G22">
        <f t="shared" si="3"/>
        <v>1.1317684842090336E-3</v>
      </c>
      <c r="H22" t="s">
        <v>13</v>
      </c>
    </row>
    <row r="23" spans="1:8" x14ac:dyDescent="0.3">
      <c r="A23" t="s">
        <v>5</v>
      </c>
      <c r="B23">
        <v>0.59</v>
      </c>
      <c r="C23" t="s">
        <v>6</v>
      </c>
      <c r="D23">
        <v>2</v>
      </c>
      <c r="E23" t="s">
        <v>7</v>
      </c>
      <c r="F23">
        <v>75</v>
      </c>
    </row>
    <row r="24" spans="1:8" x14ac:dyDescent="0.3">
      <c r="A24" t="s">
        <v>8</v>
      </c>
    </row>
    <row r="25" spans="1:8" x14ac:dyDescent="0.3">
      <c r="A25" s="4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10</v>
      </c>
      <c r="G25" t="s">
        <v>51</v>
      </c>
    </row>
    <row r="26" spans="1:8" x14ac:dyDescent="0.3">
      <c r="A26">
        <v>1.5</v>
      </c>
      <c r="B26">
        <v>401.78570999999999</v>
      </c>
      <c r="C26">
        <v>37.5</v>
      </c>
      <c r="D26">
        <v>4</v>
      </c>
      <c r="E26">
        <v>0</v>
      </c>
      <c r="F26">
        <f>E26/D26</f>
        <v>0</v>
      </c>
      <c r="G26">
        <f>E26/(PI()*($H$35)^2)</f>
        <v>0</v>
      </c>
    </row>
    <row r="27" spans="1:8" x14ac:dyDescent="0.3">
      <c r="A27">
        <v>1.6</v>
      </c>
      <c r="B27">
        <v>176.47058000000001</v>
      </c>
      <c r="C27">
        <v>37.5</v>
      </c>
      <c r="D27">
        <v>5</v>
      </c>
      <c r="E27">
        <v>9</v>
      </c>
      <c r="F27">
        <f t="shared" ref="F27:F34" si="4">E27/D27</f>
        <v>1.8</v>
      </c>
      <c r="G27">
        <f t="shared" ref="G27:G34" si="5">E27/(PI()*($H$35)^2)</f>
        <v>1.1459155902616464E-3</v>
      </c>
    </row>
    <row r="28" spans="1:8" x14ac:dyDescent="0.3">
      <c r="A28">
        <v>1.7</v>
      </c>
      <c r="B28">
        <v>118.05555</v>
      </c>
      <c r="C28">
        <v>37.5</v>
      </c>
      <c r="D28">
        <v>9</v>
      </c>
      <c r="E28">
        <v>19</v>
      </c>
      <c r="F28">
        <f t="shared" si="4"/>
        <v>2.1111111111111112</v>
      </c>
      <c r="G28">
        <f t="shared" si="5"/>
        <v>2.419155134996809E-3</v>
      </c>
    </row>
    <row r="29" spans="1:8" x14ac:dyDescent="0.3">
      <c r="A29">
        <v>1.8</v>
      </c>
      <c r="B29">
        <v>91.216216000000003</v>
      </c>
      <c r="C29">
        <v>37.5</v>
      </c>
      <c r="D29">
        <v>10</v>
      </c>
      <c r="E29">
        <v>34</v>
      </c>
      <c r="F29">
        <f t="shared" si="4"/>
        <v>3.4</v>
      </c>
      <c r="G29">
        <f t="shared" si="5"/>
        <v>4.3290144520995531E-3</v>
      </c>
    </row>
    <row r="30" spans="1:8" x14ac:dyDescent="0.3">
      <c r="A30">
        <v>1.9</v>
      </c>
      <c r="B30">
        <v>75.797871999999998</v>
      </c>
      <c r="C30">
        <v>37.5</v>
      </c>
      <c r="D30">
        <v>12</v>
      </c>
      <c r="E30">
        <v>49</v>
      </c>
      <c r="F30">
        <f t="shared" si="4"/>
        <v>4.083333333333333</v>
      </c>
      <c r="G30">
        <f t="shared" si="5"/>
        <v>6.2388737692022972E-3</v>
      </c>
    </row>
    <row r="31" spans="1:8" x14ac:dyDescent="0.3">
      <c r="A31">
        <v>2</v>
      </c>
      <c r="B31">
        <v>65.789473000000001</v>
      </c>
      <c r="C31">
        <v>37.5</v>
      </c>
      <c r="D31">
        <v>12</v>
      </c>
      <c r="E31">
        <v>62</v>
      </c>
      <c r="F31">
        <f t="shared" si="4"/>
        <v>5.166666666666667</v>
      </c>
      <c r="G31">
        <f t="shared" si="5"/>
        <v>7.8940851773580088E-3</v>
      </c>
    </row>
    <row r="32" spans="1:8" x14ac:dyDescent="0.3">
      <c r="A32">
        <v>2.1</v>
      </c>
      <c r="B32">
        <v>58.768656</v>
      </c>
      <c r="C32">
        <v>37.5</v>
      </c>
      <c r="D32">
        <v>12</v>
      </c>
      <c r="E32">
        <v>78</v>
      </c>
      <c r="F32">
        <f t="shared" si="4"/>
        <v>6.5</v>
      </c>
      <c r="G32">
        <f t="shared" si="5"/>
        <v>9.9312684489342683E-3</v>
      </c>
    </row>
    <row r="33" spans="1:8" x14ac:dyDescent="0.3">
      <c r="A33" s="1">
        <v>2.2000000000000002</v>
      </c>
      <c r="B33" s="1">
        <v>53.571427999999997</v>
      </c>
      <c r="C33" s="1">
        <v>37.5</v>
      </c>
      <c r="D33" s="1">
        <v>12</v>
      </c>
      <c r="E33" s="2">
        <v>79</v>
      </c>
      <c r="F33" s="1">
        <f t="shared" si="4"/>
        <v>6.583333333333333</v>
      </c>
      <c r="G33">
        <f t="shared" si="5"/>
        <v>1.0058592403407786E-2</v>
      </c>
    </row>
    <row r="34" spans="1:8" x14ac:dyDescent="0.3">
      <c r="A34">
        <v>1.55</v>
      </c>
      <c r="B34">
        <v>242.1875</v>
      </c>
      <c r="C34">
        <v>37.5</v>
      </c>
      <c r="D34">
        <v>6</v>
      </c>
      <c r="E34">
        <v>5</v>
      </c>
      <c r="F34">
        <f t="shared" si="4"/>
        <v>0.83333333333333337</v>
      </c>
      <c r="G34">
        <f t="shared" si="5"/>
        <v>6.366197723675814E-4</v>
      </c>
    </row>
    <row r="35" spans="1:8" x14ac:dyDescent="0.3">
      <c r="A35" t="s">
        <v>5</v>
      </c>
      <c r="B35">
        <v>0.59</v>
      </c>
      <c r="C35" t="s">
        <v>6</v>
      </c>
      <c r="D35">
        <v>2</v>
      </c>
      <c r="E35" t="s">
        <v>7</v>
      </c>
      <c r="F35">
        <v>75</v>
      </c>
      <c r="G35" s="6" t="s">
        <v>9</v>
      </c>
      <c r="H35" s="6">
        <v>50</v>
      </c>
    </row>
    <row r="36" spans="1:8" x14ac:dyDescent="0.3">
      <c r="A36" t="s">
        <v>8</v>
      </c>
    </row>
    <row r="37" spans="1:8" x14ac:dyDescent="0.3">
      <c r="A37" s="4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10</v>
      </c>
      <c r="G37" t="s">
        <v>51</v>
      </c>
    </row>
    <row r="38" spans="1:8" x14ac:dyDescent="0.3">
      <c r="A38">
        <v>1.5</v>
      </c>
      <c r="B38">
        <v>401.78570999999999</v>
      </c>
      <c r="C38">
        <v>37.5</v>
      </c>
      <c r="D38">
        <v>0</v>
      </c>
      <c r="E38">
        <v>0</v>
      </c>
      <c r="F38">
        <v>0</v>
      </c>
      <c r="G38">
        <f>E38/(PI()*($H$47)^2)</f>
        <v>0</v>
      </c>
    </row>
    <row r="39" spans="1:8" x14ac:dyDescent="0.3">
      <c r="A39">
        <v>1.6</v>
      </c>
      <c r="B39">
        <v>176.47058000000001</v>
      </c>
      <c r="C39">
        <v>37.5</v>
      </c>
      <c r="D39">
        <v>3</v>
      </c>
      <c r="E39">
        <v>9</v>
      </c>
      <c r="F39">
        <f t="shared" ref="F39:F46" si="6">E39/D39</f>
        <v>3</v>
      </c>
      <c r="G39">
        <f t="shared" ref="G39:G46" si="7">E39/(PI()*($H$47)^2)</f>
        <v>4.5836623610465855E-3</v>
      </c>
    </row>
    <row r="40" spans="1:8" x14ac:dyDescent="0.3">
      <c r="A40">
        <v>1.7</v>
      </c>
      <c r="B40">
        <v>118.05555</v>
      </c>
      <c r="C40">
        <v>37.5</v>
      </c>
      <c r="D40">
        <v>4</v>
      </c>
      <c r="E40">
        <v>17</v>
      </c>
      <c r="F40">
        <f t="shared" si="6"/>
        <v>4.25</v>
      </c>
      <c r="G40">
        <f t="shared" si="7"/>
        <v>8.6580289041991061E-3</v>
      </c>
    </row>
    <row r="41" spans="1:8" x14ac:dyDescent="0.3">
      <c r="A41">
        <v>1.8</v>
      </c>
      <c r="B41">
        <v>91.216216000000003</v>
      </c>
      <c r="C41">
        <v>37.5</v>
      </c>
      <c r="D41">
        <v>4</v>
      </c>
      <c r="E41">
        <v>34</v>
      </c>
      <c r="F41">
        <f t="shared" si="6"/>
        <v>8.5</v>
      </c>
      <c r="G41">
        <f t="shared" si="7"/>
        <v>1.7316057808398212E-2</v>
      </c>
    </row>
    <row r="42" spans="1:8" x14ac:dyDescent="0.3">
      <c r="A42">
        <v>1.9</v>
      </c>
      <c r="B42">
        <v>75.797871999999998</v>
      </c>
      <c r="C42">
        <v>37.5</v>
      </c>
      <c r="D42">
        <v>4</v>
      </c>
      <c r="E42">
        <v>44</v>
      </c>
      <c r="F42">
        <f t="shared" si="6"/>
        <v>11</v>
      </c>
      <c r="G42">
        <f t="shared" si="7"/>
        <v>2.2409015987338864E-2</v>
      </c>
    </row>
    <row r="43" spans="1:8" x14ac:dyDescent="0.3">
      <c r="A43">
        <v>2</v>
      </c>
      <c r="B43">
        <v>65.789473000000001</v>
      </c>
      <c r="C43">
        <v>37.5</v>
      </c>
      <c r="D43">
        <v>4</v>
      </c>
      <c r="E43">
        <v>59</v>
      </c>
      <c r="F43">
        <f t="shared" si="6"/>
        <v>14.75</v>
      </c>
      <c r="G43">
        <f t="shared" si="7"/>
        <v>3.0048453255749841E-2</v>
      </c>
    </row>
    <row r="44" spans="1:8" x14ac:dyDescent="0.3">
      <c r="A44">
        <v>2.1</v>
      </c>
      <c r="B44">
        <v>58.768656</v>
      </c>
      <c r="C44">
        <v>37.5</v>
      </c>
      <c r="D44">
        <v>4</v>
      </c>
      <c r="E44">
        <v>66</v>
      </c>
      <c r="F44">
        <f t="shared" si="6"/>
        <v>16.5</v>
      </c>
      <c r="G44">
        <f t="shared" si="7"/>
        <v>3.3613523981008295E-2</v>
      </c>
    </row>
    <row r="45" spans="1:8" x14ac:dyDescent="0.3">
      <c r="A45" s="1">
        <v>2.2000000000000002</v>
      </c>
      <c r="B45" s="1">
        <v>53.571427999999997</v>
      </c>
      <c r="C45" s="1">
        <v>37.5</v>
      </c>
      <c r="D45" s="1">
        <v>4</v>
      </c>
      <c r="E45" s="1">
        <v>73</v>
      </c>
      <c r="F45" s="2">
        <f t="shared" si="6"/>
        <v>18.25</v>
      </c>
      <c r="G45">
        <f t="shared" si="7"/>
        <v>3.7178594706266749E-2</v>
      </c>
      <c r="H45" t="s">
        <v>14</v>
      </c>
    </row>
    <row r="46" spans="1:8" x14ac:dyDescent="0.3">
      <c r="A46">
        <v>1.55</v>
      </c>
      <c r="B46">
        <v>242.1875</v>
      </c>
      <c r="C46">
        <v>37.5</v>
      </c>
      <c r="D46">
        <v>3</v>
      </c>
      <c r="E46">
        <v>5</v>
      </c>
      <c r="F46">
        <f t="shared" si="6"/>
        <v>1.6666666666666667</v>
      </c>
      <c r="G46">
        <f t="shared" si="7"/>
        <v>2.5464790894703256E-3</v>
      </c>
    </row>
    <row r="47" spans="1:8" x14ac:dyDescent="0.3">
      <c r="A47" t="s">
        <v>5</v>
      </c>
      <c r="B47">
        <v>0.59</v>
      </c>
      <c r="C47" t="s">
        <v>6</v>
      </c>
      <c r="D47">
        <v>2</v>
      </c>
      <c r="E47" t="s">
        <v>7</v>
      </c>
      <c r="F47">
        <v>75</v>
      </c>
      <c r="G47" s="6" t="s">
        <v>9</v>
      </c>
      <c r="H47" s="6">
        <v>25</v>
      </c>
    </row>
    <row r="48" spans="1:8" x14ac:dyDescent="0.3">
      <c r="A48" t="s">
        <v>8</v>
      </c>
    </row>
    <row r="49" spans="1:10" x14ac:dyDescent="0.3">
      <c r="A49" s="4" t="s">
        <v>0</v>
      </c>
      <c r="B49" t="s">
        <v>1</v>
      </c>
      <c r="C49" t="s">
        <v>2</v>
      </c>
      <c r="D49" t="s">
        <v>3</v>
      </c>
      <c r="E49" t="s">
        <v>27</v>
      </c>
      <c r="F49" t="s">
        <v>28</v>
      </c>
      <c r="G49" t="s">
        <v>29</v>
      </c>
      <c r="H49" t="s">
        <v>51</v>
      </c>
      <c r="I49" t="s">
        <v>25</v>
      </c>
      <c r="J49" t="s">
        <v>26</v>
      </c>
    </row>
    <row r="50" spans="1:10" x14ac:dyDescent="0.3">
      <c r="A50">
        <v>1.5</v>
      </c>
      <c r="B50">
        <v>401.78570999999999</v>
      </c>
      <c r="C50">
        <v>37.5</v>
      </c>
      <c r="D50">
        <v>0</v>
      </c>
      <c r="E50">
        <v>0</v>
      </c>
      <c r="F50">
        <v>0</v>
      </c>
      <c r="G50">
        <v>0</v>
      </c>
      <c r="H50">
        <f t="shared" ref="H50:H57" si="8">E50/(PI()*$H$58^2)</f>
        <v>0</v>
      </c>
      <c r="I50">
        <v>0</v>
      </c>
      <c r="J50">
        <v>0</v>
      </c>
    </row>
    <row r="51" spans="1:10" x14ac:dyDescent="0.3">
      <c r="A51">
        <v>1.6</v>
      </c>
      <c r="B51">
        <v>176.47058000000001</v>
      </c>
      <c r="C51">
        <v>37.5</v>
      </c>
      <c r="D51">
        <v>3</v>
      </c>
      <c r="E51">
        <v>9</v>
      </c>
      <c r="F51">
        <v>0.29999999999999899</v>
      </c>
      <c r="G51">
        <v>0.89999989999999896</v>
      </c>
      <c r="H51">
        <f t="shared" si="8"/>
        <v>4.5836623610465855E-3</v>
      </c>
      <c r="I51">
        <f t="shared" ref="I51:I90" si="9">E51/D51</f>
        <v>3</v>
      </c>
      <c r="J51">
        <f t="shared" ref="J51:J90" si="10">G51/F51</f>
        <v>2.9999996666666733</v>
      </c>
    </row>
    <row r="52" spans="1:10" x14ac:dyDescent="0.3">
      <c r="A52">
        <v>1.7</v>
      </c>
      <c r="B52">
        <v>118.05555</v>
      </c>
      <c r="C52">
        <v>37.5</v>
      </c>
      <c r="D52">
        <v>4</v>
      </c>
      <c r="E52">
        <v>17</v>
      </c>
      <c r="F52">
        <v>0.4</v>
      </c>
      <c r="G52">
        <v>1.69999999999999</v>
      </c>
      <c r="H52">
        <f t="shared" si="8"/>
        <v>8.6580289041991061E-3</v>
      </c>
      <c r="I52">
        <f t="shared" si="9"/>
        <v>4.25</v>
      </c>
      <c r="J52">
        <f t="shared" si="10"/>
        <v>4.2499999999999742</v>
      </c>
    </row>
    <row r="53" spans="1:10" x14ac:dyDescent="0.3">
      <c r="A53">
        <v>1.8</v>
      </c>
      <c r="B53">
        <v>91.216216000000003</v>
      </c>
      <c r="C53">
        <v>37.5</v>
      </c>
      <c r="D53">
        <v>4</v>
      </c>
      <c r="E53">
        <v>34</v>
      </c>
      <c r="F53">
        <v>0.4</v>
      </c>
      <c r="G53">
        <v>3.3999999999999901</v>
      </c>
      <c r="H53">
        <f t="shared" si="8"/>
        <v>1.7316057808398212E-2</v>
      </c>
      <c r="I53">
        <f t="shared" si="9"/>
        <v>8.5</v>
      </c>
      <c r="J53">
        <f t="shared" si="10"/>
        <v>8.4999999999999751</v>
      </c>
    </row>
    <row r="54" spans="1:10" x14ac:dyDescent="0.3">
      <c r="A54">
        <v>1.9</v>
      </c>
      <c r="B54">
        <v>75.797871999999998</v>
      </c>
      <c r="C54">
        <v>37.5</v>
      </c>
      <c r="D54">
        <v>4</v>
      </c>
      <c r="E54">
        <v>44</v>
      </c>
      <c r="F54">
        <v>0.4</v>
      </c>
      <c r="G54">
        <v>4.4000000000000004</v>
      </c>
      <c r="H54">
        <f t="shared" si="8"/>
        <v>2.2409015987338864E-2</v>
      </c>
      <c r="I54">
        <f t="shared" si="9"/>
        <v>11</v>
      </c>
      <c r="J54">
        <f t="shared" si="10"/>
        <v>11</v>
      </c>
    </row>
    <row r="55" spans="1:10" x14ac:dyDescent="0.3">
      <c r="A55">
        <v>2</v>
      </c>
      <c r="B55">
        <v>65.789473000000001</v>
      </c>
      <c r="C55">
        <v>37.5</v>
      </c>
      <c r="D55">
        <v>4</v>
      </c>
      <c r="E55">
        <v>59</v>
      </c>
      <c r="F55">
        <v>0.4</v>
      </c>
      <c r="G55">
        <v>5.9</v>
      </c>
      <c r="H55">
        <f t="shared" si="8"/>
        <v>3.0048453255749841E-2</v>
      </c>
      <c r="I55">
        <f t="shared" si="9"/>
        <v>14.75</v>
      </c>
      <c r="J55">
        <f t="shared" si="10"/>
        <v>14.75</v>
      </c>
    </row>
    <row r="56" spans="1:10" x14ac:dyDescent="0.3">
      <c r="A56">
        <v>2.1</v>
      </c>
      <c r="B56">
        <v>58.768656</v>
      </c>
      <c r="C56">
        <v>37.5</v>
      </c>
      <c r="D56">
        <v>4</v>
      </c>
      <c r="E56">
        <v>66</v>
      </c>
      <c r="F56">
        <v>0.4</v>
      </c>
      <c r="G56">
        <v>6.5999999999999899</v>
      </c>
      <c r="H56">
        <f t="shared" si="8"/>
        <v>3.3613523981008295E-2</v>
      </c>
      <c r="I56">
        <f t="shared" si="9"/>
        <v>16.5</v>
      </c>
      <c r="J56">
        <f t="shared" si="10"/>
        <v>16.499999999999975</v>
      </c>
    </row>
    <row r="57" spans="1:10" x14ac:dyDescent="0.3">
      <c r="A57">
        <v>2.2000000000000002</v>
      </c>
      <c r="B57">
        <v>53.571427999999997</v>
      </c>
      <c r="C57">
        <v>37.5</v>
      </c>
      <c r="D57">
        <v>4</v>
      </c>
      <c r="E57">
        <v>73</v>
      </c>
      <c r="F57">
        <v>0.4</v>
      </c>
      <c r="G57">
        <v>7.2999999999999901</v>
      </c>
      <c r="H57">
        <f t="shared" si="8"/>
        <v>3.7178594706266749E-2</v>
      </c>
      <c r="I57">
        <f t="shared" si="9"/>
        <v>18.25</v>
      </c>
      <c r="J57">
        <f t="shared" si="10"/>
        <v>18.249999999999975</v>
      </c>
    </row>
    <row r="58" spans="1:10" x14ac:dyDescent="0.3">
      <c r="A58" t="s">
        <v>5</v>
      </c>
      <c r="B58">
        <v>0.59</v>
      </c>
      <c r="C58" t="s">
        <v>6</v>
      </c>
      <c r="D58">
        <v>2</v>
      </c>
      <c r="E58" t="s">
        <v>7</v>
      </c>
      <c r="F58">
        <v>75</v>
      </c>
      <c r="G58" t="s">
        <v>9</v>
      </c>
      <c r="H58">
        <v>25</v>
      </c>
    </row>
    <row r="59" spans="1:10" x14ac:dyDescent="0.3">
      <c r="A59" t="s">
        <v>8</v>
      </c>
    </row>
    <row r="60" spans="1:10" x14ac:dyDescent="0.3">
      <c r="A60" s="4" t="s">
        <v>0</v>
      </c>
      <c r="B60" t="s">
        <v>1</v>
      </c>
      <c r="C60" s="6" t="s">
        <v>2</v>
      </c>
      <c r="D60" t="s">
        <v>3</v>
      </c>
      <c r="E60" t="s">
        <v>27</v>
      </c>
      <c r="F60" t="s">
        <v>28</v>
      </c>
      <c r="G60" t="s">
        <v>29</v>
      </c>
      <c r="H60" t="s">
        <v>51</v>
      </c>
    </row>
    <row r="61" spans="1:10" x14ac:dyDescent="0.3">
      <c r="A61">
        <v>1.5</v>
      </c>
      <c r="B61">
        <v>401.78570999999999</v>
      </c>
      <c r="C61">
        <v>0</v>
      </c>
      <c r="D61">
        <v>0</v>
      </c>
      <c r="E61">
        <v>0</v>
      </c>
      <c r="F61">
        <v>0</v>
      </c>
      <c r="G61">
        <v>0</v>
      </c>
      <c r="H61">
        <f>E61/(PI()*$H$69^2)</f>
        <v>0</v>
      </c>
      <c r="I61">
        <v>0</v>
      </c>
      <c r="J61">
        <v>0</v>
      </c>
    </row>
    <row r="62" spans="1:10" x14ac:dyDescent="0.3">
      <c r="A62">
        <v>1.6</v>
      </c>
      <c r="B62">
        <v>176.47058000000001</v>
      </c>
      <c r="C62">
        <v>86.029411764705998</v>
      </c>
      <c r="D62">
        <v>2</v>
      </c>
      <c r="E62">
        <v>8</v>
      </c>
      <c r="F62">
        <v>0.2</v>
      </c>
      <c r="G62">
        <v>0.8</v>
      </c>
      <c r="H62">
        <f t="shared" ref="H62:H68" si="11">E62/(PI()*$H$69^2)</f>
        <v>4.0743665431525206E-3</v>
      </c>
      <c r="I62">
        <f t="shared" si="9"/>
        <v>4</v>
      </c>
      <c r="J62">
        <f t="shared" si="10"/>
        <v>4</v>
      </c>
    </row>
    <row r="63" spans="1:10" x14ac:dyDescent="0.3">
      <c r="A63">
        <v>1.7</v>
      </c>
      <c r="B63">
        <v>118.05555</v>
      </c>
      <c r="C63">
        <v>144.444444444444</v>
      </c>
      <c r="D63">
        <v>2</v>
      </c>
      <c r="E63">
        <v>19</v>
      </c>
      <c r="F63">
        <v>0.2</v>
      </c>
      <c r="G63">
        <v>1.8999999999999899</v>
      </c>
      <c r="H63">
        <f t="shared" si="11"/>
        <v>9.6766205399872358E-3</v>
      </c>
      <c r="I63">
        <f t="shared" si="9"/>
        <v>9.5</v>
      </c>
      <c r="J63">
        <f t="shared" si="10"/>
        <v>9.4999999999999485</v>
      </c>
    </row>
    <row r="64" spans="1:10" x14ac:dyDescent="0.3">
      <c r="A64">
        <v>1.8</v>
      </c>
      <c r="B64">
        <v>91.216216000000003</v>
      </c>
      <c r="C64">
        <v>171.28378378378301</v>
      </c>
      <c r="D64">
        <v>2</v>
      </c>
      <c r="E64">
        <v>27</v>
      </c>
      <c r="F64">
        <v>0.2</v>
      </c>
      <c r="G64">
        <v>2.7</v>
      </c>
      <c r="H64">
        <f t="shared" si="11"/>
        <v>1.3750987083139756E-2</v>
      </c>
      <c r="I64">
        <f t="shared" si="9"/>
        <v>13.5</v>
      </c>
      <c r="J64">
        <f t="shared" si="10"/>
        <v>13.5</v>
      </c>
    </row>
    <row r="65" spans="1:10" x14ac:dyDescent="0.3">
      <c r="A65">
        <v>1.9</v>
      </c>
      <c r="B65">
        <v>75.797871999999998</v>
      </c>
      <c r="C65">
        <v>186.70212765957399</v>
      </c>
      <c r="D65">
        <v>2</v>
      </c>
      <c r="E65">
        <v>28</v>
      </c>
      <c r="F65">
        <v>0.2</v>
      </c>
      <c r="G65">
        <v>2.7999999999999901</v>
      </c>
      <c r="H65">
        <f t="shared" si="11"/>
        <v>1.4260282901033823E-2</v>
      </c>
      <c r="I65">
        <f t="shared" si="9"/>
        <v>14</v>
      </c>
      <c r="J65">
        <f t="shared" si="10"/>
        <v>13.99999999999995</v>
      </c>
    </row>
    <row r="66" spans="1:10" x14ac:dyDescent="0.3">
      <c r="A66">
        <v>2</v>
      </c>
      <c r="B66">
        <v>65.789473000000001</v>
      </c>
      <c r="C66">
        <v>196.710526315789</v>
      </c>
      <c r="D66">
        <v>2</v>
      </c>
      <c r="E66">
        <v>30</v>
      </c>
      <c r="F66">
        <v>0.2</v>
      </c>
      <c r="G66">
        <v>3</v>
      </c>
      <c r="H66">
        <f t="shared" si="11"/>
        <v>1.5278874536821953E-2</v>
      </c>
      <c r="I66">
        <f t="shared" si="9"/>
        <v>15</v>
      </c>
      <c r="J66">
        <f t="shared" si="10"/>
        <v>15</v>
      </c>
    </row>
    <row r="67" spans="1:10" x14ac:dyDescent="0.3">
      <c r="A67">
        <v>2.1</v>
      </c>
      <c r="B67">
        <v>58.768656</v>
      </c>
      <c r="C67">
        <v>203.73134328358199</v>
      </c>
      <c r="D67">
        <v>2</v>
      </c>
      <c r="E67">
        <v>24</v>
      </c>
      <c r="F67">
        <v>0.2</v>
      </c>
      <c r="G67">
        <v>2.3999999999999901</v>
      </c>
      <c r="H67">
        <f t="shared" si="11"/>
        <v>1.2223099629457562E-2</v>
      </c>
      <c r="I67">
        <f t="shared" si="9"/>
        <v>12</v>
      </c>
      <c r="J67">
        <f t="shared" si="10"/>
        <v>11.99999999999995</v>
      </c>
    </row>
    <row r="68" spans="1:10" x14ac:dyDescent="0.3">
      <c r="A68">
        <v>2.2000000000000002</v>
      </c>
      <c r="B68">
        <v>53.571427999999997</v>
      </c>
      <c r="C68">
        <v>208.92857142857099</v>
      </c>
      <c r="D68">
        <v>2</v>
      </c>
      <c r="E68">
        <v>24</v>
      </c>
      <c r="F68">
        <v>0.2</v>
      </c>
      <c r="G68">
        <v>2.3999999999999901</v>
      </c>
      <c r="H68">
        <f t="shared" si="11"/>
        <v>1.2223099629457562E-2</v>
      </c>
      <c r="I68">
        <f t="shared" si="9"/>
        <v>12</v>
      </c>
      <c r="J68">
        <f t="shared" si="10"/>
        <v>11.99999999999995</v>
      </c>
    </row>
    <row r="69" spans="1:10" x14ac:dyDescent="0.3">
      <c r="A69" t="s">
        <v>5</v>
      </c>
      <c r="B69">
        <v>0.59</v>
      </c>
      <c r="C69" t="s">
        <v>6</v>
      </c>
      <c r="D69">
        <v>2</v>
      </c>
      <c r="E69" t="s">
        <v>7</v>
      </c>
      <c r="F69">
        <v>75</v>
      </c>
      <c r="G69" t="s">
        <v>9</v>
      </c>
      <c r="H69" s="14">
        <v>25</v>
      </c>
    </row>
    <row r="70" spans="1:10" x14ac:dyDescent="0.3">
      <c r="A70" t="s">
        <v>8</v>
      </c>
    </row>
    <row r="71" spans="1:10" x14ac:dyDescent="0.3">
      <c r="A71" s="4" t="s">
        <v>0</v>
      </c>
      <c r="B71" t="s">
        <v>1</v>
      </c>
      <c r="C71" t="s">
        <v>2</v>
      </c>
      <c r="D71" t="s">
        <v>3</v>
      </c>
      <c r="E71" t="s">
        <v>27</v>
      </c>
      <c r="F71" t="s">
        <v>28</v>
      </c>
      <c r="G71" t="s">
        <v>29</v>
      </c>
      <c r="H71" t="s">
        <v>51</v>
      </c>
    </row>
    <row r="72" spans="1:10" x14ac:dyDescent="0.3">
      <c r="A72">
        <v>1.5</v>
      </c>
      <c r="B72">
        <v>401.78570999999999</v>
      </c>
      <c r="C72">
        <v>0</v>
      </c>
      <c r="D72">
        <v>1</v>
      </c>
      <c r="E72">
        <v>1</v>
      </c>
      <c r="F72">
        <v>9.99999899999999E-2</v>
      </c>
      <c r="G72">
        <v>9.99999899999999E-2</v>
      </c>
      <c r="H72">
        <f t="shared" ref="H72:H79" si="12">E72/(PI()*$H$80^2)</f>
        <v>2.2635369684180669E-4</v>
      </c>
      <c r="I72">
        <f t="shared" si="9"/>
        <v>1</v>
      </c>
      <c r="J72">
        <f t="shared" si="10"/>
        <v>1</v>
      </c>
    </row>
    <row r="73" spans="1:10" x14ac:dyDescent="0.3">
      <c r="A73">
        <v>1.6</v>
      </c>
      <c r="B73">
        <v>176.47058000000001</v>
      </c>
      <c r="C73">
        <v>86.029411764705998</v>
      </c>
      <c r="D73">
        <v>4</v>
      </c>
      <c r="E73">
        <v>9</v>
      </c>
      <c r="F73">
        <v>0.4</v>
      </c>
      <c r="G73">
        <v>0.89999989999999896</v>
      </c>
      <c r="H73">
        <f t="shared" si="12"/>
        <v>2.0371832715762603E-3</v>
      </c>
      <c r="I73">
        <f t="shared" si="9"/>
        <v>2.25</v>
      </c>
      <c r="J73">
        <f t="shared" si="10"/>
        <v>2.2499997499999971</v>
      </c>
    </row>
    <row r="74" spans="1:10" x14ac:dyDescent="0.3">
      <c r="A74">
        <v>1.7</v>
      </c>
      <c r="B74">
        <v>118.05555</v>
      </c>
      <c r="C74">
        <v>144.444444444444</v>
      </c>
      <c r="D74">
        <v>4</v>
      </c>
      <c r="E74">
        <v>20</v>
      </c>
      <c r="F74">
        <v>0.4</v>
      </c>
      <c r="G74">
        <v>2</v>
      </c>
      <c r="H74">
        <f t="shared" si="12"/>
        <v>4.5270739368361342E-3</v>
      </c>
      <c r="I74">
        <f t="shared" si="9"/>
        <v>5</v>
      </c>
      <c r="J74">
        <f t="shared" si="10"/>
        <v>5</v>
      </c>
    </row>
    <row r="75" spans="1:10" x14ac:dyDescent="0.3">
      <c r="A75">
        <v>1.8</v>
      </c>
      <c r="B75">
        <v>91.216216000000003</v>
      </c>
      <c r="C75">
        <v>171.28378378378301</v>
      </c>
      <c r="D75">
        <v>4</v>
      </c>
      <c r="E75">
        <v>34</v>
      </c>
      <c r="F75">
        <v>0.4</v>
      </c>
      <c r="G75">
        <v>3.3999999999999901</v>
      </c>
      <c r="H75">
        <f t="shared" si="12"/>
        <v>7.6960256926214277E-3</v>
      </c>
      <c r="I75">
        <f t="shared" si="9"/>
        <v>8.5</v>
      </c>
      <c r="J75">
        <f t="shared" si="10"/>
        <v>8.4999999999999751</v>
      </c>
    </row>
    <row r="76" spans="1:10" x14ac:dyDescent="0.3">
      <c r="A76">
        <v>1.9</v>
      </c>
      <c r="B76">
        <v>75.797871999999998</v>
      </c>
      <c r="C76">
        <v>186.70212765957399</v>
      </c>
      <c r="D76">
        <v>4</v>
      </c>
      <c r="E76">
        <v>38</v>
      </c>
      <c r="F76">
        <v>0.4</v>
      </c>
      <c r="G76">
        <v>3.7999999999999901</v>
      </c>
      <c r="H76">
        <f t="shared" si="12"/>
        <v>8.6014404799886549E-3</v>
      </c>
      <c r="I76">
        <f t="shared" si="9"/>
        <v>9.5</v>
      </c>
      <c r="J76">
        <f t="shared" si="10"/>
        <v>9.4999999999999751</v>
      </c>
    </row>
    <row r="77" spans="1:10" x14ac:dyDescent="0.3">
      <c r="A77">
        <v>2</v>
      </c>
      <c r="B77">
        <v>65.789473000000001</v>
      </c>
      <c r="C77">
        <v>196.710526315789</v>
      </c>
      <c r="D77">
        <v>4</v>
      </c>
      <c r="E77">
        <v>45</v>
      </c>
      <c r="F77">
        <v>0.4</v>
      </c>
      <c r="G77">
        <v>4.5</v>
      </c>
      <c r="H77">
        <f t="shared" si="12"/>
        <v>1.0185916357881301E-2</v>
      </c>
      <c r="I77">
        <f t="shared" si="9"/>
        <v>11.25</v>
      </c>
      <c r="J77">
        <f t="shared" si="10"/>
        <v>11.25</v>
      </c>
    </row>
    <row r="78" spans="1:10" x14ac:dyDescent="0.3">
      <c r="A78">
        <v>2.1</v>
      </c>
      <c r="B78">
        <v>58.768656</v>
      </c>
      <c r="C78">
        <v>203.73134328358199</v>
      </c>
      <c r="D78">
        <v>4</v>
      </c>
      <c r="E78">
        <v>43</v>
      </c>
      <c r="F78">
        <v>0.4</v>
      </c>
      <c r="G78">
        <v>4.2999999999999901</v>
      </c>
      <c r="H78">
        <f t="shared" si="12"/>
        <v>9.7332089641976871E-3</v>
      </c>
      <c r="I78">
        <f t="shared" si="9"/>
        <v>10.75</v>
      </c>
      <c r="J78">
        <f t="shared" si="10"/>
        <v>10.749999999999975</v>
      </c>
    </row>
    <row r="79" spans="1:10" x14ac:dyDescent="0.3">
      <c r="A79">
        <v>2.2000000000000002</v>
      </c>
      <c r="B79">
        <v>53.571427999999997</v>
      </c>
      <c r="C79">
        <v>208.92857142857099</v>
      </c>
      <c r="D79">
        <v>4</v>
      </c>
      <c r="E79">
        <v>47</v>
      </c>
      <c r="F79">
        <v>0.4</v>
      </c>
      <c r="G79">
        <v>4.7</v>
      </c>
      <c r="H79">
        <f t="shared" si="12"/>
        <v>1.0638623751564914E-2</v>
      </c>
      <c r="I79">
        <f t="shared" si="9"/>
        <v>11.75</v>
      </c>
      <c r="J79">
        <f t="shared" si="10"/>
        <v>11.75</v>
      </c>
    </row>
    <row r="80" spans="1:10" x14ac:dyDescent="0.3">
      <c r="A80" t="s">
        <v>5</v>
      </c>
      <c r="B80">
        <v>0.59</v>
      </c>
      <c r="C80" t="s">
        <v>6</v>
      </c>
      <c r="D80">
        <v>2</v>
      </c>
      <c r="E80" t="s">
        <v>7</v>
      </c>
      <c r="F80">
        <v>75</v>
      </c>
      <c r="G80" s="6" t="s">
        <v>9</v>
      </c>
      <c r="H80" s="6">
        <v>37.5</v>
      </c>
    </row>
    <row r="81" spans="1:10" x14ac:dyDescent="0.3">
      <c r="A81" t="s">
        <v>8</v>
      </c>
    </row>
    <row r="82" spans="1:10" x14ac:dyDescent="0.3">
      <c r="A82" s="4" t="s">
        <v>0</v>
      </c>
      <c r="B82" t="s">
        <v>1</v>
      </c>
      <c r="C82" s="14" t="s">
        <v>2</v>
      </c>
      <c r="D82" t="s">
        <v>3</v>
      </c>
      <c r="E82" t="s">
        <v>27</v>
      </c>
      <c r="F82" t="s">
        <v>28</v>
      </c>
      <c r="G82" t="s">
        <v>29</v>
      </c>
      <c r="H82" t="s">
        <v>51</v>
      </c>
    </row>
    <row r="83" spans="1:10" x14ac:dyDescent="0.3">
      <c r="A83">
        <v>1.5</v>
      </c>
      <c r="B83">
        <v>401.78570999999999</v>
      </c>
      <c r="C83">
        <v>37.5</v>
      </c>
      <c r="D83">
        <v>2</v>
      </c>
      <c r="E83">
        <v>0</v>
      </c>
      <c r="F83">
        <v>0.2</v>
      </c>
      <c r="G83">
        <v>0</v>
      </c>
      <c r="H83">
        <f t="shared" ref="H83:H90" si="13">E83/(PI()*$H$91^2)</f>
        <v>0</v>
      </c>
      <c r="I83">
        <f t="shared" si="9"/>
        <v>0</v>
      </c>
      <c r="J83">
        <f t="shared" si="10"/>
        <v>0</v>
      </c>
    </row>
    <row r="84" spans="1:10" x14ac:dyDescent="0.3">
      <c r="A84">
        <v>1.6</v>
      </c>
      <c r="B84">
        <v>176.47058000000001</v>
      </c>
      <c r="C84">
        <v>37.5</v>
      </c>
      <c r="D84">
        <v>4</v>
      </c>
      <c r="E84">
        <v>9</v>
      </c>
      <c r="F84">
        <v>0.4</v>
      </c>
      <c r="G84">
        <v>0.89999989999999896</v>
      </c>
      <c r="H84">
        <f t="shared" si="13"/>
        <v>2.0371832715762603E-3</v>
      </c>
      <c r="I84">
        <f t="shared" si="9"/>
        <v>2.25</v>
      </c>
      <c r="J84">
        <f t="shared" si="10"/>
        <v>2.2499997499999971</v>
      </c>
    </row>
    <row r="85" spans="1:10" x14ac:dyDescent="0.3">
      <c r="A85">
        <v>1.7</v>
      </c>
      <c r="B85">
        <v>118.05555</v>
      </c>
      <c r="C85">
        <v>37.5</v>
      </c>
      <c r="D85">
        <v>4</v>
      </c>
      <c r="E85">
        <v>19</v>
      </c>
      <c r="F85">
        <v>0.4</v>
      </c>
      <c r="G85">
        <v>1.8999999999999899</v>
      </c>
      <c r="H85">
        <f t="shared" si="13"/>
        <v>4.3007202399943274E-3</v>
      </c>
      <c r="I85">
        <f t="shared" si="9"/>
        <v>4.75</v>
      </c>
      <c r="J85">
        <f t="shared" si="10"/>
        <v>4.7499999999999742</v>
      </c>
    </row>
    <row r="86" spans="1:10" x14ac:dyDescent="0.3">
      <c r="A86">
        <v>1.8</v>
      </c>
      <c r="B86">
        <v>91.216216000000003</v>
      </c>
      <c r="C86">
        <v>37.5</v>
      </c>
      <c r="D86">
        <v>5</v>
      </c>
      <c r="E86">
        <v>34</v>
      </c>
      <c r="F86">
        <v>0.5</v>
      </c>
      <c r="G86">
        <v>3.3999999999999901</v>
      </c>
      <c r="H86">
        <f t="shared" si="13"/>
        <v>7.6960256926214277E-3</v>
      </c>
      <c r="I86">
        <f t="shared" si="9"/>
        <v>6.8</v>
      </c>
      <c r="J86">
        <f t="shared" si="10"/>
        <v>6.7999999999999803</v>
      </c>
    </row>
    <row r="87" spans="1:10" x14ac:dyDescent="0.3">
      <c r="A87">
        <v>1.9</v>
      </c>
      <c r="B87">
        <v>75.797871999999998</v>
      </c>
      <c r="C87">
        <v>37.5</v>
      </c>
      <c r="D87">
        <v>9</v>
      </c>
      <c r="E87">
        <v>45</v>
      </c>
      <c r="F87">
        <v>0.89999989999999896</v>
      </c>
      <c r="G87">
        <v>4.5</v>
      </c>
      <c r="H87">
        <f t="shared" si="13"/>
        <v>1.0185916357881301E-2</v>
      </c>
      <c r="I87">
        <f t="shared" si="9"/>
        <v>5</v>
      </c>
      <c r="J87">
        <f t="shared" si="10"/>
        <v>5.0000005555556228</v>
      </c>
    </row>
    <row r="88" spans="1:10" x14ac:dyDescent="0.3">
      <c r="A88">
        <v>2</v>
      </c>
      <c r="B88">
        <v>65.789473000000001</v>
      </c>
      <c r="C88">
        <v>37.5</v>
      </c>
      <c r="D88">
        <v>9</v>
      </c>
      <c r="E88">
        <v>61</v>
      </c>
      <c r="F88">
        <v>0.89999989999999896</v>
      </c>
      <c r="G88">
        <v>6.0999999999999899</v>
      </c>
      <c r="H88">
        <f t="shared" si="13"/>
        <v>1.3807575507350208E-2</v>
      </c>
      <c r="I88">
        <f t="shared" si="9"/>
        <v>6.7777777777777777</v>
      </c>
      <c r="J88">
        <f t="shared" si="10"/>
        <v>6.7777785308642775</v>
      </c>
    </row>
    <row r="89" spans="1:10" x14ac:dyDescent="0.3">
      <c r="A89">
        <v>2.1</v>
      </c>
      <c r="B89">
        <v>58.768656</v>
      </c>
      <c r="C89">
        <v>37.5</v>
      </c>
      <c r="D89">
        <v>9</v>
      </c>
      <c r="E89">
        <v>73</v>
      </c>
      <c r="F89">
        <v>0.89999989999999896</v>
      </c>
      <c r="G89">
        <v>7.2999999999999901</v>
      </c>
      <c r="H89">
        <f t="shared" si="13"/>
        <v>1.6523819869451888E-2</v>
      </c>
      <c r="I89">
        <f t="shared" si="9"/>
        <v>8.1111111111111107</v>
      </c>
      <c r="J89">
        <f t="shared" si="10"/>
        <v>8.1111120123457781</v>
      </c>
    </row>
    <row r="90" spans="1:10" x14ac:dyDescent="0.3">
      <c r="A90">
        <v>2.2000000000000002</v>
      </c>
      <c r="B90">
        <v>53.571427999999997</v>
      </c>
      <c r="C90">
        <v>37.5</v>
      </c>
      <c r="D90">
        <v>9</v>
      </c>
      <c r="E90">
        <v>76</v>
      </c>
      <c r="F90">
        <v>0.89999989999999896</v>
      </c>
      <c r="G90">
        <v>7.5999999999999899</v>
      </c>
      <c r="H90">
        <f t="shared" si="13"/>
        <v>1.720288095997731E-2</v>
      </c>
      <c r="I90">
        <f t="shared" si="9"/>
        <v>8.4444444444444446</v>
      </c>
      <c r="J90">
        <f t="shared" si="10"/>
        <v>8.4444453827161521</v>
      </c>
    </row>
    <row r="91" spans="1:10" x14ac:dyDescent="0.3">
      <c r="A91" t="s">
        <v>5</v>
      </c>
      <c r="B91">
        <v>0.59</v>
      </c>
      <c r="C91" t="s">
        <v>6</v>
      </c>
      <c r="D91">
        <v>2</v>
      </c>
      <c r="E91" t="s">
        <v>7</v>
      </c>
      <c r="F91">
        <v>75</v>
      </c>
      <c r="G91" t="s">
        <v>9</v>
      </c>
      <c r="H91" s="14">
        <v>37.5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7"/>
  <sheetViews>
    <sheetView topLeftCell="D144" zoomScale="85" zoomScaleNormal="85" workbookViewId="0">
      <selection activeCell="Q164" sqref="Q164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15</v>
      </c>
      <c r="D1" t="s">
        <v>16</v>
      </c>
      <c r="E1" s="4" t="s">
        <v>17</v>
      </c>
      <c r="F1" s="4" t="s">
        <v>18</v>
      </c>
      <c r="G1" t="s">
        <v>19</v>
      </c>
      <c r="H1" t="s">
        <v>20</v>
      </c>
      <c r="I1" t="s">
        <v>2</v>
      </c>
      <c r="J1" s="5" t="s">
        <v>21</v>
      </c>
      <c r="K1" s="5" t="s">
        <v>22</v>
      </c>
      <c r="L1" s="5" t="s">
        <v>23</v>
      </c>
      <c r="M1" s="5" t="s">
        <v>24</v>
      </c>
      <c r="N1" s="12" t="s">
        <v>50</v>
      </c>
      <c r="O1" s="12" t="s">
        <v>51</v>
      </c>
      <c r="Q1" t="s">
        <v>25</v>
      </c>
      <c r="R1" t="s">
        <v>26</v>
      </c>
      <c r="S1" t="s">
        <v>52</v>
      </c>
    </row>
    <row r="2" spans="1:19" x14ac:dyDescent="0.3">
      <c r="A2">
        <v>2.1</v>
      </c>
      <c r="B2">
        <v>58.768656</v>
      </c>
      <c r="C2">
        <v>3</v>
      </c>
      <c r="D2">
        <v>3</v>
      </c>
      <c r="E2">
        <v>75</v>
      </c>
      <c r="F2">
        <v>75</v>
      </c>
      <c r="G2">
        <v>75</v>
      </c>
      <c r="H2">
        <v>37.5</v>
      </c>
      <c r="I2">
        <v>37.5</v>
      </c>
      <c r="J2" s="5">
        <v>9</v>
      </c>
      <c r="K2" s="5">
        <v>73</v>
      </c>
      <c r="L2" s="5">
        <v>0.89999989999999896</v>
      </c>
      <c r="M2" s="5">
        <v>7.2999999999999901</v>
      </c>
      <c r="N2">
        <f>J2/(PI()*H2^2)</f>
        <v>2.0371832715762603E-3</v>
      </c>
      <c r="O2">
        <f>K2/(PI()*H2^2)</f>
        <v>1.6523819869451888E-2</v>
      </c>
      <c r="Q2">
        <f>K2/J2</f>
        <v>8.1111111111111107</v>
      </c>
      <c r="R2">
        <f>M2/L2</f>
        <v>8.1111120123457781</v>
      </c>
      <c r="S2">
        <f>O2/N2</f>
        <v>8.1111111111111107</v>
      </c>
    </row>
    <row r="3" spans="1:19" x14ac:dyDescent="0.3">
      <c r="A3">
        <v>2.1</v>
      </c>
      <c r="B3">
        <v>58.768656</v>
      </c>
      <c r="C3">
        <v>3</v>
      </c>
      <c r="D3">
        <v>3</v>
      </c>
      <c r="E3">
        <v>112.5</v>
      </c>
      <c r="F3">
        <v>112.5</v>
      </c>
      <c r="G3">
        <v>75</v>
      </c>
      <c r="H3">
        <v>37.5</v>
      </c>
      <c r="I3">
        <v>37.5</v>
      </c>
      <c r="J3" s="5">
        <v>9</v>
      </c>
      <c r="K3" s="5">
        <v>74</v>
      </c>
      <c r="L3" s="5">
        <v>0.89999989999999896</v>
      </c>
      <c r="M3" s="5">
        <v>7.4</v>
      </c>
      <c r="N3">
        <f>J3/(PI()*H3^2)</f>
        <v>2.0371832715762603E-3</v>
      </c>
      <c r="O3">
        <f>K3/(PI()*H3^2)</f>
        <v>1.6750173566293696E-2</v>
      </c>
      <c r="Q3">
        <f t="shared" ref="Q3:Q61" si="0">K3/J3</f>
        <v>8.2222222222222214</v>
      </c>
      <c r="R3">
        <f t="shared" ref="R3:R61" si="1">M3/L3</f>
        <v>8.2222231358025812</v>
      </c>
      <c r="S3">
        <f t="shared" ref="S3:S66" si="2">O3/N3</f>
        <v>8.2222222222222214</v>
      </c>
    </row>
    <row r="4" spans="1:19" x14ac:dyDescent="0.3">
      <c r="A4">
        <v>2.1</v>
      </c>
      <c r="B4">
        <v>58.768656</v>
      </c>
      <c r="C4">
        <v>3</v>
      </c>
      <c r="D4">
        <v>3</v>
      </c>
      <c r="E4">
        <v>150</v>
      </c>
      <c r="F4">
        <v>150</v>
      </c>
      <c r="G4">
        <v>75</v>
      </c>
      <c r="H4">
        <v>37.5</v>
      </c>
      <c r="I4">
        <v>37.5</v>
      </c>
      <c r="J4" s="5">
        <v>9</v>
      </c>
      <c r="K4" s="5">
        <v>77</v>
      </c>
      <c r="L4" s="5">
        <v>0.89999989999999896</v>
      </c>
      <c r="M4" s="5">
        <v>7.7</v>
      </c>
      <c r="N4">
        <f>J4/(PI()*H4^2)</f>
        <v>2.0371832715762603E-3</v>
      </c>
      <c r="O4">
        <f>K4/(PI()*H4^2)</f>
        <v>1.7429234656819115E-2</v>
      </c>
      <c r="Q4">
        <f t="shared" si="0"/>
        <v>8.5555555555555554</v>
      </c>
      <c r="R4">
        <f t="shared" si="1"/>
        <v>8.5555565061729553</v>
      </c>
      <c r="S4">
        <f t="shared" si="2"/>
        <v>8.5555555555555554</v>
      </c>
    </row>
    <row r="5" spans="1:19" x14ac:dyDescent="0.3">
      <c r="A5" t="s">
        <v>5</v>
      </c>
      <c r="B5">
        <v>0.59</v>
      </c>
      <c r="C5" t="s">
        <v>6</v>
      </c>
      <c r="D5">
        <v>2</v>
      </c>
      <c r="J5" s="5"/>
      <c r="K5" s="5"/>
      <c r="L5" s="5"/>
      <c r="M5" s="5"/>
    </row>
    <row r="6" spans="1:19" x14ac:dyDescent="0.3">
      <c r="A6" t="s">
        <v>8</v>
      </c>
      <c r="J6" s="5"/>
      <c r="K6" s="5"/>
      <c r="L6" s="5"/>
      <c r="M6" s="5"/>
    </row>
    <row r="7" spans="1:19" x14ac:dyDescent="0.3">
      <c r="A7" t="s">
        <v>0</v>
      </c>
      <c r="B7" t="s">
        <v>1</v>
      </c>
      <c r="C7" t="s">
        <v>15</v>
      </c>
      <c r="D7" t="s">
        <v>16</v>
      </c>
      <c r="E7" s="4" t="s">
        <v>17</v>
      </c>
      <c r="F7" s="4" t="s">
        <v>18</v>
      </c>
      <c r="G7" t="s">
        <v>19</v>
      </c>
      <c r="H7" t="s">
        <v>20</v>
      </c>
      <c r="I7" t="s">
        <v>2</v>
      </c>
      <c r="J7" s="5" t="s">
        <v>21</v>
      </c>
      <c r="K7" s="5" t="s">
        <v>22</v>
      </c>
      <c r="L7" s="5" t="s">
        <v>23</v>
      </c>
      <c r="M7" s="5" t="s">
        <v>24</v>
      </c>
      <c r="O7" s="12" t="s">
        <v>51</v>
      </c>
      <c r="Q7" t="s">
        <v>25</v>
      </c>
      <c r="R7" t="s">
        <v>26</v>
      </c>
      <c r="S7" t="s">
        <v>52</v>
      </c>
    </row>
    <row r="8" spans="1:19" x14ac:dyDescent="0.3">
      <c r="A8">
        <v>2.1</v>
      </c>
      <c r="B8">
        <v>58.768656</v>
      </c>
      <c r="C8">
        <v>3</v>
      </c>
      <c r="D8">
        <v>3</v>
      </c>
      <c r="E8">
        <v>75</v>
      </c>
      <c r="F8">
        <v>75</v>
      </c>
      <c r="G8">
        <v>75</v>
      </c>
      <c r="H8">
        <v>37.5</v>
      </c>
      <c r="I8">
        <v>37.5</v>
      </c>
      <c r="J8" s="5">
        <v>9</v>
      </c>
      <c r="K8" s="5">
        <v>73</v>
      </c>
      <c r="L8" s="5">
        <v>0.89999989999999896</v>
      </c>
      <c r="M8" s="5">
        <v>7.2999999999999901</v>
      </c>
      <c r="N8">
        <f t="shared" ref="N8:N15" si="3">J8/(PI()*H8^2)</f>
        <v>2.0371832715762603E-3</v>
      </c>
      <c r="O8">
        <f t="shared" ref="O8:O15" si="4">K8/(PI()*H8^2)</f>
        <v>1.6523819869451888E-2</v>
      </c>
      <c r="Q8">
        <f t="shared" si="0"/>
        <v>8.1111111111111107</v>
      </c>
      <c r="R8">
        <f t="shared" si="1"/>
        <v>8.1111120123457781</v>
      </c>
      <c r="S8">
        <f t="shared" si="2"/>
        <v>8.1111111111111107</v>
      </c>
    </row>
    <row r="9" spans="1:19" x14ac:dyDescent="0.3">
      <c r="A9">
        <v>2.1</v>
      </c>
      <c r="B9">
        <v>58.768656</v>
      </c>
      <c r="C9">
        <v>3</v>
      </c>
      <c r="D9">
        <v>3</v>
      </c>
      <c r="E9">
        <v>91.071428570999998</v>
      </c>
      <c r="F9">
        <v>91.071428570999998</v>
      </c>
      <c r="G9">
        <v>75</v>
      </c>
      <c r="H9">
        <v>37.5</v>
      </c>
      <c r="I9">
        <v>37.5</v>
      </c>
      <c r="J9" s="5">
        <v>9</v>
      </c>
      <c r="K9" s="5">
        <v>75</v>
      </c>
      <c r="L9" s="5">
        <v>0.89999989999999896</v>
      </c>
      <c r="M9" s="5">
        <v>7.5</v>
      </c>
      <c r="N9">
        <f t="shared" si="3"/>
        <v>2.0371832715762603E-3</v>
      </c>
      <c r="O9">
        <f t="shared" si="4"/>
        <v>1.6976527263135501E-2</v>
      </c>
      <c r="Q9">
        <f t="shared" si="0"/>
        <v>8.3333333333333339</v>
      </c>
      <c r="R9">
        <f t="shared" si="1"/>
        <v>8.333334259259372</v>
      </c>
      <c r="S9">
        <f t="shared" si="2"/>
        <v>8.3333333333333321</v>
      </c>
    </row>
    <row r="10" spans="1:19" x14ac:dyDescent="0.3">
      <c r="A10">
        <v>2.1</v>
      </c>
      <c r="B10">
        <v>58.768656</v>
      </c>
      <c r="C10">
        <v>3</v>
      </c>
      <c r="D10">
        <v>3</v>
      </c>
      <c r="E10">
        <v>107.14285714</v>
      </c>
      <c r="F10">
        <v>107.14285714</v>
      </c>
      <c r="G10">
        <v>75</v>
      </c>
      <c r="H10">
        <v>37.5</v>
      </c>
      <c r="I10">
        <v>37.5</v>
      </c>
      <c r="J10" s="5">
        <v>9</v>
      </c>
      <c r="K10" s="5">
        <v>74</v>
      </c>
      <c r="L10" s="5">
        <v>0.89999989999999896</v>
      </c>
      <c r="M10" s="5">
        <v>7.4</v>
      </c>
      <c r="N10">
        <f t="shared" si="3"/>
        <v>2.0371832715762603E-3</v>
      </c>
      <c r="O10">
        <f t="shared" si="4"/>
        <v>1.6750173566293696E-2</v>
      </c>
      <c r="Q10">
        <f t="shared" si="0"/>
        <v>8.2222222222222214</v>
      </c>
      <c r="R10">
        <f t="shared" si="1"/>
        <v>8.2222231358025812</v>
      </c>
      <c r="S10">
        <f t="shared" si="2"/>
        <v>8.2222222222222214</v>
      </c>
    </row>
    <row r="11" spans="1:19" x14ac:dyDescent="0.3">
      <c r="A11">
        <v>2.1</v>
      </c>
      <c r="B11">
        <v>58.768656</v>
      </c>
      <c r="C11">
        <v>3</v>
      </c>
      <c r="D11">
        <v>3</v>
      </c>
      <c r="E11">
        <v>123.21428571</v>
      </c>
      <c r="F11">
        <v>123.21428571</v>
      </c>
      <c r="G11">
        <v>75</v>
      </c>
      <c r="H11">
        <v>37.5</v>
      </c>
      <c r="I11">
        <v>37.5</v>
      </c>
      <c r="J11" s="5">
        <v>9</v>
      </c>
      <c r="K11" s="5">
        <v>74</v>
      </c>
      <c r="L11" s="5">
        <v>0.89999989999999896</v>
      </c>
      <c r="M11" s="5">
        <v>7.4</v>
      </c>
      <c r="N11">
        <f t="shared" si="3"/>
        <v>2.0371832715762603E-3</v>
      </c>
      <c r="O11">
        <f t="shared" si="4"/>
        <v>1.6750173566293696E-2</v>
      </c>
      <c r="Q11">
        <f t="shared" si="0"/>
        <v>8.2222222222222214</v>
      </c>
      <c r="R11">
        <f t="shared" si="1"/>
        <v>8.2222231358025812</v>
      </c>
      <c r="S11">
        <f t="shared" si="2"/>
        <v>8.2222222222222214</v>
      </c>
    </row>
    <row r="12" spans="1:19" x14ac:dyDescent="0.3">
      <c r="A12">
        <v>2.1</v>
      </c>
      <c r="B12">
        <v>58.768656</v>
      </c>
      <c r="C12">
        <v>3</v>
      </c>
      <c r="D12">
        <v>3</v>
      </c>
      <c r="E12">
        <v>139.28571428000001</v>
      </c>
      <c r="F12">
        <v>139.28571428000001</v>
      </c>
      <c r="G12">
        <v>75</v>
      </c>
      <c r="H12">
        <v>37.5</v>
      </c>
      <c r="I12">
        <v>37.5</v>
      </c>
      <c r="J12" s="5">
        <v>9</v>
      </c>
      <c r="K12" s="5">
        <v>73</v>
      </c>
      <c r="L12" s="5">
        <v>0.89999989999999896</v>
      </c>
      <c r="M12" s="5">
        <v>7.2999999999999901</v>
      </c>
      <c r="N12">
        <f t="shared" si="3"/>
        <v>2.0371832715762603E-3</v>
      </c>
      <c r="O12">
        <f t="shared" si="4"/>
        <v>1.6523819869451888E-2</v>
      </c>
      <c r="Q12">
        <f t="shared" si="0"/>
        <v>8.1111111111111107</v>
      </c>
      <c r="R12">
        <f t="shared" si="1"/>
        <v>8.1111120123457781</v>
      </c>
      <c r="S12">
        <f t="shared" si="2"/>
        <v>8.1111111111111107</v>
      </c>
    </row>
    <row r="13" spans="1:19" x14ac:dyDescent="0.3">
      <c r="A13">
        <v>2.1</v>
      </c>
      <c r="B13">
        <v>58.768656</v>
      </c>
      <c r="C13">
        <v>3</v>
      </c>
      <c r="D13">
        <v>3</v>
      </c>
      <c r="E13">
        <v>155.35714285</v>
      </c>
      <c r="F13">
        <v>155.35714285</v>
      </c>
      <c r="G13">
        <v>75</v>
      </c>
      <c r="H13">
        <v>37.5</v>
      </c>
      <c r="I13">
        <v>37.5</v>
      </c>
      <c r="J13" s="5">
        <v>9</v>
      </c>
      <c r="K13" s="5">
        <v>73</v>
      </c>
      <c r="L13" s="5">
        <v>0.89999989999999896</v>
      </c>
      <c r="M13" s="5">
        <v>7.2999999999999901</v>
      </c>
      <c r="N13">
        <f t="shared" si="3"/>
        <v>2.0371832715762603E-3</v>
      </c>
      <c r="O13">
        <f t="shared" si="4"/>
        <v>1.6523819869451888E-2</v>
      </c>
      <c r="Q13">
        <f t="shared" si="0"/>
        <v>8.1111111111111107</v>
      </c>
      <c r="R13">
        <f t="shared" si="1"/>
        <v>8.1111120123457781</v>
      </c>
      <c r="S13">
        <f t="shared" si="2"/>
        <v>8.1111111111111107</v>
      </c>
    </row>
    <row r="14" spans="1:19" x14ac:dyDescent="0.3">
      <c r="A14">
        <v>2.1</v>
      </c>
      <c r="B14">
        <v>58.768656</v>
      </c>
      <c r="C14">
        <v>3</v>
      </c>
      <c r="D14">
        <v>3</v>
      </c>
      <c r="E14">
        <v>171.42857142</v>
      </c>
      <c r="F14">
        <v>171.42857142</v>
      </c>
      <c r="G14">
        <v>75</v>
      </c>
      <c r="H14">
        <v>37.5</v>
      </c>
      <c r="I14">
        <v>37.5</v>
      </c>
      <c r="J14" s="5">
        <v>9</v>
      </c>
      <c r="K14" s="5">
        <v>75</v>
      </c>
      <c r="L14" s="5">
        <v>0.89999989999999896</v>
      </c>
      <c r="M14" s="5">
        <v>7.5</v>
      </c>
      <c r="N14">
        <f t="shared" si="3"/>
        <v>2.0371832715762603E-3</v>
      </c>
      <c r="O14">
        <f t="shared" si="4"/>
        <v>1.6976527263135501E-2</v>
      </c>
      <c r="Q14">
        <f t="shared" si="0"/>
        <v>8.3333333333333339</v>
      </c>
      <c r="R14">
        <f t="shared" si="1"/>
        <v>8.333334259259372</v>
      </c>
      <c r="S14">
        <f t="shared" si="2"/>
        <v>8.3333333333333321</v>
      </c>
    </row>
    <row r="15" spans="1:19" x14ac:dyDescent="0.3">
      <c r="A15">
        <v>2.1</v>
      </c>
      <c r="B15">
        <v>58.768656</v>
      </c>
      <c r="C15">
        <v>3</v>
      </c>
      <c r="D15">
        <v>3</v>
      </c>
      <c r="E15">
        <v>187.5</v>
      </c>
      <c r="F15">
        <v>187.5</v>
      </c>
      <c r="G15">
        <v>75</v>
      </c>
      <c r="H15">
        <v>37.5</v>
      </c>
      <c r="I15">
        <v>37.5</v>
      </c>
      <c r="J15" s="5">
        <v>9</v>
      </c>
      <c r="K15" s="5">
        <v>72</v>
      </c>
      <c r="L15" s="5">
        <v>0.89999989999999896</v>
      </c>
      <c r="M15" s="5">
        <v>7.2</v>
      </c>
      <c r="N15">
        <f t="shared" si="3"/>
        <v>2.0371832715762603E-3</v>
      </c>
      <c r="O15">
        <f t="shared" si="4"/>
        <v>1.6297466172610083E-2</v>
      </c>
      <c r="Q15">
        <f t="shared" si="0"/>
        <v>8</v>
      </c>
      <c r="R15">
        <f t="shared" si="1"/>
        <v>8.0000008888889962</v>
      </c>
      <c r="S15">
        <f t="shared" si="2"/>
        <v>8</v>
      </c>
    </row>
    <row r="16" spans="1:19" x14ac:dyDescent="0.3">
      <c r="A16" t="s">
        <v>5</v>
      </c>
      <c r="B16">
        <v>0.59</v>
      </c>
      <c r="C16" t="s">
        <v>6</v>
      </c>
      <c r="D16">
        <v>2</v>
      </c>
      <c r="J16" s="5"/>
      <c r="K16" s="5"/>
      <c r="L16" s="5"/>
      <c r="M16" s="5"/>
    </row>
    <row r="17" spans="1:19" x14ac:dyDescent="0.3">
      <c r="A17" t="s">
        <v>8</v>
      </c>
      <c r="J17" s="5"/>
      <c r="K17" s="5"/>
      <c r="L17" s="5"/>
      <c r="M17" s="5"/>
    </row>
    <row r="18" spans="1:19" x14ac:dyDescent="0.3">
      <c r="A18" t="s">
        <v>0</v>
      </c>
      <c r="B18" t="s">
        <v>1</v>
      </c>
      <c r="C18" t="s">
        <v>15</v>
      </c>
      <c r="D18" t="s">
        <v>16</v>
      </c>
      <c r="E18" s="6" t="s">
        <v>17</v>
      </c>
      <c r="F18" s="6" t="s">
        <v>18</v>
      </c>
      <c r="G18" s="4" t="s">
        <v>19</v>
      </c>
      <c r="H18" t="s">
        <v>20</v>
      </c>
      <c r="I18" t="s">
        <v>2</v>
      </c>
      <c r="J18" s="5" t="s">
        <v>21</v>
      </c>
      <c r="K18" s="5" t="s">
        <v>22</v>
      </c>
      <c r="L18" s="5" t="s">
        <v>23</v>
      </c>
      <c r="M18" s="5" t="s">
        <v>24</v>
      </c>
      <c r="O18" s="12" t="s">
        <v>51</v>
      </c>
      <c r="Q18" t="s">
        <v>25</v>
      </c>
      <c r="R18" t="s">
        <v>26</v>
      </c>
      <c r="S18" t="s">
        <v>52</v>
      </c>
    </row>
    <row r="19" spans="1:19" x14ac:dyDescent="0.3">
      <c r="A19">
        <v>2.1</v>
      </c>
      <c r="B19">
        <v>3.9179103999999998</v>
      </c>
      <c r="C19">
        <v>3</v>
      </c>
      <c r="D19">
        <v>3</v>
      </c>
      <c r="E19">
        <v>12.5</v>
      </c>
      <c r="F19">
        <v>12.5</v>
      </c>
      <c r="G19">
        <f>2*H19</f>
        <v>5</v>
      </c>
      <c r="H19">
        <v>2.5</v>
      </c>
      <c r="I19">
        <v>2.5</v>
      </c>
      <c r="J19" s="5">
        <v>4</v>
      </c>
      <c r="K19" s="5">
        <v>2</v>
      </c>
      <c r="L19" s="5">
        <v>0.4</v>
      </c>
      <c r="M19" s="5">
        <v>0.2</v>
      </c>
      <c r="N19">
        <f t="shared" ref="N19:N38" si="5">J19/(PI()*H19^2)</f>
        <v>0.20371832715762603</v>
      </c>
      <c r="O19">
        <f t="shared" ref="O19:O38" si="6">K19/(PI()*H19^2)</f>
        <v>0.10185916357881301</v>
      </c>
      <c r="Q19">
        <f t="shared" si="0"/>
        <v>0.5</v>
      </c>
      <c r="R19">
        <f t="shared" si="1"/>
        <v>0.5</v>
      </c>
      <c r="S19">
        <f t="shared" si="2"/>
        <v>0.5</v>
      </c>
    </row>
    <row r="20" spans="1:19" x14ac:dyDescent="0.3">
      <c r="A20">
        <v>2.1</v>
      </c>
      <c r="B20">
        <v>7.8358208999999999</v>
      </c>
      <c r="C20">
        <v>3</v>
      </c>
      <c r="D20">
        <v>3</v>
      </c>
      <c r="E20">
        <v>25</v>
      </c>
      <c r="F20">
        <v>25</v>
      </c>
      <c r="G20">
        <f t="shared" ref="G20:G38" si="7">2*H20</f>
        <v>10</v>
      </c>
      <c r="H20">
        <v>5</v>
      </c>
      <c r="I20">
        <v>5</v>
      </c>
      <c r="J20" s="5">
        <v>3</v>
      </c>
      <c r="K20" s="5">
        <v>1</v>
      </c>
      <c r="L20" s="5">
        <v>0.29999999999999899</v>
      </c>
      <c r="M20" s="5">
        <v>9.99999899999999E-2</v>
      </c>
      <c r="N20">
        <f t="shared" si="5"/>
        <v>3.8197186342054879E-2</v>
      </c>
      <c r="O20">
        <f t="shared" si="6"/>
        <v>1.2732395447351627E-2</v>
      </c>
      <c r="Q20">
        <f t="shared" si="0"/>
        <v>0.33333333333333331</v>
      </c>
      <c r="R20">
        <f t="shared" si="1"/>
        <v>0.33333330000000078</v>
      </c>
      <c r="S20">
        <f t="shared" si="2"/>
        <v>0.33333333333333337</v>
      </c>
    </row>
    <row r="21" spans="1:19" x14ac:dyDescent="0.3">
      <c r="A21">
        <v>2.1</v>
      </c>
      <c r="B21">
        <v>11.753731</v>
      </c>
      <c r="C21">
        <v>3</v>
      </c>
      <c r="D21">
        <v>3</v>
      </c>
      <c r="E21">
        <v>37.5</v>
      </c>
      <c r="F21">
        <v>37.5</v>
      </c>
      <c r="G21">
        <f t="shared" si="7"/>
        <v>15</v>
      </c>
      <c r="H21">
        <v>7.5</v>
      </c>
      <c r="I21">
        <v>7.5</v>
      </c>
      <c r="J21" s="5">
        <v>6</v>
      </c>
      <c r="K21" s="5">
        <v>17</v>
      </c>
      <c r="L21" s="5">
        <v>0.59999999999999898</v>
      </c>
      <c r="M21" s="5">
        <v>1.69999999999999</v>
      </c>
      <c r="N21">
        <f t="shared" si="5"/>
        <v>3.3953054526271009E-2</v>
      </c>
      <c r="O21">
        <f t="shared" si="6"/>
        <v>9.6200321157767846E-2</v>
      </c>
      <c r="Q21">
        <f t="shared" si="0"/>
        <v>2.8333333333333335</v>
      </c>
      <c r="R21">
        <f t="shared" si="1"/>
        <v>2.8333333333333215</v>
      </c>
      <c r="S21">
        <f t="shared" si="2"/>
        <v>2.833333333333333</v>
      </c>
    </row>
    <row r="22" spans="1:19" x14ac:dyDescent="0.3">
      <c r="A22">
        <v>2.1</v>
      </c>
      <c r="B22">
        <v>15.671640999999999</v>
      </c>
      <c r="C22">
        <v>3</v>
      </c>
      <c r="D22">
        <v>3</v>
      </c>
      <c r="E22">
        <v>50</v>
      </c>
      <c r="F22">
        <v>50</v>
      </c>
      <c r="G22">
        <f t="shared" si="7"/>
        <v>20</v>
      </c>
      <c r="H22">
        <v>10</v>
      </c>
      <c r="I22">
        <v>10</v>
      </c>
      <c r="J22" s="5">
        <v>7</v>
      </c>
      <c r="K22" s="5">
        <v>27</v>
      </c>
      <c r="L22" s="5">
        <v>0.69999999999999896</v>
      </c>
      <c r="M22" s="5">
        <v>2.7</v>
      </c>
      <c r="N22">
        <f t="shared" si="5"/>
        <v>2.2281692032865348E-2</v>
      </c>
      <c r="O22">
        <f t="shared" si="6"/>
        <v>8.5943669269623477E-2</v>
      </c>
      <c r="Q22">
        <f t="shared" si="0"/>
        <v>3.8571428571428572</v>
      </c>
      <c r="R22">
        <f t="shared" si="1"/>
        <v>3.857142857142863</v>
      </c>
      <c r="S22">
        <f t="shared" si="2"/>
        <v>3.8571428571428568</v>
      </c>
    </row>
    <row r="23" spans="1:19" x14ac:dyDescent="0.3">
      <c r="A23">
        <v>2.1</v>
      </c>
      <c r="B23">
        <v>19.589552000000001</v>
      </c>
      <c r="C23">
        <v>3</v>
      </c>
      <c r="D23">
        <v>3</v>
      </c>
      <c r="E23">
        <v>62.5</v>
      </c>
      <c r="F23">
        <v>62.5</v>
      </c>
      <c r="G23">
        <f t="shared" si="7"/>
        <v>25</v>
      </c>
      <c r="H23">
        <v>12.5</v>
      </c>
      <c r="I23">
        <v>12.5</v>
      </c>
      <c r="J23" s="5">
        <v>8</v>
      </c>
      <c r="K23" s="5">
        <v>26</v>
      </c>
      <c r="L23" s="5">
        <v>0.8</v>
      </c>
      <c r="M23" s="5">
        <v>2.6</v>
      </c>
      <c r="N23">
        <f t="shared" si="5"/>
        <v>1.6297466172610083E-2</v>
      </c>
      <c r="O23">
        <f t="shared" si="6"/>
        <v>5.2966765060982766E-2</v>
      </c>
      <c r="Q23">
        <f t="shared" si="0"/>
        <v>3.25</v>
      </c>
      <c r="R23">
        <f t="shared" si="1"/>
        <v>3.25</v>
      </c>
      <c r="S23">
        <f t="shared" si="2"/>
        <v>3.25</v>
      </c>
    </row>
    <row r="24" spans="1:19" x14ac:dyDescent="0.3">
      <c r="A24">
        <v>2.1</v>
      </c>
      <c r="B24">
        <v>23.507462</v>
      </c>
      <c r="C24">
        <v>3</v>
      </c>
      <c r="D24">
        <v>3</v>
      </c>
      <c r="E24">
        <v>75</v>
      </c>
      <c r="F24">
        <v>75</v>
      </c>
      <c r="G24">
        <f t="shared" si="7"/>
        <v>30</v>
      </c>
      <c r="H24">
        <v>15</v>
      </c>
      <c r="I24">
        <v>15</v>
      </c>
      <c r="J24" s="5">
        <v>8</v>
      </c>
      <c r="K24" s="5">
        <v>32</v>
      </c>
      <c r="L24" s="5">
        <v>0.8</v>
      </c>
      <c r="M24" s="5">
        <v>3.2</v>
      </c>
      <c r="N24">
        <f t="shared" si="5"/>
        <v>1.1317684842090336E-2</v>
      </c>
      <c r="O24">
        <f t="shared" si="6"/>
        <v>4.5270739368361346E-2</v>
      </c>
      <c r="Q24">
        <f t="shared" si="0"/>
        <v>4</v>
      </c>
      <c r="R24">
        <f t="shared" si="1"/>
        <v>4</v>
      </c>
      <c r="S24">
        <f t="shared" si="2"/>
        <v>4</v>
      </c>
    </row>
    <row r="25" spans="1:19" x14ac:dyDescent="0.3">
      <c r="A25">
        <v>2.1</v>
      </c>
      <c r="B25">
        <v>27.425373</v>
      </c>
      <c r="C25">
        <v>3</v>
      </c>
      <c r="D25">
        <v>3</v>
      </c>
      <c r="E25">
        <v>87.5</v>
      </c>
      <c r="F25">
        <v>87.5</v>
      </c>
      <c r="G25">
        <f t="shared" si="7"/>
        <v>35</v>
      </c>
      <c r="H25">
        <v>17.5</v>
      </c>
      <c r="I25">
        <v>17.5</v>
      </c>
      <c r="J25" s="5">
        <v>10</v>
      </c>
      <c r="K25" s="5">
        <v>37</v>
      </c>
      <c r="L25" s="5">
        <v>0.99999990000000005</v>
      </c>
      <c r="M25" s="5">
        <v>3.7</v>
      </c>
      <c r="N25">
        <f t="shared" si="5"/>
        <v>1.0393792201919695E-2</v>
      </c>
      <c r="O25">
        <f t="shared" si="6"/>
        <v>3.8457031147102874E-2</v>
      </c>
      <c r="Q25">
        <f t="shared" si="0"/>
        <v>3.7</v>
      </c>
      <c r="R25">
        <f t="shared" si="1"/>
        <v>3.700000370000037</v>
      </c>
      <c r="S25">
        <f t="shared" si="2"/>
        <v>3.7</v>
      </c>
    </row>
    <row r="26" spans="1:19" x14ac:dyDescent="0.3">
      <c r="A26">
        <v>2.1</v>
      </c>
      <c r="B26">
        <v>31.343283</v>
      </c>
      <c r="C26">
        <v>3</v>
      </c>
      <c r="D26">
        <v>3</v>
      </c>
      <c r="E26">
        <v>100</v>
      </c>
      <c r="F26">
        <v>100</v>
      </c>
      <c r="G26">
        <f t="shared" si="7"/>
        <v>40</v>
      </c>
      <c r="H26">
        <v>20</v>
      </c>
      <c r="I26">
        <v>20</v>
      </c>
      <c r="J26" s="5">
        <v>6</v>
      </c>
      <c r="K26" s="5">
        <v>43</v>
      </c>
      <c r="L26" s="5">
        <v>0.59999999999999898</v>
      </c>
      <c r="M26" s="5">
        <v>4.2999999999999901</v>
      </c>
      <c r="N26">
        <f t="shared" si="5"/>
        <v>4.7746482927568598E-3</v>
      </c>
      <c r="O26">
        <f t="shared" si="6"/>
        <v>3.4218312764757494E-2</v>
      </c>
      <c r="Q26">
        <f t="shared" si="0"/>
        <v>7.166666666666667</v>
      </c>
      <c r="R26">
        <f t="shared" si="1"/>
        <v>7.1666666666666625</v>
      </c>
      <c r="S26">
        <f t="shared" si="2"/>
        <v>7.1666666666666661</v>
      </c>
    </row>
    <row r="27" spans="1:19" x14ac:dyDescent="0.3">
      <c r="A27">
        <v>2.1</v>
      </c>
      <c r="B27">
        <v>35.261194000000003</v>
      </c>
      <c r="C27">
        <v>3</v>
      </c>
      <c r="D27">
        <v>3</v>
      </c>
      <c r="E27">
        <v>112.5</v>
      </c>
      <c r="F27">
        <v>112.5</v>
      </c>
      <c r="G27">
        <f t="shared" si="7"/>
        <v>45</v>
      </c>
      <c r="H27">
        <v>22.5</v>
      </c>
      <c r="I27">
        <v>22.5</v>
      </c>
      <c r="J27" s="5">
        <v>9</v>
      </c>
      <c r="K27" s="5">
        <v>46</v>
      </c>
      <c r="L27" s="5">
        <v>0.89999989999999896</v>
      </c>
      <c r="M27" s="5">
        <v>4.5999999999999899</v>
      </c>
      <c r="N27">
        <f t="shared" si="5"/>
        <v>5.6588424210451682E-3</v>
      </c>
      <c r="O27">
        <f t="shared" si="6"/>
        <v>2.892297237423086E-2</v>
      </c>
      <c r="Q27">
        <f t="shared" si="0"/>
        <v>5.1111111111111107</v>
      </c>
      <c r="R27">
        <f t="shared" si="1"/>
        <v>5.1111116790124038</v>
      </c>
      <c r="S27">
        <f t="shared" si="2"/>
        <v>5.1111111111111107</v>
      </c>
    </row>
    <row r="28" spans="1:19" x14ac:dyDescent="0.3">
      <c r="A28">
        <v>2.1</v>
      </c>
      <c r="B28">
        <v>39.179104000000002</v>
      </c>
      <c r="C28">
        <v>3</v>
      </c>
      <c r="D28">
        <v>3</v>
      </c>
      <c r="E28">
        <v>125</v>
      </c>
      <c r="F28">
        <v>125</v>
      </c>
      <c r="G28">
        <f t="shared" si="7"/>
        <v>50</v>
      </c>
      <c r="H28">
        <v>25</v>
      </c>
      <c r="I28">
        <v>25</v>
      </c>
      <c r="J28" s="5">
        <v>9</v>
      </c>
      <c r="K28" s="5">
        <v>51</v>
      </c>
      <c r="L28" s="5">
        <v>0.89999989999999896</v>
      </c>
      <c r="M28" s="5">
        <v>5.0999999999999899</v>
      </c>
      <c r="N28">
        <f t="shared" si="5"/>
        <v>4.5836623610465855E-3</v>
      </c>
      <c r="O28">
        <f t="shared" si="6"/>
        <v>2.5974086712597318E-2</v>
      </c>
      <c r="Q28">
        <f t="shared" si="0"/>
        <v>5.666666666666667</v>
      </c>
      <c r="R28">
        <f t="shared" si="1"/>
        <v>5.6666672962963611</v>
      </c>
      <c r="S28">
        <f t="shared" si="2"/>
        <v>5.666666666666667</v>
      </c>
    </row>
    <row r="29" spans="1:19" x14ac:dyDescent="0.3">
      <c r="A29">
        <v>2.1</v>
      </c>
      <c r="B29">
        <v>43.097014000000001</v>
      </c>
      <c r="C29">
        <v>3</v>
      </c>
      <c r="D29">
        <v>3</v>
      </c>
      <c r="E29">
        <v>137.5</v>
      </c>
      <c r="F29">
        <v>137.5</v>
      </c>
      <c r="G29">
        <f t="shared" si="7"/>
        <v>55</v>
      </c>
      <c r="H29">
        <v>27.5</v>
      </c>
      <c r="I29">
        <v>27.5</v>
      </c>
      <c r="J29" s="5">
        <v>9</v>
      </c>
      <c r="K29" s="5">
        <v>52</v>
      </c>
      <c r="L29" s="5">
        <v>0.89999989999999896</v>
      </c>
      <c r="M29" s="5">
        <v>5.2</v>
      </c>
      <c r="N29">
        <f t="shared" si="5"/>
        <v>3.7881507116087482E-3</v>
      </c>
      <c r="O29">
        <f t="shared" si="6"/>
        <v>2.1887093000406102E-2</v>
      </c>
      <c r="Q29">
        <f t="shared" si="0"/>
        <v>5.7777777777777777</v>
      </c>
      <c r="R29">
        <f t="shared" si="1"/>
        <v>5.7777784197531643</v>
      </c>
      <c r="S29">
        <f t="shared" si="2"/>
        <v>5.7777777777777786</v>
      </c>
    </row>
    <row r="30" spans="1:19" x14ac:dyDescent="0.3">
      <c r="A30">
        <v>2.1</v>
      </c>
      <c r="B30">
        <v>47.014924999999998</v>
      </c>
      <c r="C30">
        <v>3</v>
      </c>
      <c r="D30">
        <v>3</v>
      </c>
      <c r="E30">
        <v>150</v>
      </c>
      <c r="F30">
        <v>150</v>
      </c>
      <c r="G30">
        <f t="shared" si="7"/>
        <v>60</v>
      </c>
      <c r="H30">
        <v>30</v>
      </c>
      <c r="I30">
        <v>30</v>
      </c>
      <c r="J30" s="5">
        <v>9</v>
      </c>
      <c r="K30" s="5">
        <v>73</v>
      </c>
      <c r="L30" s="5">
        <v>0.89999989999999896</v>
      </c>
      <c r="M30" s="5">
        <v>7.2999999999999901</v>
      </c>
      <c r="N30">
        <f t="shared" si="5"/>
        <v>3.1830988618379067E-3</v>
      </c>
      <c r="O30">
        <f t="shared" si="6"/>
        <v>2.5818468546018578E-2</v>
      </c>
      <c r="Q30">
        <f t="shared" si="0"/>
        <v>8.1111111111111107</v>
      </c>
      <c r="R30">
        <f t="shared" si="1"/>
        <v>8.1111120123457781</v>
      </c>
      <c r="S30">
        <f t="shared" si="2"/>
        <v>8.1111111111111125</v>
      </c>
    </row>
    <row r="31" spans="1:19" x14ac:dyDescent="0.3">
      <c r="A31">
        <v>2.1</v>
      </c>
      <c r="B31">
        <v>50.932834999999997</v>
      </c>
      <c r="C31">
        <v>3</v>
      </c>
      <c r="D31">
        <v>3</v>
      </c>
      <c r="E31">
        <v>162.5</v>
      </c>
      <c r="F31">
        <v>162.5</v>
      </c>
      <c r="G31">
        <f t="shared" si="7"/>
        <v>65</v>
      </c>
      <c r="H31">
        <v>32.5</v>
      </c>
      <c r="I31">
        <v>32.5</v>
      </c>
      <c r="J31" s="5">
        <v>9</v>
      </c>
      <c r="K31" s="5">
        <v>66</v>
      </c>
      <c r="L31" s="5">
        <v>0.89999989999999896</v>
      </c>
      <c r="M31" s="5">
        <v>6.5999999999999899</v>
      </c>
      <c r="N31">
        <f t="shared" si="5"/>
        <v>2.7122262491399915E-3</v>
      </c>
      <c r="O31">
        <f t="shared" si="6"/>
        <v>1.9889659160359938E-2</v>
      </c>
      <c r="Q31">
        <f t="shared" si="0"/>
        <v>7.333333333333333</v>
      </c>
      <c r="R31">
        <f t="shared" si="1"/>
        <v>7.3333341481482357</v>
      </c>
      <c r="S31">
        <f t="shared" si="2"/>
        <v>7.333333333333333</v>
      </c>
    </row>
    <row r="32" spans="1:19" x14ac:dyDescent="0.3">
      <c r="A32">
        <v>2.1</v>
      </c>
      <c r="B32">
        <v>54.850746000000001</v>
      </c>
      <c r="C32">
        <v>3</v>
      </c>
      <c r="D32">
        <v>3</v>
      </c>
      <c r="E32">
        <v>175</v>
      </c>
      <c r="F32">
        <v>175</v>
      </c>
      <c r="G32">
        <f t="shared" si="7"/>
        <v>70</v>
      </c>
      <c r="H32">
        <v>35</v>
      </c>
      <c r="I32">
        <v>35</v>
      </c>
      <c r="J32" s="5">
        <v>9</v>
      </c>
      <c r="K32" s="5">
        <v>60</v>
      </c>
      <c r="L32" s="5">
        <v>0.89999989999999896</v>
      </c>
      <c r="M32" s="5">
        <v>6</v>
      </c>
      <c r="N32">
        <f t="shared" si="5"/>
        <v>2.3386032454319316E-3</v>
      </c>
      <c r="O32">
        <f t="shared" si="6"/>
        <v>1.5590688302879544E-2</v>
      </c>
      <c r="Q32">
        <f t="shared" si="0"/>
        <v>6.666666666666667</v>
      </c>
      <c r="R32">
        <f t="shared" si="1"/>
        <v>6.6666674074074974</v>
      </c>
      <c r="S32">
        <f t="shared" si="2"/>
        <v>6.666666666666667</v>
      </c>
    </row>
    <row r="33" spans="1:19" x14ac:dyDescent="0.3">
      <c r="A33">
        <v>2.1</v>
      </c>
      <c r="B33">
        <v>58.768656</v>
      </c>
      <c r="C33">
        <v>3</v>
      </c>
      <c r="D33">
        <v>3</v>
      </c>
      <c r="E33">
        <v>187.5</v>
      </c>
      <c r="F33">
        <v>187.5</v>
      </c>
      <c r="G33">
        <f t="shared" si="7"/>
        <v>75</v>
      </c>
      <c r="H33">
        <v>37.5</v>
      </c>
      <c r="I33">
        <v>37.5</v>
      </c>
      <c r="J33" s="5">
        <v>9</v>
      </c>
      <c r="K33" s="5">
        <v>72</v>
      </c>
      <c r="L33" s="5">
        <v>0.89999989999999896</v>
      </c>
      <c r="M33" s="5">
        <v>7.2</v>
      </c>
      <c r="N33">
        <f t="shared" si="5"/>
        <v>2.0371832715762603E-3</v>
      </c>
      <c r="O33">
        <f t="shared" si="6"/>
        <v>1.6297466172610083E-2</v>
      </c>
      <c r="Q33">
        <f t="shared" si="0"/>
        <v>8</v>
      </c>
      <c r="R33">
        <f t="shared" si="1"/>
        <v>8.0000008888889962</v>
      </c>
      <c r="S33">
        <f t="shared" si="2"/>
        <v>8</v>
      </c>
    </row>
    <row r="34" spans="1:19" x14ac:dyDescent="0.3">
      <c r="A34">
        <v>2.1</v>
      </c>
      <c r="B34">
        <v>62.686566999999997</v>
      </c>
      <c r="C34">
        <v>3</v>
      </c>
      <c r="D34">
        <v>3</v>
      </c>
      <c r="E34">
        <v>200</v>
      </c>
      <c r="F34">
        <v>200</v>
      </c>
      <c r="G34">
        <f t="shared" si="7"/>
        <v>80</v>
      </c>
      <c r="H34">
        <v>40</v>
      </c>
      <c r="I34">
        <v>40</v>
      </c>
      <c r="J34" s="5">
        <v>9</v>
      </c>
      <c r="K34" s="5">
        <v>76</v>
      </c>
      <c r="L34" s="5">
        <v>0.89999989999999896</v>
      </c>
      <c r="M34" s="5">
        <v>7.5999999999999899</v>
      </c>
      <c r="N34">
        <f t="shared" si="5"/>
        <v>1.7904931097838224E-3</v>
      </c>
      <c r="O34">
        <f t="shared" si="6"/>
        <v>1.5119719593730057E-2</v>
      </c>
      <c r="Q34">
        <f t="shared" si="0"/>
        <v>8.4444444444444446</v>
      </c>
      <c r="R34">
        <f t="shared" si="1"/>
        <v>8.4444453827161521</v>
      </c>
      <c r="S34">
        <f t="shared" si="2"/>
        <v>8.4444444444444446</v>
      </c>
    </row>
    <row r="35" spans="1:19" x14ac:dyDescent="0.3">
      <c r="A35">
        <v>2.1</v>
      </c>
      <c r="B35">
        <v>66.604477000000003</v>
      </c>
      <c r="C35">
        <v>3</v>
      </c>
      <c r="D35">
        <v>3</v>
      </c>
      <c r="E35">
        <v>212.5</v>
      </c>
      <c r="F35">
        <v>212.5</v>
      </c>
      <c r="G35">
        <f t="shared" si="7"/>
        <v>85</v>
      </c>
      <c r="H35">
        <v>42.5</v>
      </c>
      <c r="I35">
        <v>42.5</v>
      </c>
      <c r="J35" s="5">
        <v>9</v>
      </c>
      <c r="K35" s="5">
        <v>80</v>
      </c>
      <c r="L35" s="5">
        <v>0.89999989999999896</v>
      </c>
      <c r="M35" s="5">
        <v>8</v>
      </c>
      <c r="N35">
        <f t="shared" si="5"/>
        <v>1.5860423394624865E-3</v>
      </c>
      <c r="O35">
        <f t="shared" si="6"/>
        <v>1.4098154128555435E-2</v>
      </c>
      <c r="Q35">
        <f t="shared" si="0"/>
        <v>8.8888888888888893</v>
      </c>
      <c r="R35">
        <f t="shared" si="1"/>
        <v>8.8888898765433293</v>
      </c>
      <c r="S35">
        <f t="shared" si="2"/>
        <v>8.8888888888888893</v>
      </c>
    </row>
    <row r="36" spans="1:19" x14ac:dyDescent="0.3">
      <c r="A36">
        <v>2.1</v>
      </c>
      <c r="B36">
        <v>70.522388000000007</v>
      </c>
      <c r="C36">
        <v>3</v>
      </c>
      <c r="D36">
        <v>3</v>
      </c>
      <c r="E36">
        <v>225</v>
      </c>
      <c r="F36">
        <v>225</v>
      </c>
      <c r="G36">
        <f t="shared" si="7"/>
        <v>90</v>
      </c>
      <c r="H36">
        <v>45</v>
      </c>
      <c r="I36">
        <v>45</v>
      </c>
      <c r="J36" s="5">
        <v>9</v>
      </c>
      <c r="K36" s="5">
        <v>77</v>
      </c>
      <c r="L36" s="5">
        <v>0.89999989999999896</v>
      </c>
      <c r="M36" s="5">
        <v>7.7</v>
      </c>
      <c r="N36">
        <f t="shared" si="5"/>
        <v>1.4147106052612921E-3</v>
      </c>
      <c r="O36">
        <f t="shared" si="6"/>
        <v>1.210363517834661E-2</v>
      </c>
      <c r="Q36">
        <f t="shared" si="0"/>
        <v>8.5555555555555554</v>
      </c>
      <c r="R36">
        <f t="shared" si="1"/>
        <v>8.5555565061729553</v>
      </c>
      <c r="S36">
        <f t="shared" si="2"/>
        <v>8.5555555555555554</v>
      </c>
    </row>
    <row r="37" spans="1:19" x14ac:dyDescent="0.3">
      <c r="A37">
        <v>2.1</v>
      </c>
      <c r="B37">
        <v>74.440297999999999</v>
      </c>
      <c r="C37">
        <v>3</v>
      </c>
      <c r="D37">
        <v>3</v>
      </c>
      <c r="E37">
        <v>237.5</v>
      </c>
      <c r="F37">
        <v>237.5</v>
      </c>
      <c r="G37">
        <f t="shared" si="7"/>
        <v>95</v>
      </c>
      <c r="H37">
        <v>47.5</v>
      </c>
      <c r="I37">
        <v>47.5</v>
      </c>
      <c r="J37" s="5">
        <v>9</v>
      </c>
      <c r="K37" s="5">
        <v>83</v>
      </c>
      <c r="L37" s="5">
        <v>0.89999989999999896</v>
      </c>
      <c r="M37" s="5">
        <v>8.3000000000000007</v>
      </c>
      <c r="N37">
        <f t="shared" si="5"/>
        <v>1.2697125653868659E-3</v>
      </c>
      <c r="O37">
        <f t="shared" si="6"/>
        <v>1.1709571436345542E-2</v>
      </c>
      <c r="Q37">
        <f t="shared" si="0"/>
        <v>9.2222222222222214</v>
      </c>
      <c r="R37">
        <f t="shared" si="1"/>
        <v>9.2222232469137051</v>
      </c>
      <c r="S37">
        <f t="shared" si="2"/>
        <v>9.2222222222222232</v>
      </c>
    </row>
    <row r="38" spans="1:19" x14ac:dyDescent="0.3">
      <c r="A38">
        <v>2.1</v>
      </c>
      <c r="B38">
        <v>78.358209000000002</v>
      </c>
      <c r="C38">
        <v>3</v>
      </c>
      <c r="D38">
        <v>3</v>
      </c>
      <c r="E38">
        <v>250</v>
      </c>
      <c r="F38">
        <v>250</v>
      </c>
      <c r="G38">
        <f t="shared" si="7"/>
        <v>100</v>
      </c>
      <c r="H38">
        <v>50</v>
      </c>
      <c r="I38">
        <v>50</v>
      </c>
      <c r="J38" s="5">
        <v>7</v>
      </c>
      <c r="K38" s="5">
        <v>78</v>
      </c>
      <c r="L38" s="5">
        <v>0.69999999999999896</v>
      </c>
      <c r="M38" s="5">
        <v>7.7999999999999901</v>
      </c>
      <c r="N38">
        <f t="shared" si="5"/>
        <v>8.9126768131461394E-4</v>
      </c>
      <c r="O38">
        <f t="shared" si="6"/>
        <v>9.9312684489342683E-3</v>
      </c>
      <c r="Q38">
        <f t="shared" si="0"/>
        <v>11.142857142857142</v>
      </c>
      <c r="R38">
        <f t="shared" si="1"/>
        <v>11.142857142857146</v>
      </c>
      <c r="S38">
        <f t="shared" si="2"/>
        <v>11.142857142857141</v>
      </c>
    </row>
    <row r="39" spans="1:19" x14ac:dyDescent="0.3">
      <c r="A39" t="s">
        <v>5</v>
      </c>
      <c r="B39">
        <v>0.59</v>
      </c>
      <c r="C39" t="s">
        <v>6</v>
      </c>
      <c r="D39">
        <v>2</v>
      </c>
      <c r="J39" s="5"/>
      <c r="K39" s="5"/>
      <c r="L39" s="5"/>
      <c r="M39" s="5"/>
    </row>
    <row r="40" spans="1:19" x14ac:dyDescent="0.3">
      <c r="A40" t="s">
        <v>8</v>
      </c>
      <c r="J40" s="5"/>
      <c r="K40" s="5"/>
      <c r="L40" s="5"/>
      <c r="M40" s="5"/>
    </row>
    <row r="41" spans="1:19" x14ac:dyDescent="0.3">
      <c r="A41" t="s">
        <v>0</v>
      </c>
      <c r="B41" t="s">
        <v>1</v>
      </c>
      <c r="C41" t="s">
        <v>15</v>
      </c>
      <c r="D41" t="s">
        <v>16</v>
      </c>
      <c r="E41" s="6" t="s">
        <v>17</v>
      </c>
      <c r="F41" s="6" t="s">
        <v>18</v>
      </c>
      <c r="G41" s="4" t="s">
        <v>19</v>
      </c>
      <c r="H41" t="s">
        <v>20</v>
      </c>
      <c r="I41" t="s">
        <v>2</v>
      </c>
      <c r="J41" s="5" t="s">
        <v>21</v>
      </c>
      <c r="K41" s="5" t="s">
        <v>22</v>
      </c>
      <c r="L41" s="5" t="s">
        <v>23</v>
      </c>
      <c r="M41" s="5" t="s">
        <v>24</v>
      </c>
      <c r="O41" s="12" t="s">
        <v>51</v>
      </c>
    </row>
    <row r="42" spans="1:19" x14ac:dyDescent="0.3">
      <c r="A42">
        <v>2.1</v>
      </c>
      <c r="B42">
        <v>3.9179103999999998</v>
      </c>
      <c r="C42">
        <v>3</v>
      </c>
      <c r="D42">
        <v>3</v>
      </c>
      <c r="E42">
        <v>5</v>
      </c>
      <c r="F42">
        <v>5</v>
      </c>
      <c r="G42">
        <f>2*H42</f>
        <v>5</v>
      </c>
      <c r="H42">
        <v>2.5</v>
      </c>
      <c r="I42">
        <v>2.5</v>
      </c>
      <c r="J42" s="5">
        <v>4</v>
      </c>
      <c r="K42" s="5">
        <v>3</v>
      </c>
      <c r="L42" s="5">
        <v>0.4</v>
      </c>
      <c r="M42" s="5">
        <v>0.29999999999999899</v>
      </c>
      <c r="N42">
        <f t="shared" ref="N42:N61" si="8">J42/(PI()*H42^2)</f>
        <v>0.20371832715762603</v>
      </c>
      <c r="O42">
        <f t="shared" ref="O42:O61" si="9">K42/(PI()*H42^2)</f>
        <v>0.15278874536821951</v>
      </c>
      <c r="Q42">
        <f t="shared" si="0"/>
        <v>0.75</v>
      </c>
      <c r="R42">
        <f t="shared" si="1"/>
        <v>0.74999999999999745</v>
      </c>
      <c r="S42">
        <f t="shared" si="2"/>
        <v>0.75</v>
      </c>
    </row>
    <row r="43" spans="1:19" x14ac:dyDescent="0.3">
      <c r="A43">
        <v>2.1</v>
      </c>
      <c r="B43">
        <v>7.8358208999999999</v>
      </c>
      <c r="C43">
        <v>3</v>
      </c>
      <c r="D43">
        <v>3</v>
      </c>
      <c r="E43">
        <v>10</v>
      </c>
      <c r="F43">
        <v>10</v>
      </c>
      <c r="G43">
        <f t="shared" ref="G43:G61" si="10">2*H43</f>
        <v>10</v>
      </c>
      <c r="H43">
        <v>5</v>
      </c>
      <c r="I43">
        <v>5</v>
      </c>
      <c r="J43" s="5">
        <v>3</v>
      </c>
      <c r="K43" s="5">
        <v>0</v>
      </c>
      <c r="L43" s="5">
        <v>0.29999999999999899</v>
      </c>
      <c r="M43" s="5">
        <v>0</v>
      </c>
      <c r="N43">
        <f t="shared" si="8"/>
        <v>3.8197186342054879E-2</v>
      </c>
      <c r="O43">
        <f t="shared" si="9"/>
        <v>0</v>
      </c>
      <c r="Q43">
        <f t="shared" si="0"/>
        <v>0</v>
      </c>
      <c r="R43">
        <f t="shared" si="1"/>
        <v>0</v>
      </c>
      <c r="S43">
        <f t="shared" si="2"/>
        <v>0</v>
      </c>
    </row>
    <row r="44" spans="1:19" x14ac:dyDescent="0.3">
      <c r="A44">
        <v>2.1</v>
      </c>
      <c r="B44">
        <v>11.753731</v>
      </c>
      <c r="C44">
        <v>3</v>
      </c>
      <c r="D44">
        <v>3</v>
      </c>
      <c r="E44">
        <v>15</v>
      </c>
      <c r="F44">
        <v>15</v>
      </c>
      <c r="G44">
        <f t="shared" si="10"/>
        <v>15</v>
      </c>
      <c r="H44">
        <v>7.5</v>
      </c>
      <c r="I44">
        <v>7.5</v>
      </c>
      <c r="J44" s="5">
        <v>6</v>
      </c>
      <c r="K44" s="5">
        <v>16</v>
      </c>
      <c r="L44" s="5">
        <v>0.59999999999999898</v>
      </c>
      <c r="M44" s="5">
        <v>1.6</v>
      </c>
      <c r="N44">
        <f t="shared" si="8"/>
        <v>3.3953054526271009E-2</v>
      </c>
      <c r="O44">
        <f t="shared" si="9"/>
        <v>9.0541478736722691E-2</v>
      </c>
      <c r="Q44">
        <f t="shared" si="0"/>
        <v>2.6666666666666665</v>
      </c>
      <c r="R44">
        <f t="shared" si="1"/>
        <v>2.6666666666666714</v>
      </c>
      <c r="S44">
        <f t="shared" si="2"/>
        <v>2.6666666666666665</v>
      </c>
    </row>
    <row r="45" spans="1:19" x14ac:dyDescent="0.3">
      <c r="A45">
        <v>2.1</v>
      </c>
      <c r="B45">
        <v>15.671640999999999</v>
      </c>
      <c r="C45">
        <v>3</v>
      </c>
      <c r="D45">
        <v>3</v>
      </c>
      <c r="E45">
        <v>20</v>
      </c>
      <c r="F45">
        <v>20</v>
      </c>
      <c r="G45">
        <f t="shared" si="10"/>
        <v>20</v>
      </c>
      <c r="H45">
        <v>10</v>
      </c>
      <c r="I45">
        <v>10</v>
      </c>
      <c r="J45" s="5">
        <v>7</v>
      </c>
      <c r="K45" s="5">
        <v>25</v>
      </c>
      <c r="L45" s="5">
        <v>0.69999999999999896</v>
      </c>
      <c r="M45" s="5">
        <v>2.5</v>
      </c>
      <c r="N45">
        <f t="shared" si="8"/>
        <v>2.2281692032865348E-2</v>
      </c>
      <c r="O45">
        <f t="shared" si="9"/>
        <v>7.9577471545947673E-2</v>
      </c>
      <c r="Q45">
        <f t="shared" si="0"/>
        <v>3.5714285714285716</v>
      </c>
      <c r="R45">
        <f t="shared" si="1"/>
        <v>3.5714285714285769</v>
      </c>
      <c r="S45">
        <f t="shared" si="2"/>
        <v>3.5714285714285716</v>
      </c>
    </row>
    <row r="46" spans="1:19" x14ac:dyDescent="0.3">
      <c r="A46">
        <v>2.1</v>
      </c>
      <c r="B46">
        <v>19.589552000000001</v>
      </c>
      <c r="C46">
        <v>3</v>
      </c>
      <c r="D46">
        <v>3</v>
      </c>
      <c r="E46">
        <v>25</v>
      </c>
      <c r="F46">
        <v>25</v>
      </c>
      <c r="G46">
        <f t="shared" si="10"/>
        <v>25</v>
      </c>
      <c r="H46">
        <v>12.5</v>
      </c>
      <c r="I46">
        <v>12.5</v>
      </c>
      <c r="J46" s="5">
        <v>8</v>
      </c>
      <c r="K46" s="5">
        <v>25</v>
      </c>
      <c r="L46" s="5">
        <v>0.8</v>
      </c>
      <c r="M46" s="5">
        <v>2.5</v>
      </c>
      <c r="N46">
        <f t="shared" si="8"/>
        <v>1.6297466172610083E-2</v>
      </c>
      <c r="O46">
        <f t="shared" si="9"/>
        <v>5.0929581789406507E-2</v>
      </c>
      <c r="Q46">
        <f t="shared" si="0"/>
        <v>3.125</v>
      </c>
      <c r="R46">
        <f t="shared" si="1"/>
        <v>3.125</v>
      </c>
      <c r="S46">
        <f t="shared" si="2"/>
        <v>3.125</v>
      </c>
    </row>
    <row r="47" spans="1:19" x14ac:dyDescent="0.3">
      <c r="A47">
        <v>2.1</v>
      </c>
      <c r="B47">
        <v>23.507462</v>
      </c>
      <c r="C47">
        <v>3</v>
      </c>
      <c r="D47">
        <v>3</v>
      </c>
      <c r="E47">
        <v>30</v>
      </c>
      <c r="F47">
        <v>30</v>
      </c>
      <c r="G47">
        <f t="shared" si="10"/>
        <v>30</v>
      </c>
      <c r="H47">
        <v>15</v>
      </c>
      <c r="I47">
        <v>15</v>
      </c>
      <c r="J47" s="5">
        <v>8</v>
      </c>
      <c r="K47" s="5">
        <v>32</v>
      </c>
      <c r="L47" s="5">
        <v>0.8</v>
      </c>
      <c r="M47" s="5">
        <v>3.2</v>
      </c>
      <c r="N47">
        <f t="shared" si="8"/>
        <v>1.1317684842090336E-2</v>
      </c>
      <c r="O47">
        <f t="shared" si="9"/>
        <v>4.5270739368361346E-2</v>
      </c>
      <c r="Q47">
        <f t="shared" si="0"/>
        <v>4</v>
      </c>
      <c r="R47">
        <f t="shared" si="1"/>
        <v>4</v>
      </c>
      <c r="S47">
        <f t="shared" si="2"/>
        <v>4</v>
      </c>
    </row>
    <row r="48" spans="1:19" x14ac:dyDescent="0.3">
      <c r="A48">
        <v>2.1</v>
      </c>
      <c r="B48">
        <v>27.425373</v>
      </c>
      <c r="C48">
        <v>3</v>
      </c>
      <c r="D48">
        <v>3</v>
      </c>
      <c r="E48">
        <v>35</v>
      </c>
      <c r="F48">
        <v>35</v>
      </c>
      <c r="G48">
        <f t="shared" si="10"/>
        <v>35</v>
      </c>
      <c r="H48">
        <v>17.5</v>
      </c>
      <c r="I48">
        <v>17.5</v>
      </c>
      <c r="J48" s="5">
        <v>10</v>
      </c>
      <c r="K48" s="5">
        <v>39</v>
      </c>
      <c r="L48" s="5">
        <v>0.99999990000000005</v>
      </c>
      <c r="M48" s="5">
        <v>3.8999999999999901</v>
      </c>
      <c r="N48">
        <f t="shared" si="8"/>
        <v>1.0393792201919695E-2</v>
      </c>
      <c r="O48">
        <f t="shared" si="9"/>
        <v>4.0535789587486812E-2</v>
      </c>
      <c r="Q48">
        <f t="shared" si="0"/>
        <v>3.9</v>
      </c>
      <c r="R48">
        <f t="shared" si="1"/>
        <v>3.9000003900000291</v>
      </c>
      <c r="S48">
        <f t="shared" si="2"/>
        <v>3.9</v>
      </c>
    </row>
    <row r="49" spans="1:19" x14ac:dyDescent="0.3">
      <c r="A49">
        <v>2.1</v>
      </c>
      <c r="B49">
        <v>31.343283</v>
      </c>
      <c r="C49">
        <v>3</v>
      </c>
      <c r="D49">
        <v>3</v>
      </c>
      <c r="E49">
        <v>40</v>
      </c>
      <c r="F49">
        <v>40</v>
      </c>
      <c r="G49">
        <f t="shared" si="10"/>
        <v>40</v>
      </c>
      <c r="H49">
        <v>20</v>
      </c>
      <c r="I49">
        <v>20</v>
      </c>
      <c r="J49" s="5">
        <v>6</v>
      </c>
      <c r="K49" s="5">
        <v>44</v>
      </c>
      <c r="L49" s="5">
        <v>0.59999999999999898</v>
      </c>
      <c r="M49" s="5">
        <v>4.4000000000000004</v>
      </c>
      <c r="N49">
        <f t="shared" si="8"/>
        <v>4.7746482927568598E-3</v>
      </c>
      <c r="O49">
        <f t="shared" si="9"/>
        <v>3.5014087480216977E-2</v>
      </c>
      <c r="Q49">
        <f t="shared" si="0"/>
        <v>7.333333333333333</v>
      </c>
      <c r="R49">
        <f t="shared" si="1"/>
        <v>7.3333333333333464</v>
      </c>
      <c r="S49">
        <f t="shared" si="2"/>
        <v>7.3333333333333339</v>
      </c>
    </row>
    <row r="50" spans="1:19" x14ac:dyDescent="0.3">
      <c r="A50">
        <v>2.1</v>
      </c>
      <c r="B50">
        <v>35.261194000000003</v>
      </c>
      <c r="C50">
        <v>3</v>
      </c>
      <c r="D50">
        <v>3</v>
      </c>
      <c r="E50">
        <v>45</v>
      </c>
      <c r="F50">
        <v>45</v>
      </c>
      <c r="G50">
        <f t="shared" si="10"/>
        <v>45</v>
      </c>
      <c r="H50">
        <v>22.5</v>
      </c>
      <c r="I50">
        <v>22.5</v>
      </c>
      <c r="J50" s="5">
        <v>9</v>
      </c>
      <c r="K50" s="5">
        <v>49</v>
      </c>
      <c r="L50" s="5">
        <v>0.89999989999999896</v>
      </c>
      <c r="M50" s="5">
        <v>4.9000000000000004</v>
      </c>
      <c r="N50">
        <f t="shared" si="8"/>
        <v>5.6588424210451682E-3</v>
      </c>
      <c r="O50">
        <f t="shared" si="9"/>
        <v>3.0809253181245916E-2</v>
      </c>
      <c r="Q50">
        <f t="shared" si="0"/>
        <v>5.4444444444444446</v>
      </c>
      <c r="R50">
        <f t="shared" si="1"/>
        <v>5.4444450493827903</v>
      </c>
      <c r="S50">
        <f t="shared" si="2"/>
        <v>5.4444444444444446</v>
      </c>
    </row>
    <row r="51" spans="1:19" x14ac:dyDescent="0.3">
      <c r="A51">
        <v>2.1</v>
      </c>
      <c r="B51">
        <v>39.179104000000002</v>
      </c>
      <c r="C51">
        <v>3</v>
      </c>
      <c r="D51">
        <v>3</v>
      </c>
      <c r="E51">
        <v>50</v>
      </c>
      <c r="F51">
        <v>50</v>
      </c>
      <c r="G51">
        <f t="shared" si="10"/>
        <v>50</v>
      </c>
      <c r="H51">
        <v>25</v>
      </c>
      <c r="I51">
        <v>25</v>
      </c>
      <c r="J51" s="5">
        <v>9</v>
      </c>
      <c r="K51" s="5">
        <v>51</v>
      </c>
      <c r="L51" s="5">
        <v>0.89999989999999896</v>
      </c>
      <c r="M51" s="5">
        <v>5.0999999999999899</v>
      </c>
      <c r="N51">
        <f t="shared" si="8"/>
        <v>4.5836623610465855E-3</v>
      </c>
      <c r="O51">
        <f t="shared" si="9"/>
        <v>2.5974086712597318E-2</v>
      </c>
      <c r="Q51">
        <f t="shared" si="0"/>
        <v>5.666666666666667</v>
      </c>
      <c r="R51">
        <f t="shared" si="1"/>
        <v>5.6666672962963611</v>
      </c>
      <c r="S51">
        <f t="shared" si="2"/>
        <v>5.666666666666667</v>
      </c>
    </row>
    <row r="52" spans="1:19" x14ac:dyDescent="0.3">
      <c r="A52">
        <v>2.1</v>
      </c>
      <c r="B52">
        <v>43.097014000000001</v>
      </c>
      <c r="C52">
        <v>3</v>
      </c>
      <c r="D52">
        <v>3</v>
      </c>
      <c r="E52">
        <v>55</v>
      </c>
      <c r="F52">
        <v>55</v>
      </c>
      <c r="G52">
        <f t="shared" si="10"/>
        <v>55</v>
      </c>
      <c r="H52">
        <v>27.5</v>
      </c>
      <c r="I52">
        <v>27.5</v>
      </c>
      <c r="J52" s="5">
        <v>9</v>
      </c>
      <c r="K52" s="5">
        <v>50</v>
      </c>
      <c r="L52" s="5">
        <v>0.89999989999999896</v>
      </c>
      <c r="M52" s="5">
        <v>5</v>
      </c>
      <c r="N52">
        <f t="shared" si="8"/>
        <v>3.7881507116087482E-3</v>
      </c>
      <c r="O52">
        <f t="shared" si="9"/>
        <v>2.1045281731159712E-2</v>
      </c>
      <c r="Q52">
        <f t="shared" si="0"/>
        <v>5.5555555555555554</v>
      </c>
      <c r="R52">
        <f t="shared" si="1"/>
        <v>5.555556172839581</v>
      </c>
      <c r="S52">
        <f t="shared" si="2"/>
        <v>5.5555555555555554</v>
      </c>
    </row>
    <row r="53" spans="1:19" x14ac:dyDescent="0.3">
      <c r="A53">
        <v>2.1</v>
      </c>
      <c r="B53">
        <v>47.014924999999998</v>
      </c>
      <c r="C53">
        <v>3</v>
      </c>
      <c r="D53">
        <v>3</v>
      </c>
      <c r="E53">
        <v>60</v>
      </c>
      <c r="F53">
        <v>60</v>
      </c>
      <c r="G53">
        <f t="shared" si="10"/>
        <v>60</v>
      </c>
      <c r="H53">
        <v>30</v>
      </c>
      <c r="I53">
        <v>30</v>
      </c>
      <c r="J53" s="5">
        <v>9</v>
      </c>
      <c r="K53" s="5">
        <v>72</v>
      </c>
      <c r="L53" s="5">
        <v>0.89999989999999896</v>
      </c>
      <c r="M53" s="5">
        <v>7.2</v>
      </c>
      <c r="N53">
        <f t="shared" si="8"/>
        <v>3.1830988618379067E-3</v>
      </c>
      <c r="O53">
        <f t="shared" si="9"/>
        <v>2.5464790894703253E-2</v>
      </c>
      <c r="Q53">
        <f t="shared" si="0"/>
        <v>8</v>
      </c>
      <c r="R53">
        <f t="shared" si="1"/>
        <v>8.0000008888889962</v>
      </c>
      <c r="S53">
        <f t="shared" si="2"/>
        <v>8</v>
      </c>
    </row>
    <row r="54" spans="1:19" x14ac:dyDescent="0.3">
      <c r="A54">
        <v>2.1</v>
      </c>
      <c r="B54">
        <v>50.932834999999997</v>
      </c>
      <c r="C54">
        <v>3</v>
      </c>
      <c r="D54">
        <v>3</v>
      </c>
      <c r="E54">
        <v>65</v>
      </c>
      <c r="F54">
        <v>65</v>
      </c>
      <c r="G54">
        <f t="shared" si="10"/>
        <v>65</v>
      </c>
      <c r="H54">
        <v>32.5</v>
      </c>
      <c r="I54">
        <v>32.5</v>
      </c>
      <c r="J54" s="5">
        <v>9</v>
      </c>
      <c r="K54" s="5">
        <v>68</v>
      </c>
      <c r="L54" s="5">
        <v>0.89999989999999896</v>
      </c>
      <c r="M54" s="5">
        <v>6.7999999999999901</v>
      </c>
      <c r="N54">
        <f t="shared" si="8"/>
        <v>2.7122262491399915E-3</v>
      </c>
      <c r="O54">
        <f t="shared" si="9"/>
        <v>2.0492376104613269E-2</v>
      </c>
      <c r="Q54">
        <f t="shared" si="0"/>
        <v>7.5555555555555554</v>
      </c>
      <c r="R54">
        <f t="shared" si="1"/>
        <v>7.555556395061819</v>
      </c>
      <c r="S54">
        <f t="shared" si="2"/>
        <v>7.5555555555555554</v>
      </c>
    </row>
    <row r="55" spans="1:19" x14ac:dyDescent="0.3">
      <c r="A55">
        <v>2.1</v>
      </c>
      <c r="B55">
        <v>54.850746000000001</v>
      </c>
      <c r="C55">
        <v>3</v>
      </c>
      <c r="D55">
        <v>3</v>
      </c>
      <c r="E55">
        <v>70</v>
      </c>
      <c r="F55">
        <v>70</v>
      </c>
      <c r="G55">
        <f t="shared" si="10"/>
        <v>70</v>
      </c>
      <c r="H55">
        <v>35</v>
      </c>
      <c r="I55">
        <v>35</v>
      </c>
      <c r="J55" s="5">
        <v>9</v>
      </c>
      <c r="K55" s="5">
        <v>61</v>
      </c>
      <c r="L55" s="5">
        <v>0.89999989999999896</v>
      </c>
      <c r="M55" s="5">
        <v>6.0999999999999899</v>
      </c>
      <c r="N55">
        <f t="shared" si="8"/>
        <v>2.3386032454319316E-3</v>
      </c>
      <c r="O55">
        <f t="shared" si="9"/>
        <v>1.5850533107927535E-2</v>
      </c>
      <c r="Q55">
        <f t="shared" si="0"/>
        <v>6.7777777777777777</v>
      </c>
      <c r="R55">
        <f t="shared" si="1"/>
        <v>6.7777785308642775</v>
      </c>
      <c r="S55">
        <f t="shared" si="2"/>
        <v>6.7777777777777768</v>
      </c>
    </row>
    <row r="56" spans="1:19" x14ac:dyDescent="0.3">
      <c r="A56">
        <v>2.1</v>
      </c>
      <c r="B56">
        <v>58.768656</v>
      </c>
      <c r="C56">
        <v>3</v>
      </c>
      <c r="D56">
        <v>3</v>
      </c>
      <c r="E56">
        <v>75</v>
      </c>
      <c r="F56">
        <v>75</v>
      </c>
      <c r="G56">
        <f t="shared" si="10"/>
        <v>75</v>
      </c>
      <c r="H56">
        <v>37.5</v>
      </c>
      <c r="I56">
        <v>37.5</v>
      </c>
      <c r="J56" s="5">
        <v>9</v>
      </c>
      <c r="K56" s="5">
        <v>73</v>
      </c>
      <c r="L56" s="5">
        <v>0.89999989999999896</v>
      </c>
      <c r="M56" s="5">
        <v>7.2999999999999901</v>
      </c>
      <c r="N56">
        <f t="shared" si="8"/>
        <v>2.0371832715762603E-3</v>
      </c>
      <c r="O56">
        <f t="shared" si="9"/>
        <v>1.6523819869451888E-2</v>
      </c>
      <c r="Q56">
        <f t="shared" si="0"/>
        <v>8.1111111111111107</v>
      </c>
      <c r="R56">
        <f t="shared" si="1"/>
        <v>8.1111120123457781</v>
      </c>
      <c r="S56">
        <f t="shared" si="2"/>
        <v>8.1111111111111107</v>
      </c>
    </row>
    <row r="57" spans="1:19" x14ac:dyDescent="0.3">
      <c r="A57">
        <v>2.1</v>
      </c>
      <c r="B57">
        <v>62.686566999999997</v>
      </c>
      <c r="C57">
        <v>3</v>
      </c>
      <c r="D57">
        <v>3</v>
      </c>
      <c r="E57">
        <v>80</v>
      </c>
      <c r="F57">
        <v>80</v>
      </c>
      <c r="G57">
        <f t="shared" si="10"/>
        <v>80</v>
      </c>
      <c r="H57">
        <v>40</v>
      </c>
      <c r="I57">
        <v>40</v>
      </c>
      <c r="J57" s="5">
        <v>9</v>
      </c>
      <c r="K57" s="5">
        <v>75</v>
      </c>
      <c r="L57" s="5">
        <v>0.89999989999999896</v>
      </c>
      <c r="M57" s="5">
        <v>7.5</v>
      </c>
      <c r="N57">
        <f t="shared" si="8"/>
        <v>1.7904931097838224E-3</v>
      </c>
      <c r="O57">
        <f t="shared" si="9"/>
        <v>1.4920775914865188E-2</v>
      </c>
      <c r="Q57">
        <f t="shared" si="0"/>
        <v>8.3333333333333339</v>
      </c>
      <c r="R57">
        <f t="shared" si="1"/>
        <v>8.333334259259372</v>
      </c>
      <c r="S57">
        <f t="shared" si="2"/>
        <v>8.3333333333333339</v>
      </c>
    </row>
    <row r="58" spans="1:19" x14ac:dyDescent="0.3">
      <c r="A58">
        <v>2.1</v>
      </c>
      <c r="B58">
        <v>66.604477000000003</v>
      </c>
      <c r="C58">
        <v>3</v>
      </c>
      <c r="D58">
        <v>3</v>
      </c>
      <c r="E58">
        <v>85</v>
      </c>
      <c r="F58">
        <v>85</v>
      </c>
      <c r="G58">
        <f t="shared" si="10"/>
        <v>85</v>
      </c>
      <c r="H58">
        <v>42.5</v>
      </c>
      <c r="I58">
        <v>42.5</v>
      </c>
      <c r="J58" s="5">
        <v>9</v>
      </c>
      <c r="K58" s="5">
        <v>79</v>
      </c>
      <c r="L58" s="5">
        <v>0.89999989999999896</v>
      </c>
      <c r="M58" s="5">
        <v>7.9</v>
      </c>
      <c r="N58">
        <f t="shared" si="8"/>
        <v>1.5860423394624865E-3</v>
      </c>
      <c r="O58">
        <f t="shared" si="9"/>
        <v>1.3921927201948493E-2</v>
      </c>
      <c r="Q58">
        <f t="shared" si="0"/>
        <v>8.7777777777777786</v>
      </c>
      <c r="R58">
        <f t="shared" si="1"/>
        <v>8.7777787530865385</v>
      </c>
      <c r="S58">
        <f t="shared" si="2"/>
        <v>8.7777777777777786</v>
      </c>
    </row>
    <row r="59" spans="1:19" x14ac:dyDescent="0.3">
      <c r="A59">
        <v>2.1</v>
      </c>
      <c r="B59">
        <v>70.522388000000007</v>
      </c>
      <c r="C59">
        <v>3</v>
      </c>
      <c r="D59">
        <v>3</v>
      </c>
      <c r="E59">
        <v>90</v>
      </c>
      <c r="F59">
        <v>90</v>
      </c>
      <c r="G59">
        <f t="shared" si="10"/>
        <v>90</v>
      </c>
      <c r="H59">
        <v>45</v>
      </c>
      <c r="I59">
        <v>45</v>
      </c>
      <c r="J59" s="5">
        <v>9</v>
      </c>
      <c r="K59" s="5">
        <v>81</v>
      </c>
      <c r="L59" s="5">
        <v>0.89999989999999896</v>
      </c>
      <c r="M59" s="5">
        <v>8.0999999999999908</v>
      </c>
      <c r="N59">
        <f t="shared" si="8"/>
        <v>1.4147106052612921E-3</v>
      </c>
      <c r="O59">
        <f t="shared" si="9"/>
        <v>1.2732395447351628E-2</v>
      </c>
      <c r="Q59">
        <f t="shared" si="0"/>
        <v>9</v>
      </c>
      <c r="R59">
        <f t="shared" si="1"/>
        <v>9.0000010000001112</v>
      </c>
      <c r="S59">
        <f t="shared" si="2"/>
        <v>9</v>
      </c>
    </row>
    <row r="60" spans="1:19" x14ac:dyDescent="0.3">
      <c r="A60">
        <v>2.1</v>
      </c>
      <c r="B60">
        <v>74.440297999999999</v>
      </c>
      <c r="C60">
        <v>3</v>
      </c>
      <c r="D60">
        <v>3</v>
      </c>
      <c r="E60">
        <v>95</v>
      </c>
      <c r="F60">
        <v>95</v>
      </c>
      <c r="G60">
        <f t="shared" si="10"/>
        <v>95</v>
      </c>
      <c r="H60">
        <v>47.5</v>
      </c>
      <c r="I60">
        <v>47.5</v>
      </c>
      <c r="J60" s="5">
        <v>9</v>
      </c>
      <c r="K60" s="5">
        <v>83</v>
      </c>
      <c r="L60" s="5">
        <v>0.89999989999999896</v>
      </c>
      <c r="M60" s="5">
        <v>8.3000000000000007</v>
      </c>
      <c r="N60">
        <f t="shared" si="8"/>
        <v>1.2697125653868659E-3</v>
      </c>
      <c r="O60">
        <f t="shared" si="9"/>
        <v>1.1709571436345542E-2</v>
      </c>
      <c r="Q60">
        <f t="shared" si="0"/>
        <v>9.2222222222222214</v>
      </c>
      <c r="R60">
        <f t="shared" si="1"/>
        <v>9.2222232469137051</v>
      </c>
      <c r="S60">
        <f t="shared" si="2"/>
        <v>9.2222222222222232</v>
      </c>
    </row>
    <row r="61" spans="1:19" x14ac:dyDescent="0.3">
      <c r="A61">
        <v>2.1</v>
      </c>
      <c r="B61">
        <v>78.358209000000002</v>
      </c>
      <c r="C61">
        <v>3</v>
      </c>
      <c r="D61">
        <v>3</v>
      </c>
      <c r="E61">
        <v>100</v>
      </c>
      <c r="F61">
        <v>100</v>
      </c>
      <c r="G61">
        <f t="shared" si="10"/>
        <v>100</v>
      </c>
      <c r="H61">
        <v>50</v>
      </c>
      <c r="I61">
        <v>50</v>
      </c>
      <c r="J61" s="5">
        <v>7</v>
      </c>
      <c r="K61" s="5">
        <v>78</v>
      </c>
      <c r="L61" s="5">
        <v>0.69999999999999896</v>
      </c>
      <c r="M61" s="5">
        <v>7.7999999999999901</v>
      </c>
      <c r="N61">
        <f t="shared" si="8"/>
        <v>8.9126768131461394E-4</v>
      </c>
      <c r="O61">
        <f t="shared" si="9"/>
        <v>9.9312684489342683E-3</v>
      </c>
      <c r="Q61">
        <f t="shared" si="0"/>
        <v>11.142857142857142</v>
      </c>
      <c r="R61">
        <f t="shared" si="1"/>
        <v>11.142857142857146</v>
      </c>
      <c r="S61">
        <f t="shared" si="2"/>
        <v>11.142857142857141</v>
      </c>
    </row>
    <row r="62" spans="1:19" x14ac:dyDescent="0.3">
      <c r="A62" t="s">
        <v>5</v>
      </c>
      <c r="B62">
        <v>0.59</v>
      </c>
      <c r="C62" t="s">
        <v>6</v>
      </c>
      <c r="D62">
        <v>2</v>
      </c>
      <c r="J62" s="5"/>
      <c r="K62" s="5"/>
      <c r="L62" s="5"/>
      <c r="M62" s="5"/>
    </row>
    <row r="63" spans="1:19" x14ac:dyDescent="0.3">
      <c r="A63" t="s">
        <v>8</v>
      </c>
      <c r="J63" s="5"/>
      <c r="K63" s="5"/>
      <c r="L63" s="5"/>
      <c r="M63" s="5"/>
    </row>
    <row r="64" spans="1:19" x14ac:dyDescent="0.3">
      <c r="A64" t="s">
        <v>0</v>
      </c>
      <c r="B64" t="s">
        <v>1</v>
      </c>
      <c r="C64" t="s">
        <v>15</v>
      </c>
      <c r="D64" t="s">
        <v>16</v>
      </c>
      <c r="E64" t="s">
        <v>17</v>
      </c>
      <c r="F64" t="s">
        <v>18</v>
      </c>
      <c r="G64" s="4" t="s">
        <v>19</v>
      </c>
      <c r="H64" s="6" t="s">
        <v>20</v>
      </c>
      <c r="I64" t="s">
        <v>2</v>
      </c>
      <c r="J64" s="5" t="s">
        <v>21</v>
      </c>
      <c r="K64" s="5" t="s">
        <v>22</v>
      </c>
      <c r="L64" s="5" t="s">
        <v>23</v>
      </c>
      <c r="M64" s="5" t="s">
        <v>24</v>
      </c>
      <c r="O64" s="12" t="s">
        <v>51</v>
      </c>
    </row>
    <row r="65" spans="1:19" x14ac:dyDescent="0.3">
      <c r="A65">
        <v>2.1</v>
      </c>
      <c r="B65">
        <v>3.9179103999999998</v>
      </c>
      <c r="C65">
        <v>3</v>
      </c>
      <c r="D65">
        <v>3</v>
      </c>
      <c r="E65">
        <v>5</v>
      </c>
      <c r="F65">
        <v>5</v>
      </c>
      <c r="G65">
        <v>5</v>
      </c>
      <c r="H65">
        <v>7.5</v>
      </c>
      <c r="I65">
        <v>2.5</v>
      </c>
      <c r="J65" s="5">
        <v>18</v>
      </c>
      <c r="K65" s="5">
        <v>15</v>
      </c>
      <c r="L65" s="5">
        <v>1.8</v>
      </c>
      <c r="M65" s="5">
        <v>1.5</v>
      </c>
      <c r="N65">
        <f t="shared" ref="N65:N84" si="11">J65/(PI()*H65^2)</f>
        <v>0.10185916357881301</v>
      </c>
      <c r="O65">
        <f t="shared" ref="O65:O84" si="12">K65/(PI()*H65^2)</f>
        <v>8.4882636315677523E-2</v>
      </c>
      <c r="Q65">
        <f t="shared" ref="Q65:Q123" si="13">K65/J65</f>
        <v>0.83333333333333337</v>
      </c>
      <c r="R65">
        <f t="shared" ref="R65:R123" si="14">M65/L65</f>
        <v>0.83333333333333326</v>
      </c>
      <c r="S65">
        <f t="shared" si="2"/>
        <v>0.83333333333333348</v>
      </c>
    </row>
    <row r="66" spans="1:19" x14ac:dyDescent="0.3">
      <c r="A66">
        <v>2.1</v>
      </c>
      <c r="B66">
        <v>7.8358208999999999</v>
      </c>
      <c r="C66">
        <v>3</v>
      </c>
      <c r="D66">
        <v>3</v>
      </c>
      <c r="E66">
        <v>10</v>
      </c>
      <c r="F66">
        <v>10</v>
      </c>
      <c r="G66">
        <v>10</v>
      </c>
      <c r="H66">
        <v>15</v>
      </c>
      <c r="I66">
        <v>5</v>
      </c>
      <c r="J66" s="5">
        <v>30</v>
      </c>
      <c r="K66" s="5">
        <v>27</v>
      </c>
      <c r="L66" s="5">
        <v>3</v>
      </c>
      <c r="M66" s="5">
        <v>2.7</v>
      </c>
      <c r="N66">
        <f t="shared" si="11"/>
        <v>4.2441318157838762E-2</v>
      </c>
      <c r="O66">
        <f t="shared" si="12"/>
        <v>3.8197186342054885E-2</v>
      </c>
      <c r="Q66">
        <f t="shared" si="13"/>
        <v>0.9</v>
      </c>
      <c r="R66">
        <f t="shared" si="14"/>
        <v>0.9</v>
      </c>
      <c r="S66">
        <f t="shared" si="2"/>
        <v>0.9</v>
      </c>
    </row>
    <row r="67" spans="1:19" x14ac:dyDescent="0.3">
      <c r="A67">
        <v>2.1</v>
      </c>
      <c r="B67">
        <v>11.753731</v>
      </c>
      <c r="C67">
        <v>3</v>
      </c>
      <c r="D67">
        <v>3</v>
      </c>
      <c r="E67">
        <v>15</v>
      </c>
      <c r="F67">
        <v>15</v>
      </c>
      <c r="G67">
        <v>15</v>
      </c>
      <c r="H67">
        <v>22.5</v>
      </c>
      <c r="I67">
        <v>7.5</v>
      </c>
      <c r="J67" s="5">
        <v>36</v>
      </c>
      <c r="K67" s="5">
        <v>42</v>
      </c>
      <c r="L67" s="5">
        <v>3.6</v>
      </c>
      <c r="M67" s="5">
        <v>4.2</v>
      </c>
      <c r="N67">
        <f t="shared" si="11"/>
        <v>2.2635369684180673E-2</v>
      </c>
      <c r="O67">
        <f t="shared" si="12"/>
        <v>2.6407931298210785E-2</v>
      </c>
      <c r="Q67">
        <f t="shared" si="13"/>
        <v>1.1666666666666667</v>
      </c>
      <c r="R67">
        <f t="shared" si="14"/>
        <v>1.1666666666666667</v>
      </c>
      <c r="S67">
        <f t="shared" ref="S67:S130" si="15">O67/N67</f>
        <v>1.1666666666666667</v>
      </c>
    </row>
    <row r="68" spans="1:19" x14ac:dyDescent="0.3">
      <c r="A68">
        <v>2.1</v>
      </c>
      <c r="B68">
        <v>15.671640999999999</v>
      </c>
      <c r="C68">
        <v>3</v>
      </c>
      <c r="D68">
        <v>3</v>
      </c>
      <c r="E68">
        <v>20</v>
      </c>
      <c r="F68">
        <v>20</v>
      </c>
      <c r="G68">
        <v>20</v>
      </c>
      <c r="H68">
        <v>30</v>
      </c>
      <c r="I68">
        <v>10</v>
      </c>
      <c r="J68" s="5">
        <v>48</v>
      </c>
      <c r="K68" s="5">
        <v>46</v>
      </c>
      <c r="L68" s="5">
        <v>4.7999999999999901</v>
      </c>
      <c r="M68" s="5">
        <v>4.5999999999999899</v>
      </c>
      <c r="N68">
        <f t="shared" si="11"/>
        <v>1.6976527263135505E-2</v>
      </c>
      <c r="O68">
        <f t="shared" si="12"/>
        <v>1.6269171960504859E-2</v>
      </c>
      <c r="Q68">
        <f t="shared" si="13"/>
        <v>0.95833333333333337</v>
      </c>
      <c r="R68">
        <f t="shared" si="14"/>
        <v>0.95833333333333326</v>
      </c>
      <c r="S68">
        <f t="shared" si="15"/>
        <v>0.95833333333333337</v>
      </c>
    </row>
    <row r="69" spans="1:19" x14ac:dyDescent="0.3">
      <c r="A69">
        <v>2.1</v>
      </c>
      <c r="B69">
        <v>19.589552000000001</v>
      </c>
      <c r="C69">
        <v>3</v>
      </c>
      <c r="D69">
        <v>3</v>
      </c>
      <c r="E69">
        <v>25</v>
      </c>
      <c r="F69">
        <v>25</v>
      </c>
      <c r="G69">
        <v>25</v>
      </c>
      <c r="H69">
        <v>37.5</v>
      </c>
      <c r="I69">
        <v>12.5</v>
      </c>
      <c r="J69" s="5">
        <v>50</v>
      </c>
      <c r="K69" s="5">
        <v>45</v>
      </c>
      <c r="L69" s="5">
        <v>5</v>
      </c>
      <c r="M69" s="5">
        <v>4.5</v>
      </c>
      <c r="N69">
        <f t="shared" si="11"/>
        <v>1.1317684842090335E-2</v>
      </c>
      <c r="O69">
        <f t="shared" si="12"/>
        <v>1.0185916357881301E-2</v>
      </c>
      <c r="Q69">
        <f t="shared" si="13"/>
        <v>0.9</v>
      </c>
      <c r="R69">
        <f t="shared" si="14"/>
        <v>0.9</v>
      </c>
      <c r="S69">
        <f t="shared" si="15"/>
        <v>0.89999999999999991</v>
      </c>
    </row>
    <row r="70" spans="1:19" x14ac:dyDescent="0.3">
      <c r="A70">
        <v>2.1</v>
      </c>
      <c r="B70">
        <v>23.507462</v>
      </c>
      <c r="C70">
        <v>3</v>
      </c>
      <c r="D70">
        <v>3</v>
      </c>
      <c r="E70">
        <v>30</v>
      </c>
      <c r="F70">
        <v>30</v>
      </c>
      <c r="G70">
        <v>30</v>
      </c>
      <c r="H70">
        <v>45</v>
      </c>
      <c r="I70">
        <v>15</v>
      </c>
      <c r="J70" s="5">
        <v>55</v>
      </c>
      <c r="K70" s="5">
        <v>56</v>
      </c>
      <c r="L70" s="5">
        <v>5.5</v>
      </c>
      <c r="M70" s="5">
        <v>5.5999999999999899</v>
      </c>
      <c r="N70">
        <f t="shared" si="11"/>
        <v>8.645453698819007E-3</v>
      </c>
      <c r="O70">
        <f t="shared" si="12"/>
        <v>8.8026437660702617E-3</v>
      </c>
      <c r="Q70">
        <f t="shared" si="13"/>
        <v>1.0181818181818181</v>
      </c>
      <c r="R70">
        <f t="shared" si="14"/>
        <v>1.0181818181818163</v>
      </c>
      <c r="S70">
        <f t="shared" si="15"/>
        <v>1.0181818181818181</v>
      </c>
    </row>
    <row r="71" spans="1:19" x14ac:dyDescent="0.3">
      <c r="A71">
        <v>2.1</v>
      </c>
      <c r="B71">
        <v>27.425373</v>
      </c>
      <c r="C71">
        <v>3</v>
      </c>
      <c r="D71">
        <v>3</v>
      </c>
      <c r="E71">
        <v>35</v>
      </c>
      <c r="F71">
        <v>35</v>
      </c>
      <c r="G71">
        <v>35</v>
      </c>
      <c r="H71">
        <v>52.5</v>
      </c>
      <c r="I71">
        <v>17.5</v>
      </c>
      <c r="J71" s="5">
        <v>56</v>
      </c>
      <c r="K71" s="5">
        <v>60</v>
      </c>
      <c r="L71" s="5">
        <v>5.5999999999999899</v>
      </c>
      <c r="M71" s="5">
        <v>6</v>
      </c>
      <c r="N71">
        <f t="shared" si="11"/>
        <v>6.4672484811944776E-3</v>
      </c>
      <c r="O71">
        <f t="shared" si="12"/>
        <v>6.9291948012797974E-3</v>
      </c>
      <c r="Q71">
        <f t="shared" si="13"/>
        <v>1.0714285714285714</v>
      </c>
      <c r="R71">
        <f t="shared" si="14"/>
        <v>1.0714285714285734</v>
      </c>
      <c r="S71">
        <f t="shared" si="15"/>
        <v>1.0714285714285714</v>
      </c>
    </row>
    <row r="72" spans="1:19" x14ac:dyDescent="0.3">
      <c r="A72">
        <v>2.1</v>
      </c>
      <c r="B72">
        <v>31.343283</v>
      </c>
      <c r="C72">
        <v>3</v>
      </c>
      <c r="D72">
        <v>3</v>
      </c>
      <c r="E72">
        <v>40</v>
      </c>
      <c r="F72">
        <v>40</v>
      </c>
      <c r="G72">
        <v>40</v>
      </c>
      <c r="H72">
        <v>60</v>
      </c>
      <c r="I72">
        <v>20</v>
      </c>
      <c r="J72" s="5">
        <v>53</v>
      </c>
      <c r="K72" s="5">
        <v>62</v>
      </c>
      <c r="L72" s="5">
        <v>5.2999999999999901</v>
      </c>
      <c r="M72" s="5">
        <v>6.2</v>
      </c>
      <c r="N72">
        <f t="shared" si="11"/>
        <v>4.6862288799280295E-3</v>
      </c>
      <c r="O72">
        <f t="shared" si="12"/>
        <v>5.4820035953875067E-3</v>
      </c>
      <c r="Q72">
        <f t="shared" si="13"/>
        <v>1.1698113207547169</v>
      </c>
      <c r="R72">
        <f t="shared" si="14"/>
        <v>1.1698113207547192</v>
      </c>
      <c r="S72">
        <f t="shared" si="15"/>
        <v>1.1698113207547172</v>
      </c>
    </row>
    <row r="73" spans="1:19" x14ac:dyDescent="0.3">
      <c r="A73">
        <v>2.1</v>
      </c>
      <c r="B73">
        <v>35.261194000000003</v>
      </c>
      <c r="C73">
        <v>3</v>
      </c>
      <c r="D73">
        <v>3</v>
      </c>
      <c r="E73">
        <v>45</v>
      </c>
      <c r="F73">
        <v>45</v>
      </c>
      <c r="G73">
        <v>45</v>
      </c>
      <c r="H73">
        <v>67.5</v>
      </c>
      <c r="I73">
        <v>22.5</v>
      </c>
      <c r="J73" s="5">
        <v>58</v>
      </c>
      <c r="K73" s="5">
        <v>60</v>
      </c>
      <c r="L73" s="5">
        <v>5.7999999999999901</v>
      </c>
      <c r="M73" s="5">
        <v>6</v>
      </c>
      <c r="N73">
        <f t="shared" si="11"/>
        <v>4.0520106224767871E-3</v>
      </c>
      <c r="O73">
        <f t="shared" si="12"/>
        <v>4.1917351267001246E-3</v>
      </c>
      <c r="Q73">
        <f t="shared" si="13"/>
        <v>1.0344827586206897</v>
      </c>
      <c r="R73">
        <f t="shared" si="14"/>
        <v>1.0344827586206915</v>
      </c>
      <c r="S73">
        <f t="shared" si="15"/>
        <v>1.0344827586206897</v>
      </c>
    </row>
    <row r="74" spans="1:19" x14ac:dyDescent="0.3">
      <c r="A74">
        <v>2.1</v>
      </c>
      <c r="B74">
        <v>39.179104000000002</v>
      </c>
      <c r="C74">
        <v>3</v>
      </c>
      <c r="D74">
        <v>3</v>
      </c>
      <c r="E74">
        <v>50</v>
      </c>
      <c r="F74">
        <v>50</v>
      </c>
      <c r="G74">
        <v>50</v>
      </c>
      <c r="H74">
        <v>75</v>
      </c>
      <c r="I74">
        <v>25</v>
      </c>
      <c r="J74" s="5">
        <v>64</v>
      </c>
      <c r="K74" s="5">
        <v>61</v>
      </c>
      <c r="L74" s="5">
        <v>6.4</v>
      </c>
      <c r="M74" s="5">
        <v>6.0999999999999899</v>
      </c>
      <c r="N74">
        <f t="shared" si="11"/>
        <v>3.621659149468907E-3</v>
      </c>
      <c r="O74">
        <f t="shared" si="12"/>
        <v>3.4518938768375519E-3</v>
      </c>
      <c r="Q74">
        <f t="shared" si="13"/>
        <v>0.953125</v>
      </c>
      <c r="R74">
        <f t="shared" si="14"/>
        <v>0.95312499999999833</v>
      </c>
      <c r="S74">
        <f t="shared" si="15"/>
        <v>0.953125</v>
      </c>
    </row>
    <row r="75" spans="1:19" x14ac:dyDescent="0.3">
      <c r="A75">
        <v>2.1</v>
      </c>
      <c r="B75">
        <v>43.097014000000001</v>
      </c>
      <c r="C75">
        <v>3</v>
      </c>
      <c r="D75">
        <v>3</v>
      </c>
      <c r="E75">
        <v>55</v>
      </c>
      <c r="F75">
        <v>55</v>
      </c>
      <c r="G75">
        <v>55</v>
      </c>
      <c r="H75">
        <v>82.5</v>
      </c>
      <c r="I75">
        <v>27.5</v>
      </c>
      <c r="J75" s="5">
        <v>64</v>
      </c>
      <c r="K75" s="5">
        <v>62</v>
      </c>
      <c r="L75" s="5">
        <v>6.4</v>
      </c>
      <c r="M75" s="5">
        <v>6.2</v>
      </c>
      <c r="N75">
        <f t="shared" si="11"/>
        <v>2.9931067350982706E-3</v>
      </c>
      <c r="O75">
        <f t="shared" si="12"/>
        <v>2.8995721496264497E-3</v>
      </c>
      <c r="Q75">
        <f t="shared" si="13"/>
        <v>0.96875</v>
      </c>
      <c r="R75">
        <f t="shared" si="14"/>
        <v>0.96875</v>
      </c>
      <c r="S75">
        <f t="shared" si="15"/>
        <v>0.96875</v>
      </c>
    </row>
    <row r="76" spans="1:19" x14ac:dyDescent="0.3">
      <c r="A76">
        <v>2.1</v>
      </c>
      <c r="B76">
        <v>47.014924999999998</v>
      </c>
      <c r="C76">
        <v>3</v>
      </c>
      <c r="D76">
        <v>3</v>
      </c>
      <c r="E76">
        <v>60</v>
      </c>
      <c r="F76">
        <v>60</v>
      </c>
      <c r="G76">
        <v>60</v>
      </c>
      <c r="H76">
        <v>90</v>
      </c>
      <c r="I76">
        <v>30</v>
      </c>
      <c r="J76" s="5">
        <v>59</v>
      </c>
      <c r="K76" s="5">
        <v>81</v>
      </c>
      <c r="L76" s="5">
        <v>5.9</v>
      </c>
      <c r="M76" s="5">
        <v>8.0999999999999908</v>
      </c>
      <c r="N76">
        <f t="shared" si="11"/>
        <v>2.3185534919560064E-3</v>
      </c>
      <c r="O76">
        <f t="shared" si="12"/>
        <v>3.1830988618379071E-3</v>
      </c>
      <c r="Q76">
        <f t="shared" si="13"/>
        <v>1.3728813559322033</v>
      </c>
      <c r="R76">
        <f t="shared" si="14"/>
        <v>1.3728813559322017</v>
      </c>
      <c r="S76">
        <f t="shared" si="15"/>
        <v>1.3728813559322033</v>
      </c>
    </row>
    <row r="77" spans="1:19" x14ac:dyDescent="0.3">
      <c r="A77">
        <v>2.1</v>
      </c>
      <c r="B77">
        <v>50.932834999999997</v>
      </c>
      <c r="C77">
        <v>3</v>
      </c>
      <c r="D77">
        <v>3</v>
      </c>
      <c r="E77">
        <v>65</v>
      </c>
      <c r="F77">
        <v>65</v>
      </c>
      <c r="G77">
        <v>65</v>
      </c>
      <c r="H77">
        <v>97.5</v>
      </c>
      <c r="I77">
        <v>32.5</v>
      </c>
      <c r="J77" s="5">
        <v>63</v>
      </c>
      <c r="K77" s="5">
        <v>76</v>
      </c>
      <c r="L77" s="5">
        <v>6.2999999999999901</v>
      </c>
      <c r="M77" s="5">
        <v>7.5999999999999899</v>
      </c>
      <c r="N77">
        <f t="shared" si="11"/>
        <v>2.1095093048866601E-3</v>
      </c>
      <c r="O77">
        <f t="shared" si="12"/>
        <v>2.5448048757362885E-3</v>
      </c>
      <c r="Q77">
        <f t="shared" si="13"/>
        <v>1.2063492063492063</v>
      </c>
      <c r="R77">
        <f t="shared" si="14"/>
        <v>1.2063492063492067</v>
      </c>
      <c r="S77">
        <f t="shared" si="15"/>
        <v>1.2063492063492065</v>
      </c>
    </row>
    <row r="78" spans="1:19" x14ac:dyDescent="0.3">
      <c r="A78">
        <v>2.1</v>
      </c>
      <c r="B78">
        <v>54.850746000000001</v>
      </c>
      <c r="C78">
        <v>3</v>
      </c>
      <c r="D78">
        <v>3</v>
      </c>
      <c r="E78">
        <v>70</v>
      </c>
      <c r="F78">
        <v>70</v>
      </c>
      <c r="G78">
        <v>70</v>
      </c>
      <c r="H78">
        <v>105</v>
      </c>
      <c r="I78">
        <v>35</v>
      </c>
      <c r="J78" s="5">
        <v>62</v>
      </c>
      <c r="K78" s="5">
        <v>75</v>
      </c>
      <c r="L78" s="5">
        <v>6.2</v>
      </c>
      <c r="M78" s="5">
        <v>7.5</v>
      </c>
      <c r="N78">
        <f t="shared" si="11"/>
        <v>1.7900419903306144E-3</v>
      </c>
      <c r="O78">
        <f t="shared" si="12"/>
        <v>2.1653733753999368E-3</v>
      </c>
      <c r="Q78">
        <f t="shared" si="13"/>
        <v>1.2096774193548387</v>
      </c>
      <c r="R78">
        <f t="shared" si="14"/>
        <v>1.2096774193548387</v>
      </c>
      <c r="S78">
        <f t="shared" si="15"/>
        <v>1.2096774193548387</v>
      </c>
    </row>
    <row r="79" spans="1:19" x14ac:dyDescent="0.3">
      <c r="A79">
        <v>2.1</v>
      </c>
      <c r="B79">
        <v>58.768656</v>
      </c>
      <c r="C79">
        <v>3</v>
      </c>
      <c r="D79">
        <v>3</v>
      </c>
      <c r="E79">
        <v>75</v>
      </c>
      <c r="F79">
        <v>75</v>
      </c>
      <c r="G79">
        <v>75</v>
      </c>
      <c r="H79">
        <v>112.5</v>
      </c>
      <c r="I79">
        <v>37.5</v>
      </c>
      <c r="J79" s="5">
        <v>65</v>
      </c>
      <c r="K79" s="5">
        <v>81</v>
      </c>
      <c r="L79" s="5">
        <v>6.5</v>
      </c>
      <c r="M79" s="5">
        <v>8.0999999999999908</v>
      </c>
      <c r="N79">
        <f t="shared" si="11"/>
        <v>1.6347766994130486E-3</v>
      </c>
      <c r="O79">
        <f t="shared" si="12"/>
        <v>2.0371832715762607E-3</v>
      </c>
      <c r="Q79">
        <f t="shared" si="13"/>
        <v>1.2461538461538462</v>
      </c>
      <c r="R79">
        <f t="shared" si="14"/>
        <v>1.2461538461538448</v>
      </c>
      <c r="S79">
        <f t="shared" si="15"/>
        <v>1.2461538461538462</v>
      </c>
    </row>
    <row r="80" spans="1:19" x14ac:dyDescent="0.3">
      <c r="A80">
        <v>2.1</v>
      </c>
      <c r="B80">
        <v>62.686566999999997</v>
      </c>
      <c r="C80">
        <v>3</v>
      </c>
      <c r="D80">
        <v>3</v>
      </c>
      <c r="E80">
        <v>80</v>
      </c>
      <c r="F80">
        <v>80</v>
      </c>
      <c r="G80">
        <v>80</v>
      </c>
      <c r="H80">
        <v>120</v>
      </c>
      <c r="I80">
        <v>40</v>
      </c>
      <c r="J80" s="5">
        <v>64</v>
      </c>
      <c r="K80" s="5">
        <v>81</v>
      </c>
      <c r="L80" s="5">
        <v>6.4</v>
      </c>
      <c r="M80" s="5">
        <v>8.0999999999999908</v>
      </c>
      <c r="N80">
        <f t="shared" si="11"/>
        <v>1.4147106052612921E-3</v>
      </c>
      <c r="O80">
        <f t="shared" si="12"/>
        <v>1.7904931097838226E-3</v>
      </c>
      <c r="Q80">
        <f t="shared" si="13"/>
        <v>1.265625</v>
      </c>
      <c r="R80">
        <f t="shared" si="14"/>
        <v>1.2656249999999984</v>
      </c>
      <c r="S80">
        <f t="shared" si="15"/>
        <v>1.265625</v>
      </c>
    </row>
    <row r="81" spans="1:19" x14ac:dyDescent="0.3">
      <c r="A81">
        <v>2.1</v>
      </c>
      <c r="B81">
        <v>66.604477000000003</v>
      </c>
      <c r="C81">
        <v>3</v>
      </c>
      <c r="D81">
        <v>3</v>
      </c>
      <c r="E81">
        <v>85</v>
      </c>
      <c r="F81">
        <v>85</v>
      </c>
      <c r="G81">
        <v>85</v>
      </c>
      <c r="H81">
        <v>127.5</v>
      </c>
      <c r="I81">
        <v>42.5</v>
      </c>
      <c r="J81" s="5">
        <v>66</v>
      </c>
      <c r="K81" s="5">
        <v>82</v>
      </c>
      <c r="L81" s="5">
        <v>6.5999999999999899</v>
      </c>
      <c r="M81" s="5">
        <v>8.1999999999999904</v>
      </c>
      <c r="N81">
        <f t="shared" si="11"/>
        <v>1.2923307951175815E-3</v>
      </c>
      <c r="O81">
        <f t="shared" si="12"/>
        <v>1.60562310908548E-3</v>
      </c>
      <c r="Q81">
        <f t="shared" si="13"/>
        <v>1.2424242424242424</v>
      </c>
      <c r="R81">
        <f t="shared" si="14"/>
        <v>1.2424242424242429</v>
      </c>
      <c r="S81">
        <f t="shared" si="15"/>
        <v>1.2424242424242424</v>
      </c>
    </row>
    <row r="82" spans="1:19" x14ac:dyDescent="0.3">
      <c r="A82">
        <v>2.1</v>
      </c>
      <c r="B82">
        <v>70.522388000000007</v>
      </c>
      <c r="C82">
        <v>3</v>
      </c>
      <c r="D82">
        <v>3</v>
      </c>
      <c r="E82">
        <v>90</v>
      </c>
      <c r="F82">
        <v>90</v>
      </c>
      <c r="G82">
        <v>90</v>
      </c>
      <c r="H82">
        <v>135</v>
      </c>
      <c r="I82">
        <v>45</v>
      </c>
      <c r="J82" s="5">
        <v>64</v>
      </c>
      <c r="K82" s="5">
        <v>83</v>
      </c>
      <c r="L82" s="5">
        <v>6.4</v>
      </c>
      <c r="M82" s="5">
        <v>8.3000000000000007</v>
      </c>
      <c r="N82">
        <f t="shared" si="11"/>
        <v>1.1177960337866999E-3</v>
      </c>
      <c r="O82">
        <f t="shared" si="12"/>
        <v>1.4496417313171264E-3</v>
      </c>
      <c r="Q82">
        <f t="shared" si="13"/>
        <v>1.296875</v>
      </c>
      <c r="R82">
        <f t="shared" si="14"/>
        <v>1.296875</v>
      </c>
      <c r="S82">
        <f t="shared" si="15"/>
        <v>1.296875</v>
      </c>
    </row>
    <row r="83" spans="1:19" x14ac:dyDescent="0.3">
      <c r="A83">
        <v>2.1</v>
      </c>
      <c r="B83">
        <v>74.440297999999999</v>
      </c>
      <c r="C83">
        <v>3</v>
      </c>
      <c r="D83">
        <v>3</v>
      </c>
      <c r="E83">
        <v>95</v>
      </c>
      <c r="F83">
        <v>95</v>
      </c>
      <c r="G83">
        <v>95</v>
      </c>
      <c r="H83">
        <v>142.5</v>
      </c>
      <c r="I83">
        <v>47.5</v>
      </c>
      <c r="J83" s="5">
        <v>67</v>
      </c>
      <c r="K83" s="5">
        <v>85</v>
      </c>
      <c r="L83" s="5">
        <v>6.7</v>
      </c>
      <c r="M83" s="5">
        <v>8.4999990000000007</v>
      </c>
      <c r="N83">
        <f t="shared" si="11"/>
        <v>1.0502560726039507E-3</v>
      </c>
      <c r="O83">
        <f t="shared" si="12"/>
        <v>1.3324144204676987E-3</v>
      </c>
      <c r="Q83">
        <f t="shared" si="13"/>
        <v>1.2686567164179106</v>
      </c>
      <c r="R83">
        <f t="shared" si="14"/>
        <v>1.2686565671641792</v>
      </c>
      <c r="S83">
        <f t="shared" si="15"/>
        <v>1.2686567164179106</v>
      </c>
    </row>
    <row r="84" spans="1:19" x14ac:dyDescent="0.3">
      <c r="A84">
        <v>2.1</v>
      </c>
      <c r="B84">
        <v>78.358209000000002</v>
      </c>
      <c r="C84">
        <v>3</v>
      </c>
      <c r="D84">
        <v>3</v>
      </c>
      <c r="E84">
        <v>100</v>
      </c>
      <c r="F84">
        <v>100</v>
      </c>
      <c r="G84">
        <v>100</v>
      </c>
      <c r="H84">
        <v>150</v>
      </c>
      <c r="I84">
        <v>50</v>
      </c>
      <c r="J84" s="5">
        <v>66</v>
      </c>
      <c r="K84" s="5">
        <v>93</v>
      </c>
      <c r="L84" s="5">
        <v>6.5999999999999899</v>
      </c>
      <c r="M84" s="5">
        <v>9.2999989999999908</v>
      </c>
      <c r="N84">
        <f t="shared" si="11"/>
        <v>9.3370899947245261E-4</v>
      </c>
      <c r="O84">
        <f t="shared" si="12"/>
        <v>1.3156808628930015E-3</v>
      </c>
      <c r="Q84">
        <f t="shared" si="13"/>
        <v>1.4090909090909092</v>
      </c>
      <c r="R84">
        <f t="shared" si="14"/>
        <v>1.4090907575757583</v>
      </c>
      <c r="S84">
        <f t="shared" si="15"/>
        <v>1.4090909090909092</v>
      </c>
    </row>
    <row r="85" spans="1:19" x14ac:dyDescent="0.3">
      <c r="A85" t="s">
        <v>5</v>
      </c>
      <c r="B85">
        <v>0.59</v>
      </c>
      <c r="C85" t="s">
        <v>6</v>
      </c>
      <c r="D85">
        <v>2</v>
      </c>
      <c r="J85" s="5"/>
      <c r="K85" s="5"/>
      <c r="L85" s="5"/>
      <c r="M85" s="5"/>
    </row>
    <row r="86" spans="1:19" x14ac:dyDescent="0.3">
      <c r="A86" t="s">
        <v>8</v>
      </c>
      <c r="J86" s="5"/>
      <c r="K86" s="5"/>
      <c r="L86" s="5"/>
      <c r="M86" s="5"/>
    </row>
    <row r="87" spans="1:19" x14ac:dyDescent="0.3">
      <c r="A87" t="s">
        <v>0</v>
      </c>
      <c r="B87" t="s">
        <v>1</v>
      </c>
      <c r="C87" t="s">
        <v>15</v>
      </c>
      <c r="D87" t="s">
        <v>16</v>
      </c>
      <c r="E87" s="4" t="s">
        <v>17</v>
      </c>
      <c r="F87" s="4" t="s">
        <v>18</v>
      </c>
      <c r="G87" s="7" t="s">
        <v>19</v>
      </c>
      <c r="H87" s="6" t="s">
        <v>20</v>
      </c>
      <c r="I87" t="s">
        <v>2</v>
      </c>
      <c r="J87" s="5" t="s">
        <v>21</v>
      </c>
      <c r="K87" s="5" t="s">
        <v>22</v>
      </c>
      <c r="L87" s="5" t="s">
        <v>23</v>
      </c>
      <c r="M87" s="5" t="s">
        <v>24</v>
      </c>
      <c r="O87" s="12" t="s">
        <v>51</v>
      </c>
    </row>
    <row r="88" spans="1:19" x14ac:dyDescent="0.3">
      <c r="A88">
        <v>2.1</v>
      </c>
      <c r="B88">
        <v>39.179104000000002</v>
      </c>
      <c r="C88">
        <v>3</v>
      </c>
      <c r="D88">
        <v>3</v>
      </c>
      <c r="E88">
        <v>50</v>
      </c>
      <c r="F88">
        <v>50</v>
      </c>
      <c r="G88">
        <v>50</v>
      </c>
      <c r="H88">
        <v>75</v>
      </c>
      <c r="I88">
        <v>25</v>
      </c>
      <c r="J88" s="5">
        <v>64</v>
      </c>
      <c r="K88" s="5">
        <v>61</v>
      </c>
      <c r="L88" s="5">
        <v>6.4</v>
      </c>
      <c r="M88" s="5">
        <v>6.0999999999999899</v>
      </c>
      <c r="N88">
        <f t="shared" ref="N88:N97" si="16">J88/(PI()*H88^2)</f>
        <v>3.621659149468907E-3</v>
      </c>
      <c r="O88">
        <f t="shared" ref="O88:O97" si="17">K88/(PI()*H88^2)</f>
        <v>3.4518938768375519E-3</v>
      </c>
      <c r="Q88">
        <f t="shared" si="13"/>
        <v>0.953125</v>
      </c>
      <c r="R88">
        <f t="shared" si="14"/>
        <v>0.95312499999999833</v>
      </c>
      <c r="S88">
        <f t="shared" si="15"/>
        <v>0.953125</v>
      </c>
    </row>
    <row r="89" spans="1:19" x14ac:dyDescent="0.3">
      <c r="A89">
        <v>2.1</v>
      </c>
      <c r="B89">
        <v>39.179104000000002</v>
      </c>
      <c r="C89">
        <v>3</v>
      </c>
      <c r="D89">
        <v>3</v>
      </c>
      <c r="E89">
        <v>61.111111111</v>
      </c>
      <c r="F89">
        <v>61.111111111</v>
      </c>
      <c r="G89">
        <v>50</v>
      </c>
      <c r="H89">
        <v>75</v>
      </c>
      <c r="I89">
        <v>25</v>
      </c>
      <c r="J89" s="5">
        <v>64</v>
      </c>
      <c r="K89" s="5">
        <v>64</v>
      </c>
      <c r="L89" s="5">
        <v>6.4</v>
      </c>
      <c r="M89" s="5">
        <v>6.4</v>
      </c>
      <c r="N89">
        <f t="shared" si="16"/>
        <v>3.621659149468907E-3</v>
      </c>
      <c r="O89">
        <f t="shared" si="17"/>
        <v>3.621659149468907E-3</v>
      </c>
      <c r="Q89">
        <f t="shared" si="13"/>
        <v>1</v>
      </c>
      <c r="R89">
        <f t="shared" si="14"/>
        <v>1</v>
      </c>
      <c r="S89">
        <f t="shared" si="15"/>
        <v>1</v>
      </c>
    </row>
    <row r="90" spans="1:19" x14ac:dyDescent="0.3">
      <c r="A90">
        <v>2.1</v>
      </c>
      <c r="B90">
        <v>39.179104000000002</v>
      </c>
      <c r="C90">
        <v>3</v>
      </c>
      <c r="D90">
        <v>3</v>
      </c>
      <c r="E90">
        <v>72.222222221999999</v>
      </c>
      <c r="F90">
        <v>72.222222221999999</v>
      </c>
      <c r="G90">
        <v>50</v>
      </c>
      <c r="H90">
        <v>75</v>
      </c>
      <c r="I90">
        <v>25</v>
      </c>
      <c r="J90" s="5">
        <v>64</v>
      </c>
      <c r="K90" s="5">
        <v>71</v>
      </c>
      <c r="L90" s="5">
        <v>6.4</v>
      </c>
      <c r="M90" s="5">
        <v>7.0999999999999899</v>
      </c>
      <c r="N90">
        <f t="shared" si="16"/>
        <v>3.621659149468907E-3</v>
      </c>
      <c r="O90">
        <f t="shared" si="17"/>
        <v>4.0177781189420685E-3</v>
      </c>
      <c r="Q90">
        <f t="shared" si="13"/>
        <v>1.109375</v>
      </c>
      <c r="R90">
        <f t="shared" si="14"/>
        <v>1.1093749999999984</v>
      </c>
      <c r="S90">
        <f t="shared" si="15"/>
        <v>1.109375</v>
      </c>
    </row>
    <row r="91" spans="1:19" x14ac:dyDescent="0.3">
      <c r="A91">
        <v>2.1</v>
      </c>
      <c r="B91">
        <v>39.179104000000002</v>
      </c>
      <c r="C91">
        <v>3</v>
      </c>
      <c r="D91">
        <v>3</v>
      </c>
      <c r="E91">
        <v>83.333333332999999</v>
      </c>
      <c r="F91">
        <v>83.333333332999999</v>
      </c>
      <c r="G91">
        <v>50</v>
      </c>
      <c r="H91">
        <v>75</v>
      </c>
      <c r="I91">
        <v>25</v>
      </c>
      <c r="J91" s="5">
        <v>64</v>
      </c>
      <c r="K91" s="5">
        <v>68</v>
      </c>
      <c r="L91" s="5">
        <v>6.4</v>
      </c>
      <c r="M91" s="5">
        <v>6.7999999999999901</v>
      </c>
      <c r="N91">
        <f t="shared" si="16"/>
        <v>3.621659149468907E-3</v>
      </c>
      <c r="O91">
        <f t="shared" si="17"/>
        <v>3.8480128463107138E-3</v>
      </c>
      <c r="Q91">
        <f t="shared" si="13"/>
        <v>1.0625</v>
      </c>
      <c r="R91">
        <f t="shared" si="14"/>
        <v>1.0624999999999984</v>
      </c>
      <c r="S91">
        <f t="shared" si="15"/>
        <v>1.0625</v>
      </c>
    </row>
    <row r="92" spans="1:19" x14ac:dyDescent="0.3">
      <c r="A92">
        <v>2.1</v>
      </c>
      <c r="B92">
        <v>39.179104000000002</v>
      </c>
      <c r="C92">
        <v>3</v>
      </c>
      <c r="D92">
        <v>3</v>
      </c>
      <c r="E92">
        <v>94.444444443999998</v>
      </c>
      <c r="F92">
        <v>94.444444443999998</v>
      </c>
      <c r="G92">
        <v>50</v>
      </c>
      <c r="H92">
        <v>75</v>
      </c>
      <c r="I92">
        <v>25</v>
      </c>
      <c r="J92" s="5">
        <v>64</v>
      </c>
      <c r="K92" s="5">
        <v>69</v>
      </c>
      <c r="L92" s="5">
        <v>6.4</v>
      </c>
      <c r="M92" s="5">
        <v>6.9</v>
      </c>
      <c r="N92">
        <f t="shared" si="16"/>
        <v>3.621659149468907E-3</v>
      </c>
      <c r="O92">
        <f t="shared" si="17"/>
        <v>3.9046012705211655E-3</v>
      </c>
      <c r="Q92">
        <f t="shared" si="13"/>
        <v>1.078125</v>
      </c>
      <c r="R92">
        <f t="shared" si="14"/>
        <v>1.078125</v>
      </c>
      <c r="S92">
        <f t="shared" si="15"/>
        <v>1.078125</v>
      </c>
    </row>
    <row r="93" spans="1:19" x14ac:dyDescent="0.3">
      <c r="A93">
        <v>2.1</v>
      </c>
      <c r="B93">
        <v>39.179104000000002</v>
      </c>
      <c r="C93">
        <v>3</v>
      </c>
      <c r="D93">
        <v>3</v>
      </c>
      <c r="E93">
        <v>105.55555554999999</v>
      </c>
      <c r="F93">
        <v>105.55555554999999</v>
      </c>
      <c r="G93">
        <v>50</v>
      </c>
      <c r="H93">
        <v>75</v>
      </c>
      <c r="I93">
        <v>25</v>
      </c>
      <c r="J93" s="5">
        <v>64</v>
      </c>
      <c r="K93" s="5">
        <v>66</v>
      </c>
      <c r="L93" s="5">
        <v>6.4</v>
      </c>
      <c r="M93" s="5">
        <v>6.5999999999999899</v>
      </c>
      <c r="N93">
        <f t="shared" si="16"/>
        <v>3.621659149468907E-3</v>
      </c>
      <c r="O93">
        <f t="shared" si="17"/>
        <v>3.7348359978898104E-3</v>
      </c>
      <c r="Q93">
        <f t="shared" si="13"/>
        <v>1.03125</v>
      </c>
      <c r="R93">
        <f t="shared" si="14"/>
        <v>1.0312499999999984</v>
      </c>
      <c r="S93">
        <f t="shared" si="15"/>
        <v>1.03125</v>
      </c>
    </row>
    <row r="94" spans="1:19" x14ac:dyDescent="0.3">
      <c r="A94">
        <v>2.1</v>
      </c>
      <c r="B94">
        <v>39.179104000000002</v>
      </c>
      <c r="C94">
        <v>3</v>
      </c>
      <c r="D94">
        <v>3</v>
      </c>
      <c r="E94">
        <v>116.66666666</v>
      </c>
      <c r="F94">
        <v>116.66666666</v>
      </c>
      <c r="G94">
        <v>50</v>
      </c>
      <c r="H94">
        <v>75</v>
      </c>
      <c r="I94">
        <v>25</v>
      </c>
      <c r="J94" s="5">
        <v>64</v>
      </c>
      <c r="K94" s="5">
        <v>67</v>
      </c>
      <c r="L94" s="5">
        <v>6.4</v>
      </c>
      <c r="M94" s="5">
        <v>6.7</v>
      </c>
      <c r="N94">
        <f t="shared" si="16"/>
        <v>3.621659149468907E-3</v>
      </c>
      <c r="O94">
        <f t="shared" si="17"/>
        <v>3.7914244221002621E-3</v>
      </c>
      <c r="Q94">
        <f t="shared" si="13"/>
        <v>1.046875</v>
      </c>
      <c r="R94">
        <f t="shared" si="14"/>
        <v>1.046875</v>
      </c>
      <c r="S94">
        <f t="shared" si="15"/>
        <v>1.046875</v>
      </c>
    </row>
    <row r="95" spans="1:19" x14ac:dyDescent="0.3">
      <c r="A95">
        <v>2.1</v>
      </c>
      <c r="B95">
        <v>39.179104000000002</v>
      </c>
      <c r="C95">
        <v>3</v>
      </c>
      <c r="D95">
        <v>3</v>
      </c>
      <c r="E95">
        <v>127.77777777</v>
      </c>
      <c r="F95">
        <v>127.77777777</v>
      </c>
      <c r="G95">
        <v>50</v>
      </c>
      <c r="H95">
        <v>75</v>
      </c>
      <c r="I95">
        <v>25</v>
      </c>
      <c r="J95" s="5">
        <v>64</v>
      </c>
      <c r="K95" s="5">
        <v>69</v>
      </c>
      <c r="L95" s="5">
        <v>6.4</v>
      </c>
      <c r="M95" s="5">
        <v>6.9</v>
      </c>
      <c r="N95">
        <f t="shared" si="16"/>
        <v>3.621659149468907E-3</v>
      </c>
      <c r="O95">
        <f t="shared" si="17"/>
        <v>3.9046012705211655E-3</v>
      </c>
      <c r="Q95">
        <f t="shared" si="13"/>
        <v>1.078125</v>
      </c>
      <c r="R95">
        <f t="shared" si="14"/>
        <v>1.078125</v>
      </c>
      <c r="S95">
        <f t="shared" si="15"/>
        <v>1.078125</v>
      </c>
    </row>
    <row r="96" spans="1:19" x14ac:dyDescent="0.3">
      <c r="A96">
        <v>2.1</v>
      </c>
      <c r="B96">
        <v>39.179104000000002</v>
      </c>
      <c r="C96">
        <v>3</v>
      </c>
      <c r="D96">
        <v>3</v>
      </c>
      <c r="E96">
        <v>138.88888888</v>
      </c>
      <c r="F96">
        <v>138.88888888</v>
      </c>
      <c r="G96">
        <v>50</v>
      </c>
      <c r="H96">
        <v>75</v>
      </c>
      <c r="I96">
        <v>25</v>
      </c>
      <c r="J96" s="5">
        <v>64</v>
      </c>
      <c r="K96" s="5">
        <v>72</v>
      </c>
      <c r="L96" s="5">
        <v>6.4</v>
      </c>
      <c r="M96" s="5">
        <v>7.2</v>
      </c>
      <c r="N96">
        <f t="shared" si="16"/>
        <v>3.621659149468907E-3</v>
      </c>
      <c r="O96">
        <f t="shared" si="17"/>
        <v>4.0743665431525206E-3</v>
      </c>
      <c r="Q96">
        <f t="shared" si="13"/>
        <v>1.125</v>
      </c>
      <c r="R96">
        <f t="shared" si="14"/>
        <v>1.125</v>
      </c>
      <c r="S96">
        <f t="shared" si="15"/>
        <v>1.125</v>
      </c>
    </row>
    <row r="97" spans="1:19" x14ac:dyDescent="0.3">
      <c r="A97">
        <v>2.1</v>
      </c>
      <c r="B97">
        <v>39.179104000000002</v>
      </c>
      <c r="C97">
        <v>3</v>
      </c>
      <c r="D97">
        <v>3</v>
      </c>
      <c r="E97">
        <v>150</v>
      </c>
      <c r="F97">
        <v>150</v>
      </c>
      <c r="G97">
        <v>50</v>
      </c>
      <c r="H97">
        <v>75</v>
      </c>
      <c r="I97">
        <v>25</v>
      </c>
      <c r="J97" s="5">
        <v>64</v>
      </c>
      <c r="K97" s="5">
        <v>68</v>
      </c>
      <c r="L97" s="5">
        <v>6.4</v>
      </c>
      <c r="M97" s="5">
        <v>6.7999999999999901</v>
      </c>
      <c r="N97">
        <f t="shared" si="16"/>
        <v>3.621659149468907E-3</v>
      </c>
      <c r="O97">
        <f t="shared" si="17"/>
        <v>3.8480128463107138E-3</v>
      </c>
      <c r="Q97">
        <f t="shared" si="13"/>
        <v>1.0625</v>
      </c>
      <c r="R97">
        <f t="shared" si="14"/>
        <v>1.0624999999999984</v>
      </c>
      <c r="S97">
        <f t="shared" si="15"/>
        <v>1.0625</v>
      </c>
    </row>
    <row r="98" spans="1:19" x14ac:dyDescent="0.3">
      <c r="A98" t="s">
        <v>5</v>
      </c>
      <c r="B98">
        <v>0.59</v>
      </c>
      <c r="C98" t="s">
        <v>6</v>
      </c>
      <c r="D98">
        <v>2</v>
      </c>
      <c r="J98" s="5"/>
      <c r="K98" s="5"/>
      <c r="L98" s="5"/>
      <c r="M98" s="5"/>
    </row>
    <row r="99" spans="1:19" x14ac:dyDescent="0.3">
      <c r="A99" t="s">
        <v>8</v>
      </c>
      <c r="J99" s="5"/>
      <c r="K99" s="5"/>
      <c r="L99" s="5"/>
      <c r="M99" s="5"/>
    </row>
    <row r="100" spans="1:19" x14ac:dyDescent="0.3">
      <c r="A100" t="s">
        <v>0</v>
      </c>
      <c r="B100" t="s">
        <v>1</v>
      </c>
      <c r="C100" t="s">
        <v>15</v>
      </c>
      <c r="D100" t="s">
        <v>16</v>
      </c>
      <c r="E100" s="4" t="s">
        <v>17</v>
      </c>
      <c r="F100" s="4" t="s">
        <v>18</v>
      </c>
      <c r="G100" t="s">
        <v>19</v>
      </c>
      <c r="H100" s="6" t="s">
        <v>20</v>
      </c>
      <c r="I100" t="s">
        <v>2</v>
      </c>
      <c r="J100" s="5" t="s">
        <v>21</v>
      </c>
      <c r="K100" s="5" t="s">
        <v>22</v>
      </c>
      <c r="L100" s="5" t="s">
        <v>23</v>
      </c>
      <c r="M100" s="5" t="s">
        <v>24</v>
      </c>
      <c r="O100" s="12" t="s">
        <v>51</v>
      </c>
    </row>
    <row r="101" spans="1:19" x14ac:dyDescent="0.3">
      <c r="A101">
        <v>2.1</v>
      </c>
      <c r="B101">
        <v>39.179104000000002</v>
      </c>
      <c r="C101">
        <v>3</v>
      </c>
      <c r="D101">
        <v>3</v>
      </c>
      <c r="E101">
        <v>50</v>
      </c>
      <c r="F101">
        <v>50</v>
      </c>
      <c r="G101">
        <v>50</v>
      </c>
      <c r="H101">
        <v>150</v>
      </c>
      <c r="I101">
        <v>25</v>
      </c>
      <c r="J101" s="5">
        <v>137</v>
      </c>
      <c r="K101" s="5">
        <v>139</v>
      </c>
      <c r="L101" s="5">
        <v>13.6999999999999</v>
      </c>
      <c r="M101" s="5">
        <v>13.9</v>
      </c>
      <c r="N101">
        <f t="shared" ref="N101:N110" si="18">J101/(PI()*H101^2)</f>
        <v>1.9381535292079697E-3</v>
      </c>
      <c r="O101">
        <f t="shared" ref="O101:O110" si="19">K101/(PI()*H101^2)</f>
        <v>1.9664477413131958E-3</v>
      </c>
      <c r="Q101">
        <f t="shared" si="13"/>
        <v>1.0145985401459854</v>
      </c>
      <c r="R101">
        <f t="shared" si="14"/>
        <v>1.0145985401459929</v>
      </c>
      <c r="S101">
        <f t="shared" si="15"/>
        <v>1.0145985401459856</v>
      </c>
    </row>
    <row r="102" spans="1:19" x14ac:dyDescent="0.3">
      <c r="A102">
        <v>2.1</v>
      </c>
      <c r="B102">
        <v>39.179104000000002</v>
      </c>
      <c r="C102">
        <v>3</v>
      </c>
      <c r="D102">
        <v>3</v>
      </c>
      <c r="E102">
        <v>61.111111111</v>
      </c>
      <c r="F102">
        <v>61.111111111</v>
      </c>
      <c r="G102">
        <v>50</v>
      </c>
      <c r="H102">
        <v>166.66666599999999</v>
      </c>
      <c r="I102">
        <v>25</v>
      </c>
      <c r="J102" s="5">
        <v>137</v>
      </c>
      <c r="K102" s="5">
        <v>132</v>
      </c>
      <c r="L102" s="5">
        <v>13.6999999999999</v>
      </c>
      <c r="M102" s="5">
        <v>13.1999999999999</v>
      </c>
      <c r="N102">
        <f t="shared" si="18"/>
        <v>1.5699043712176907E-3</v>
      </c>
      <c r="O102">
        <f t="shared" si="19"/>
        <v>1.5126085912462422E-3</v>
      </c>
      <c r="Q102">
        <f t="shared" si="13"/>
        <v>0.96350364963503654</v>
      </c>
      <c r="R102">
        <f t="shared" si="14"/>
        <v>0.96350364963503621</v>
      </c>
      <c r="S102">
        <f t="shared" si="15"/>
        <v>0.96350364963503654</v>
      </c>
    </row>
    <row r="103" spans="1:19" x14ac:dyDescent="0.3">
      <c r="A103">
        <v>2.1</v>
      </c>
      <c r="B103">
        <v>39.179104000000002</v>
      </c>
      <c r="C103">
        <v>3</v>
      </c>
      <c r="D103">
        <v>3</v>
      </c>
      <c r="E103">
        <v>72.222222221999999</v>
      </c>
      <c r="F103">
        <v>72.222222221999999</v>
      </c>
      <c r="G103">
        <v>50</v>
      </c>
      <c r="H103">
        <v>183.33333300000001</v>
      </c>
      <c r="I103">
        <v>25</v>
      </c>
      <c r="J103" s="5">
        <v>137</v>
      </c>
      <c r="K103" s="5">
        <v>143</v>
      </c>
      <c r="L103" s="5">
        <v>13.6999999999999</v>
      </c>
      <c r="M103" s="5">
        <v>14.3</v>
      </c>
      <c r="N103">
        <f t="shared" si="18"/>
        <v>1.297441623443966E-3</v>
      </c>
      <c r="O103">
        <f t="shared" si="19"/>
        <v>1.3542638843247236E-3</v>
      </c>
      <c r="Q103">
        <f t="shared" si="13"/>
        <v>1.0437956204379562</v>
      </c>
      <c r="R103">
        <f t="shared" si="14"/>
        <v>1.0437956204379639</v>
      </c>
      <c r="S103">
        <f t="shared" si="15"/>
        <v>1.0437956204379562</v>
      </c>
    </row>
    <row r="104" spans="1:19" x14ac:dyDescent="0.3">
      <c r="A104">
        <v>2.1</v>
      </c>
      <c r="B104">
        <v>39.179104000000002</v>
      </c>
      <c r="C104">
        <v>3</v>
      </c>
      <c r="D104">
        <v>3</v>
      </c>
      <c r="E104">
        <v>83.333333332999999</v>
      </c>
      <c r="F104">
        <v>83.333333332999999</v>
      </c>
      <c r="G104">
        <v>50</v>
      </c>
      <c r="H104">
        <v>200</v>
      </c>
      <c r="I104">
        <v>25</v>
      </c>
      <c r="J104" s="5">
        <v>137</v>
      </c>
      <c r="K104" s="5">
        <v>145</v>
      </c>
      <c r="L104" s="5">
        <v>13.6999999999999</v>
      </c>
      <c r="M104" s="5">
        <v>14.5</v>
      </c>
      <c r="N104">
        <f t="shared" si="18"/>
        <v>1.090211360179483E-3</v>
      </c>
      <c r="O104">
        <f t="shared" si="19"/>
        <v>1.1538733374162411E-3</v>
      </c>
      <c r="Q104">
        <f t="shared" si="13"/>
        <v>1.0583941605839415</v>
      </c>
      <c r="R104">
        <f t="shared" si="14"/>
        <v>1.0583941605839493</v>
      </c>
      <c r="S104">
        <f t="shared" si="15"/>
        <v>1.0583941605839415</v>
      </c>
    </row>
    <row r="105" spans="1:19" x14ac:dyDescent="0.3">
      <c r="A105">
        <v>2.1</v>
      </c>
      <c r="B105">
        <v>39.179104000000002</v>
      </c>
      <c r="C105">
        <v>3</v>
      </c>
      <c r="D105">
        <v>3</v>
      </c>
      <c r="E105">
        <v>94.444444443999998</v>
      </c>
      <c r="F105">
        <v>94.444444443999998</v>
      </c>
      <c r="G105">
        <v>50</v>
      </c>
      <c r="H105">
        <v>216.66666599999999</v>
      </c>
      <c r="I105">
        <v>25</v>
      </c>
      <c r="J105" s="5">
        <v>138</v>
      </c>
      <c r="K105" s="5">
        <v>148</v>
      </c>
      <c r="L105" s="5">
        <v>13.8</v>
      </c>
      <c r="M105" s="5">
        <v>14.8</v>
      </c>
      <c r="N105">
        <f t="shared" si="18"/>
        <v>9.3571806171156217E-4</v>
      </c>
      <c r="O105">
        <f t="shared" si="19"/>
        <v>1.0035237183573275E-3</v>
      </c>
      <c r="Q105">
        <f t="shared" si="13"/>
        <v>1.0724637681159421</v>
      </c>
      <c r="R105">
        <f t="shared" si="14"/>
        <v>1.0724637681159421</v>
      </c>
      <c r="S105">
        <f t="shared" si="15"/>
        <v>1.0724637681159419</v>
      </c>
    </row>
    <row r="106" spans="1:19" x14ac:dyDescent="0.3">
      <c r="A106">
        <v>2.1</v>
      </c>
      <c r="B106">
        <v>39.179104000000002</v>
      </c>
      <c r="C106">
        <v>3</v>
      </c>
      <c r="D106">
        <v>3</v>
      </c>
      <c r="E106">
        <v>105.55555554999999</v>
      </c>
      <c r="F106">
        <v>105.55555554999999</v>
      </c>
      <c r="G106">
        <v>50</v>
      </c>
      <c r="H106">
        <v>233.33333300000001</v>
      </c>
      <c r="I106">
        <v>25</v>
      </c>
      <c r="J106" s="5">
        <v>138</v>
      </c>
      <c r="K106" s="5">
        <v>146</v>
      </c>
      <c r="L106" s="5">
        <v>13.8</v>
      </c>
      <c r="M106" s="5">
        <v>14.5999999999999</v>
      </c>
      <c r="N106">
        <f t="shared" si="18"/>
        <v>8.0681812197921086E-4</v>
      </c>
      <c r="O106">
        <f t="shared" si="19"/>
        <v>8.5359018702148401E-4</v>
      </c>
      <c r="Q106">
        <f t="shared" si="13"/>
        <v>1.0579710144927537</v>
      </c>
      <c r="R106">
        <f t="shared" si="14"/>
        <v>1.0579710144927463</v>
      </c>
      <c r="S106">
        <f t="shared" si="15"/>
        <v>1.0579710144927537</v>
      </c>
    </row>
    <row r="107" spans="1:19" x14ac:dyDescent="0.3">
      <c r="A107">
        <v>2.1</v>
      </c>
      <c r="B107">
        <v>39.179104000000002</v>
      </c>
      <c r="C107">
        <v>3</v>
      </c>
      <c r="D107">
        <v>3</v>
      </c>
      <c r="E107">
        <v>116.66666666</v>
      </c>
      <c r="F107">
        <v>116.66666666</v>
      </c>
      <c r="G107">
        <v>50</v>
      </c>
      <c r="H107">
        <v>250</v>
      </c>
      <c r="I107">
        <v>25</v>
      </c>
      <c r="J107" s="5">
        <v>138</v>
      </c>
      <c r="K107" s="5">
        <v>135</v>
      </c>
      <c r="L107" s="5">
        <v>13.8</v>
      </c>
      <c r="M107" s="5">
        <v>13.5</v>
      </c>
      <c r="N107">
        <f t="shared" si="18"/>
        <v>7.0282822869380983E-4</v>
      </c>
      <c r="O107">
        <f t="shared" si="19"/>
        <v>6.8754935415698789E-4</v>
      </c>
      <c r="Q107">
        <f t="shared" si="13"/>
        <v>0.97826086956521741</v>
      </c>
      <c r="R107">
        <f t="shared" si="14"/>
        <v>0.97826086956521729</v>
      </c>
      <c r="S107">
        <f t="shared" si="15"/>
        <v>0.97826086956521741</v>
      </c>
    </row>
    <row r="108" spans="1:19" x14ac:dyDescent="0.3">
      <c r="A108">
        <v>2.1</v>
      </c>
      <c r="B108">
        <v>39.179104000000002</v>
      </c>
      <c r="C108">
        <v>3</v>
      </c>
      <c r="D108">
        <v>3</v>
      </c>
      <c r="E108">
        <v>127.77777777</v>
      </c>
      <c r="F108">
        <v>127.77777777</v>
      </c>
      <c r="G108">
        <v>50</v>
      </c>
      <c r="H108">
        <v>266.66666600000002</v>
      </c>
      <c r="I108">
        <v>25</v>
      </c>
      <c r="J108" s="5">
        <v>138</v>
      </c>
      <c r="K108" s="5">
        <v>145</v>
      </c>
      <c r="L108" s="5">
        <v>13.8</v>
      </c>
      <c r="M108" s="5">
        <v>14.5</v>
      </c>
      <c r="N108">
        <f t="shared" si="18"/>
        <v>6.1772012596401937E-4</v>
      </c>
      <c r="O108">
        <f t="shared" si="19"/>
        <v>6.4905375554190434E-4</v>
      </c>
      <c r="Q108">
        <f t="shared" si="13"/>
        <v>1.0507246376811594</v>
      </c>
      <c r="R108">
        <f t="shared" si="14"/>
        <v>1.0507246376811594</v>
      </c>
      <c r="S108">
        <f t="shared" si="15"/>
        <v>1.0507246376811594</v>
      </c>
    </row>
    <row r="109" spans="1:19" x14ac:dyDescent="0.3">
      <c r="A109">
        <v>2.1</v>
      </c>
      <c r="B109">
        <v>39.179104000000002</v>
      </c>
      <c r="C109">
        <v>3</v>
      </c>
      <c r="D109">
        <v>3</v>
      </c>
      <c r="E109">
        <v>138.88888888</v>
      </c>
      <c r="F109">
        <v>138.88888888</v>
      </c>
      <c r="G109">
        <v>50</v>
      </c>
      <c r="H109">
        <v>283.33333299999998</v>
      </c>
      <c r="I109">
        <v>25</v>
      </c>
      <c r="J109" s="5">
        <v>138</v>
      </c>
      <c r="K109" s="5">
        <v>141</v>
      </c>
      <c r="L109" s="5">
        <v>13.8</v>
      </c>
      <c r="M109" s="5">
        <v>14.0999999999999</v>
      </c>
      <c r="N109">
        <f t="shared" si="18"/>
        <v>5.4718460840205111E-4</v>
      </c>
      <c r="O109">
        <f t="shared" si="19"/>
        <v>5.5907992597600874E-4</v>
      </c>
      <c r="Q109">
        <f t="shared" si="13"/>
        <v>1.0217391304347827</v>
      </c>
      <c r="R109">
        <f t="shared" si="14"/>
        <v>1.0217391304347754</v>
      </c>
      <c r="S109">
        <f t="shared" si="15"/>
        <v>1.0217391304347827</v>
      </c>
    </row>
    <row r="110" spans="1:19" x14ac:dyDescent="0.3">
      <c r="A110">
        <v>2.1</v>
      </c>
      <c r="B110">
        <v>39.179104000000002</v>
      </c>
      <c r="C110">
        <v>3</v>
      </c>
      <c r="D110">
        <v>3</v>
      </c>
      <c r="E110">
        <v>150</v>
      </c>
      <c r="F110">
        <v>150</v>
      </c>
      <c r="G110">
        <v>50</v>
      </c>
      <c r="H110">
        <v>300</v>
      </c>
      <c r="I110">
        <v>25</v>
      </c>
      <c r="J110" s="5">
        <v>138</v>
      </c>
      <c r="K110" s="5">
        <v>140</v>
      </c>
      <c r="L110" s="5">
        <v>13.8</v>
      </c>
      <c r="M110" s="5">
        <v>14</v>
      </c>
      <c r="N110">
        <f t="shared" si="18"/>
        <v>4.8807515881514569E-4</v>
      </c>
      <c r="O110">
        <f t="shared" si="19"/>
        <v>4.9514871184145215E-4</v>
      </c>
      <c r="Q110">
        <f t="shared" si="13"/>
        <v>1.0144927536231885</v>
      </c>
      <c r="R110">
        <f t="shared" si="14"/>
        <v>1.0144927536231882</v>
      </c>
      <c r="S110">
        <f t="shared" si="15"/>
        <v>1.0144927536231885</v>
      </c>
    </row>
    <row r="111" spans="1:19" x14ac:dyDescent="0.3">
      <c r="A111" t="s">
        <v>5</v>
      </c>
      <c r="B111">
        <v>0.59</v>
      </c>
      <c r="C111" t="s">
        <v>6</v>
      </c>
      <c r="D111">
        <v>2</v>
      </c>
      <c r="J111" s="5"/>
      <c r="K111" s="5"/>
      <c r="L111" s="5"/>
      <c r="M111" s="5"/>
    </row>
    <row r="112" spans="1:19" x14ac:dyDescent="0.3">
      <c r="A112" t="s">
        <v>8</v>
      </c>
      <c r="J112" s="5"/>
      <c r="K112" s="5"/>
      <c r="L112" s="5"/>
      <c r="M112" s="5"/>
    </row>
    <row r="113" spans="1:19" x14ac:dyDescent="0.3">
      <c r="A113" t="s">
        <v>0</v>
      </c>
      <c r="B113" t="s">
        <v>1</v>
      </c>
      <c r="C113" t="s">
        <v>15</v>
      </c>
      <c r="D113" t="s">
        <v>16</v>
      </c>
      <c r="E113" s="4" t="s">
        <v>17</v>
      </c>
      <c r="F113" s="4" t="s">
        <v>18</v>
      </c>
      <c r="G113" t="s">
        <v>19</v>
      </c>
      <c r="H113" s="6" t="s">
        <v>20</v>
      </c>
      <c r="I113" t="s">
        <v>2</v>
      </c>
      <c r="J113" s="5" t="s">
        <v>21</v>
      </c>
      <c r="K113" s="5" t="s">
        <v>22</v>
      </c>
      <c r="L113" s="5" t="s">
        <v>23</v>
      </c>
      <c r="M113" s="5" t="s">
        <v>24</v>
      </c>
      <c r="O113" s="12" t="s">
        <v>51</v>
      </c>
    </row>
    <row r="114" spans="1:19" x14ac:dyDescent="0.3">
      <c r="A114">
        <v>2.1</v>
      </c>
      <c r="B114">
        <v>39.179104000000002</v>
      </c>
      <c r="C114">
        <v>3</v>
      </c>
      <c r="D114">
        <v>3</v>
      </c>
      <c r="E114">
        <v>50</v>
      </c>
      <c r="F114">
        <v>50</v>
      </c>
      <c r="G114">
        <v>50</v>
      </c>
      <c r="H114">
        <v>150</v>
      </c>
      <c r="I114">
        <v>25</v>
      </c>
      <c r="J114" s="5">
        <v>137</v>
      </c>
      <c r="K114" s="5">
        <v>139</v>
      </c>
      <c r="L114" s="5">
        <v>13.6999999999999</v>
      </c>
      <c r="M114" s="5">
        <v>13.9</v>
      </c>
      <c r="N114">
        <f t="shared" ref="N114:N123" si="20">J114/(PI()*H114^2)</f>
        <v>1.9381535292079697E-3</v>
      </c>
      <c r="O114">
        <f t="shared" ref="O114:O123" si="21">K114/(PI()*H114^2)</f>
        <v>1.9664477413131958E-3</v>
      </c>
      <c r="Q114">
        <f t="shared" si="13"/>
        <v>1.0145985401459854</v>
      </c>
      <c r="R114">
        <f t="shared" si="14"/>
        <v>1.0145985401459929</v>
      </c>
      <c r="S114">
        <f t="shared" si="15"/>
        <v>1.0145985401459856</v>
      </c>
    </row>
    <row r="115" spans="1:19" x14ac:dyDescent="0.3">
      <c r="A115">
        <v>2.1</v>
      </c>
      <c r="B115">
        <v>39.179104000000002</v>
      </c>
      <c r="C115">
        <v>3</v>
      </c>
      <c r="D115">
        <v>3</v>
      </c>
      <c r="E115">
        <v>61.111111111</v>
      </c>
      <c r="F115">
        <v>61.111111111</v>
      </c>
      <c r="G115">
        <v>50</v>
      </c>
      <c r="H115">
        <v>150</v>
      </c>
      <c r="I115">
        <v>25</v>
      </c>
      <c r="J115" s="5">
        <v>137</v>
      </c>
      <c r="K115" s="5">
        <v>129</v>
      </c>
      <c r="L115" s="5">
        <v>13.6999999999999</v>
      </c>
      <c r="M115" s="5">
        <v>12.9</v>
      </c>
      <c r="N115">
        <f t="shared" si="20"/>
        <v>1.9381535292079697E-3</v>
      </c>
      <c r="O115">
        <f t="shared" si="21"/>
        <v>1.8249766807870665E-3</v>
      </c>
      <c r="Q115">
        <f t="shared" si="13"/>
        <v>0.94160583941605835</v>
      </c>
      <c r="R115">
        <f t="shared" si="14"/>
        <v>0.94160583941606535</v>
      </c>
      <c r="S115">
        <f t="shared" si="15"/>
        <v>0.94160583941605847</v>
      </c>
    </row>
    <row r="116" spans="1:19" x14ac:dyDescent="0.3">
      <c r="A116">
        <v>2.1</v>
      </c>
      <c r="B116">
        <v>39.179104000000002</v>
      </c>
      <c r="C116">
        <v>3</v>
      </c>
      <c r="D116">
        <v>3</v>
      </c>
      <c r="E116">
        <v>72.222222221999999</v>
      </c>
      <c r="F116">
        <v>72.222222221999999</v>
      </c>
      <c r="G116">
        <v>50</v>
      </c>
      <c r="H116">
        <v>150</v>
      </c>
      <c r="I116">
        <v>25</v>
      </c>
      <c r="J116" s="5">
        <v>137</v>
      </c>
      <c r="K116" s="5">
        <v>134</v>
      </c>
      <c r="L116" s="5">
        <v>13.6999999999999</v>
      </c>
      <c r="M116" s="5">
        <v>13.4</v>
      </c>
      <c r="N116">
        <f t="shared" si="20"/>
        <v>1.9381535292079697E-3</v>
      </c>
      <c r="O116">
        <f t="shared" si="21"/>
        <v>1.8957122110501311E-3</v>
      </c>
      <c r="Q116">
        <f t="shared" si="13"/>
        <v>0.97810218978102192</v>
      </c>
      <c r="R116">
        <f t="shared" si="14"/>
        <v>0.97810218978102903</v>
      </c>
      <c r="S116">
        <f t="shared" si="15"/>
        <v>0.97810218978102192</v>
      </c>
    </row>
    <row r="117" spans="1:19" x14ac:dyDescent="0.3">
      <c r="A117">
        <v>2.1</v>
      </c>
      <c r="B117">
        <v>39.179104000000002</v>
      </c>
      <c r="C117">
        <v>3</v>
      </c>
      <c r="D117">
        <v>3</v>
      </c>
      <c r="E117">
        <v>83.333333332999999</v>
      </c>
      <c r="F117">
        <v>83.333333332999999</v>
      </c>
      <c r="G117">
        <v>50</v>
      </c>
      <c r="H117">
        <v>150</v>
      </c>
      <c r="I117">
        <v>25</v>
      </c>
      <c r="J117" s="5">
        <v>137</v>
      </c>
      <c r="K117" s="5">
        <v>139</v>
      </c>
      <c r="L117" s="5">
        <v>13.6999999999999</v>
      </c>
      <c r="M117" s="5">
        <v>13.9</v>
      </c>
      <c r="N117">
        <f t="shared" si="20"/>
        <v>1.9381535292079697E-3</v>
      </c>
      <c r="O117">
        <f t="shared" si="21"/>
        <v>1.9664477413131958E-3</v>
      </c>
      <c r="Q117">
        <f t="shared" si="13"/>
        <v>1.0145985401459854</v>
      </c>
      <c r="R117">
        <f t="shared" si="14"/>
        <v>1.0145985401459929</v>
      </c>
      <c r="S117">
        <f t="shared" si="15"/>
        <v>1.0145985401459856</v>
      </c>
    </row>
    <row r="118" spans="1:19" x14ac:dyDescent="0.3">
      <c r="A118">
        <v>2.1</v>
      </c>
      <c r="B118">
        <v>39.179104000000002</v>
      </c>
      <c r="C118">
        <v>3</v>
      </c>
      <c r="D118">
        <v>3</v>
      </c>
      <c r="E118">
        <v>94.444444443999998</v>
      </c>
      <c r="F118">
        <v>94.444444443999998</v>
      </c>
      <c r="G118">
        <v>50</v>
      </c>
      <c r="H118">
        <v>150</v>
      </c>
      <c r="I118">
        <v>25</v>
      </c>
      <c r="J118" s="5">
        <v>137</v>
      </c>
      <c r="K118" s="5">
        <v>137</v>
      </c>
      <c r="L118" s="5">
        <v>13.6999999999999</v>
      </c>
      <c r="M118" s="5">
        <v>13.6999999999999</v>
      </c>
      <c r="N118">
        <f t="shared" si="20"/>
        <v>1.9381535292079697E-3</v>
      </c>
      <c r="O118">
        <f t="shared" si="21"/>
        <v>1.9381535292079697E-3</v>
      </c>
      <c r="Q118">
        <f t="shared" si="13"/>
        <v>1</v>
      </c>
      <c r="R118">
        <f t="shared" si="14"/>
        <v>1</v>
      </c>
      <c r="S118">
        <f t="shared" si="15"/>
        <v>1</v>
      </c>
    </row>
    <row r="119" spans="1:19" x14ac:dyDescent="0.3">
      <c r="A119">
        <v>2.1</v>
      </c>
      <c r="B119">
        <v>39.179104000000002</v>
      </c>
      <c r="C119">
        <v>3</v>
      </c>
      <c r="D119">
        <v>3</v>
      </c>
      <c r="E119">
        <v>105.55555554999999</v>
      </c>
      <c r="F119">
        <v>105.55555554999999</v>
      </c>
      <c r="G119">
        <v>50</v>
      </c>
      <c r="H119">
        <v>150</v>
      </c>
      <c r="I119">
        <v>25</v>
      </c>
      <c r="J119" s="5">
        <v>137</v>
      </c>
      <c r="K119" s="5">
        <v>135</v>
      </c>
      <c r="L119" s="5">
        <v>13.6999999999999</v>
      </c>
      <c r="M119" s="5">
        <v>13.5</v>
      </c>
      <c r="N119">
        <f t="shared" si="20"/>
        <v>1.9381535292079697E-3</v>
      </c>
      <c r="O119">
        <f t="shared" si="21"/>
        <v>1.9098593171027439E-3</v>
      </c>
      <c r="Q119">
        <f t="shared" si="13"/>
        <v>0.98540145985401462</v>
      </c>
      <c r="R119">
        <f t="shared" si="14"/>
        <v>0.98540145985402183</v>
      </c>
      <c r="S119">
        <f t="shared" si="15"/>
        <v>0.98540145985401462</v>
      </c>
    </row>
    <row r="120" spans="1:19" x14ac:dyDescent="0.3">
      <c r="A120">
        <v>2.1</v>
      </c>
      <c r="B120">
        <v>39.179104000000002</v>
      </c>
      <c r="C120">
        <v>3</v>
      </c>
      <c r="D120">
        <v>3</v>
      </c>
      <c r="E120">
        <v>116.66666666</v>
      </c>
      <c r="F120">
        <v>116.66666666</v>
      </c>
      <c r="G120">
        <v>50</v>
      </c>
      <c r="H120">
        <v>150</v>
      </c>
      <c r="I120">
        <v>25</v>
      </c>
      <c r="J120" s="5">
        <v>137</v>
      </c>
      <c r="K120" s="5">
        <v>127</v>
      </c>
      <c r="L120" s="5">
        <v>13.6999999999999</v>
      </c>
      <c r="M120" s="5">
        <v>12.6999999999999</v>
      </c>
      <c r="N120">
        <f t="shared" si="20"/>
        <v>1.9381535292079697E-3</v>
      </c>
      <c r="O120">
        <f t="shared" si="21"/>
        <v>1.7966824686818407E-3</v>
      </c>
      <c r="Q120">
        <f t="shared" si="13"/>
        <v>0.92700729927007297</v>
      </c>
      <c r="R120">
        <f t="shared" si="14"/>
        <v>0.92700729927007242</v>
      </c>
      <c r="S120">
        <f t="shared" si="15"/>
        <v>0.92700729927007308</v>
      </c>
    </row>
    <row r="121" spans="1:19" x14ac:dyDescent="0.3">
      <c r="A121">
        <v>2.1</v>
      </c>
      <c r="B121">
        <v>39.179104000000002</v>
      </c>
      <c r="C121">
        <v>3</v>
      </c>
      <c r="D121">
        <v>3</v>
      </c>
      <c r="E121">
        <v>127.77777777</v>
      </c>
      <c r="F121">
        <v>127.77777777</v>
      </c>
      <c r="G121">
        <v>50</v>
      </c>
      <c r="H121">
        <v>150</v>
      </c>
      <c r="I121">
        <v>25</v>
      </c>
      <c r="J121" s="5">
        <v>137</v>
      </c>
      <c r="K121" s="5">
        <v>137</v>
      </c>
      <c r="L121" s="5">
        <v>13.6999999999999</v>
      </c>
      <c r="M121" s="5">
        <v>13.6999999999999</v>
      </c>
      <c r="N121">
        <f t="shared" si="20"/>
        <v>1.9381535292079697E-3</v>
      </c>
      <c r="O121">
        <f t="shared" si="21"/>
        <v>1.9381535292079697E-3</v>
      </c>
      <c r="Q121">
        <f t="shared" si="13"/>
        <v>1</v>
      </c>
      <c r="R121">
        <f t="shared" si="14"/>
        <v>1</v>
      </c>
      <c r="S121">
        <f t="shared" si="15"/>
        <v>1</v>
      </c>
    </row>
    <row r="122" spans="1:19" x14ac:dyDescent="0.3">
      <c r="A122">
        <v>2.1</v>
      </c>
      <c r="B122">
        <v>39.179104000000002</v>
      </c>
      <c r="C122">
        <v>3</v>
      </c>
      <c r="D122">
        <v>3</v>
      </c>
      <c r="E122">
        <v>138.88888888</v>
      </c>
      <c r="F122">
        <v>138.88888888</v>
      </c>
      <c r="G122">
        <v>50</v>
      </c>
      <c r="H122">
        <v>150</v>
      </c>
      <c r="I122">
        <v>25</v>
      </c>
      <c r="J122" s="5">
        <v>137</v>
      </c>
      <c r="K122" s="5">
        <v>137</v>
      </c>
      <c r="L122" s="5">
        <v>13.6999999999999</v>
      </c>
      <c r="M122" s="5">
        <v>13.6999999999999</v>
      </c>
      <c r="N122">
        <f t="shared" si="20"/>
        <v>1.9381535292079697E-3</v>
      </c>
      <c r="O122">
        <f t="shared" si="21"/>
        <v>1.9381535292079697E-3</v>
      </c>
      <c r="Q122">
        <f t="shared" si="13"/>
        <v>1</v>
      </c>
      <c r="R122">
        <f t="shared" si="14"/>
        <v>1</v>
      </c>
      <c r="S122">
        <f t="shared" si="15"/>
        <v>1</v>
      </c>
    </row>
    <row r="123" spans="1:19" x14ac:dyDescent="0.3">
      <c r="A123">
        <v>2.1</v>
      </c>
      <c r="B123">
        <v>39.179104000000002</v>
      </c>
      <c r="C123">
        <v>3</v>
      </c>
      <c r="D123">
        <v>3</v>
      </c>
      <c r="E123">
        <v>150</v>
      </c>
      <c r="F123">
        <v>150</v>
      </c>
      <c r="G123">
        <v>50</v>
      </c>
      <c r="H123">
        <v>150</v>
      </c>
      <c r="I123">
        <v>25</v>
      </c>
      <c r="J123" s="5">
        <v>137</v>
      </c>
      <c r="K123" s="5">
        <v>135</v>
      </c>
      <c r="L123" s="5">
        <v>13.6999999999999</v>
      </c>
      <c r="M123" s="5">
        <v>13.5</v>
      </c>
      <c r="N123">
        <f t="shared" si="20"/>
        <v>1.9381535292079697E-3</v>
      </c>
      <c r="O123">
        <f t="shared" si="21"/>
        <v>1.9098593171027439E-3</v>
      </c>
      <c r="Q123">
        <f t="shared" si="13"/>
        <v>0.98540145985401462</v>
      </c>
      <c r="R123">
        <f t="shared" si="14"/>
        <v>0.98540145985402183</v>
      </c>
      <c r="S123">
        <f t="shared" si="15"/>
        <v>0.98540145985401462</v>
      </c>
    </row>
    <row r="124" spans="1:19" x14ac:dyDescent="0.3">
      <c r="A124" t="s">
        <v>5</v>
      </c>
      <c r="B124">
        <v>0.59</v>
      </c>
      <c r="C124" t="s">
        <v>6</v>
      </c>
      <c r="D124">
        <v>2</v>
      </c>
      <c r="J124" s="5"/>
      <c r="K124" s="5"/>
      <c r="L124" s="5"/>
      <c r="M124" s="5"/>
    </row>
    <row r="125" spans="1:19" x14ac:dyDescent="0.3">
      <c r="A125" t="s">
        <v>8</v>
      </c>
      <c r="J125" s="5"/>
      <c r="K125" s="5"/>
      <c r="L125" s="5"/>
      <c r="M125" s="5"/>
    </row>
    <row r="126" spans="1:19" x14ac:dyDescent="0.3">
      <c r="A126" t="s">
        <v>0</v>
      </c>
      <c r="B126" t="s">
        <v>1</v>
      </c>
      <c r="C126" t="s">
        <v>15</v>
      </c>
      <c r="D126" t="s">
        <v>16</v>
      </c>
      <c r="E126" t="s">
        <v>17</v>
      </c>
      <c r="F126" t="s">
        <v>18</v>
      </c>
      <c r="G126" s="4" t="s">
        <v>19</v>
      </c>
      <c r="H126" s="6" t="s">
        <v>20</v>
      </c>
      <c r="I126" t="s">
        <v>2</v>
      </c>
      <c r="J126" s="5" t="s">
        <v>21</v>
      </c>
      <c r="K126" s="5" t="s">
        <v>22</v>
      </c>
      <c r="L126" s="5" t="s">
        <v>23</v>
      </c>
      <c r="M126" s="5" t="s">
        <v>24</v>
      </c>
      <c r="O126" s="12" t="s">
        <v>51</v>
      </c>
    </row>
    <row r="127" spans="1:19" x14ac:dyDescent="0.3">
      <c r="A127">
        <v>2.1</v>
      </c>
      <c r="B127">
        <v>3.9179103999999998</v>
      </c>
      <c r="C127">
        <v>3</v>
      </c>
      <c r="D127">
        <v>3</v>
      </c>
      <c r="E127">
        <v>6.25</v>
      </c>
      <c r="F127">
        <v>6.25</v>
      </c>
      <c r="G127">
        <v>5</v>
      </c>
      <c r="H127">
        <v>15</v>
      </c>
      <c r="I127">
        <v>2.5</v>
      </c>
      <c r="J127" s="5">
        <v>54</v>
      </c>
      <c r="K127" s="5">
        <v>58</v>
      </c>
      <c r="L127" s="5">
        <v>5.4</v>
      </c>
      <c r="M127" s="5">
        <v>5.7999999999999901</v>
      </c>
      <c r="N127">
        <f t="shared" ref="N127:N146" si="22">J127/(PI()*H127^2)</f>
        <v>7.6394372684109771E-2</v>
      </c>
      <c r="O127">
        <f t="shared" ref="O127:O146" si="23">K127/(PI()*H127^2)</f>
        <v>8.2053215105154939E-2</v>
      </c>
      <c r="Q127">
        <f t="shared" ref="Q127:Q186" si="24">K127/J127</f>
        <v>1.0740740740740742</v>
      </c>
      <c r="R127">
        <f t="shared" ref="R127:R186" si="25">M127/L127</f>
        <v>1.0740740740740722</v>
      </c>
      <c r="S127">
        <f t="shared" si="15"/>
        <v>1.0740740740740742</v>
      </c>
    </row>
    <row r="128" spans="1:19" x14ac:dyDescent="0.3">
      <c r="A128">
        <v>2.1</v>
      </c>
      <c r="B128">
        <v>5.7737626999999998</v>
      </c>
      <c r="C128">
        <v>3</v>
      </c>
      <c r="D128">
        <v>3</v>
      </c>
      <c r="E128">
        <v>9.2105263156999992</v>
      </c>
      <c r="F128">
        <v>9.2105263156999992</v>
      </c>
      <c r="G128">
        <v>7.3684210520000004</v>
      </c>
      <c r="H128">
        <v>22.105263099999998</v>
      </c>
      <c r="I128">
        <v>3.6842105263157801</v>
      </c>
      <c r="J128" s="5">
        <v>75</v>
      </c>
      <c r="K128" s="5">
        <v>70</v>
      </c>
      <c r="L128" s="5">
        <v>7.5</v>
      </c>
      <c r="M128" s="5">
        <v>7</v>
      </c>
      <c r="N128">
        <f t="shared" si="22"/>
        <v>4.8856237038374696E-2</v>
      </c>
      <c r="O128">
        <f t="shared" si="23"/>
        <v>4.5599154569149716E-2</v>
      </c>
      <c r="Q128">
        <f t="shared" si="24"/>
        <v>0.93333333333333335</v>
      </c>
      <c r="R128">
        <f t="shared" si="25"/>
        <v>0.93333333333333335</v>
      </c>
      <c r="S128">
        <f t="shared" si="15"/>
        <v>0.93333333333333335</v>
      </c>
    </row>
    <row r="129" spans="1:19" x14ac:dyDescent="0.3">
      <c r="A129">
        <v>2.1</v>
      </c>
      <c r="B129">
        <v>7.6296150000000003</v>
      </c>
      <c r="C129">
        <v>3</v>
      </c>
      <c r="D129">
        <v>3</v>
      </c>
      <c r="E129">
        <v>12.171052631</v>
      </c>
      <c r="F129">
        <v>12.171052631</v>
      </c>
      <c r="G129">
        <v>9.7368421049999991</v>
      </c>
      <c r="H129">
        <v>29.210526300000001</v>
      </c>
      <c r="I129">
        <v>4.8684210526315699</v>
      </c>
      <c r="J129" s="5">
        <v>97</v>
      </c>
      <c r="K129" s="5">
        <v>91</v>
      </c>
      <c r="L129" s="5">
        <v>9.699999</v>
      </c>
      <c r="M129" s="5">
        <v>9.0999990000000004</v>
      </c>
      <c r="N129">
        <f t="shared" si="22"/>
        <v>3.6186209874353718E-2</v>
      </c>
      <c r="O129">
        <f t="shared" si="23"/>
        <v>3.3947887614084418E-2</v>
      </c>
      <c r="Q129">
        <f t="shared" si="24"/>
        <v>0.93814432989690721</v>
      </c>
      <c r="R129">
        <f t="shared" si="25"/>
        <v>0.93814432352003341</v>
      </c>
      <c r="S129">
        <f t="shared" si="15"/>
        <v>0.93814432989690733</v>
      </c>
    </row>
    <row r="130" spans="1:19" x14ac:dyDescent="0.3">
      <c r="A130">
        <v>2.1</v>
      </c>
      <c r="B130">
        <v>9.4854673999999992</v>
      </c>
      <c r="C130">
        <v>3</v>
      </c>
      <c r="D130">
        <v>3</v>
      </c>
      <c r="E130">
        <v>15.131578947</v>
      </c>
      <c r="F130">
        <v>15.131578947</v>
      </c>
      <c r="G130">
        <v>12.105263150000001</v>
      </c>
      <c r="H130">
        <v>36.3157894</v>
      </c>
      <c r="I130">
        <v>6.0526315789473601</v>
      </c>
      <c r="J130" s="5">
        <v>107</v>
      </c>
      <c r="K130" s="5">
        <v>103</v>
      </c>
      <c r="L130" s="5">
        <v>10.6999999999999</v>
      </c>
      <c r="M130" s="5">
        <v>10.3</v>
      </c>
      <c r="N130">
        <f t="shared" si="22"/>
        <v>2.5825154428723969E-2</v>
      </c>
      <c r="O130">
        <f t="shared" si="23"/>
        <v>2.4859728094939897E-2</v>
      </c>
      <c r="Q130">
        <f t="shared" si="24"/>
        <v>0.96261682242990654</v>
      </c>
      <c r="R130">
        <f t="shared" si="25"/>
        <v>0.96261682242991564</v>
      </c>
      <c r="S130">
        <f t="shared" si="15"/>
        <v>0.96261682242990665</v>
      </c>
    </row>
    <row r="131" spans="1:19" x14ac:dyDescent="0.3">
      <c r="A131">
        <v>2.1</v>
      </c>
      <c r="B131">
        <v>11.341319</v>
      </c>
      <c r="C131">
        <v>3</v>
      </c>
      <c r="D131">
        <v>3</v>
      </c>
      <c r="E131">
        <v>18.092105263000001</v>
      </c>
      <c r="F131">
        <v>18.092105263000001</v>
      </c>
      <c r="G131">
        <v>14.47368421</v>
      </c>
      <c r="H131">
        <v>43.421052600000003</v>
      </c>
      <c r="I131">
        <v>7.2368421052631504</v>
      </c>
      <c r="J131" s="5">
        <v>110</v>
      </c>
      <c r="K131" s="5">
        <v>103</v>
      </c>
      <c r="L131" s="5">
        <v>11</v>
      </c>
      <c r="M131" s="5">
        <v>10.3</v>
      </c>
      <c r="N131">
        <f t="shared" si="22"/>
        <v>1.8571291972442835E-2</v>
      </c>
      <c r="O131">
        <f t="shared" si="23"/>
        <v>1.7389482483287384E-2</v>
      </c>
      <c r="Q131">
        <f t="shared" si="24"/>
        <v>0.9363636363636364</v>
      </c>
      <c r="R131">
        <f t="shared" si="25"/>
        <v>0.9363636363636364</v>
      </c>
      <c r="S131">
        <f t="shared" ref="S131:S186" si="26">O131/N131</f>
        <v>0.93636363636363651</v>
      </c>
    </row>
    <row r="132" spans="1:19" x14ac:dyDescent="0.3">
      <c r="A132">
        <v>2.1</v>
      </c>
      <c r="B132">
        <v>13.197172</v>
      </c>
      <c r="C132">
        <v>3</v>
      </c>
      <c r="D132">
        <v>3</v>
      </c>
      <c r="E132">
        <v>21.052631578</v>
      </c>
      <c r="F132">
        <v>21.052631578</v>
      </c>
      <c r="G132">
        <v>16.84210526</v>
      </c>
      <c r="H132">
        <v>50.526315699999998</v>
      </c>
      <c r="I132">
        <v>8.4210526315789398</v>
      </c>
      <c r="J132" s="5">
        <v>118</v>
      </c>
      <c r="K132" s="5">
        <v>135</v>
      </c>
      <c r="L132" s="5">
        <v>11.8</v>
      </c>
      <c r="M132" s="5">
        <v>13.5</v>
      </c>
      <c r="N132">
        <f t="shared" si="22"/>
        <v>1.471285219149291E-2</v>
      </c>
      <c r="O132">
        <f t="shared" si="23"/>
        <v>1.6832500388572397E-2</v>
      </c>
      <c r="Q132">
        <f t="shared" si="24"/>
        <v>1.1440677966101696</v>
      </c>
      <c r="R132">
        <f t="shared" si="25"/>
        <v>1.1440677966101693</v>
      </c>
      <c r="S132">
        <f t="shared" si="26"/>
        <v>1.1440677966101696</v>
      </c>
    </row>
    <row r="133" spans="1:19" x14ac:dyDescent="0.3">
      <c r="A133">
        <v>2.1</v>
      </c>
      <c r="B133">
        <v>15.053024000000001</v>
      </c>
      <c r="C133">
        <v>3</v>
      </c>
      <c r="D133">
        <v>3</v>
      </c>
      <c r="E133">
        <v>24.013157893999999</v>
      </c>
      <c r="F133">
        <v>24.013157893999999</v>
      </c>
      <c r="G133">
        <v>19.210526309999999</v>
      </c>
      <c r="H133">
        <v>57.631578900000001</v>
      </c>
      <c r="I133">
        <v>9.6052631578947292</v>
      </c>
      <c r="J133" s="5">
        <v>124</v>
      </c>
      <c r="K133" s="5">
        <v>130</v>
      </c>
      <c r="L133" s="5">
        <v>12.4</v>
      </c>
      <c r="M133" s="5">
        <v>13</v>
      </c>
      <c r="N133">
        <f t="shared" si="22"/>
        <v>1.1883675293304084E-2</v>
      </c>
      <c r="O133">
        <f t="shared" si="23"/>
        <v>1.2458691839754283E-2</v>
      </c>
      <c r="Q133">
        <f t="shared" si="24"/>
        <v>1.0483870967741935</v>
      </c>
      <c r="R133">
        <f t="shared" si="25"/>
        <v>1.0483870967741935</v>
      </c>
      <c r="S133">
        <f t="shared" si="26"/>
        <v>1.0483870967741937</v>
      </c>
    </row>
    <row r="134" spans="1:19" x14ac:dyDescent="0.3">
      <c r="A134">
        <v>2.1</v>
      </c>
      <c r="B134">
        <v>16.908875999999999</v>
      </c>
      <c r="C134">
        <v>3</v>
      </c>
      <c r="D134">
        <v>3</v>
      </c>
      <c r="E134">
        <v>26.973684209999998</v>
      </c>
      <c r="F134">
        <v>26.973684209999998</v>
      </c>
      <c r="G134">
        <v>21.578947360000001</v>
      </c>
      <c r="H134">
        <v>64.736842100000004</v>
      </c>
      <c r="I134">
        <v>10.789473684210501</v>
      </c>
      <c r="J134" s="5">
        <v>123</v>
      </c>
      <c r="K134" s="5">
        <v>117</v>
      </c>
      <c r="L134" s="5">
        <v>12.3</v>
      </c>
      <c r="M134" s="5">
        <v>11.6999999999999</v>
      </c>
      <c r="N134">
        <f t="shared" si="22"/>
        <v>9.3422657667506463E-3</v>
      </c>
      <c r="O134">
        <f t="shared" si="23"/>
        <v>8.8865454854457366E-3</v>
      </c>
      <c r="Q134">
        <f t="shared" si="24"/>
        <v>0.95121951219512191</v>
      </c>
      <c r="R134">
        <f t="shared" si="25"/>
        <v>0.9512195121951138</v>
      </c>
      <c r="S134">
        <f t="shared" si="26"/>
        <v>0.95121951219512191</v>
      </c>
    </row>
    <row r="135" spans="1:19" x14ac:dyDescent="0.3">
      <c r="A135">
        <v>2.1</v>
      </c>
      <c r="B135">
        <v>18.764728999999999</v>
      </c>
      <c r="C135">
        <v>3</v>
      </c>
      <c r="D135">
        <v>3</v>
      </c>
      <c r="E135">
        <v>29.934210526000001</v>
      </c>
      <c r="F135">
        <v>29.934210526000001</v>
      </c>
      <c r="G135">
        <v>23.94736842</v>
      </c>
      <c r="H135">
        <v>71.842105200000006</v>
      </c>
      <c r="I135">
        <v>11.973684210526301</v>
      </c>
      <c r="J135" s="5">
        <v>130</v>
      </c>
      <c r="K135" s="5">
        <v>128</v>
      </c>
      <c r="L135" s="5">
        <v>13</v>
      </c>
      <c r="M135" s="5">
        <v>12.8</v>
      </c>
      <c r="N135">
        <f t="shared" si="22"/>
        <v>8.0174337425004544E-3</v>
      </c>
      <c r="O135">
        <f t="shared" si="23"/>
        <v>7.8940886080004474E-3</v>
      </c>
      <c r="Q135">
        <f t="shared" si="24"/>
        <v>0.98461538461538467</v>
      </c>
      <c r="R135">
        <f t="shared" si="25"/>
        <v>0.98461538461538467</v>
      </c>
      <c r="S135">
        <f t="shared" si="26"/>
        <v>0.98461538461538456</v>
      </c>
    </row>
    <row r="136" spans="1:19" x14ac:dyDescent="0.3">
      <c r="A136">
        <v>2.1</v>
      </c>
      <c r="B136">
        <v>20.620581000000001</v>
      </c>
      <c r="C136">
        <v>3</v>
      </c>
      <c r="D136">
        <v>3</v>
      </c>
      <c r="E136">
        <v>32.894736842</v>
      </c>
      <c r="F136">
        <v>32.894736842</v>
      </c>
      <c r="G136">
        <v>26.315789469999999</v>
      </c>
      <c r="H136">
        <v>78.947368400000002</v>
      </c>
      <c r="I136">
        <v>13.157894736842101</v>
      </c>
      <c r="J136" s="5">
        <v>135</v>
      </c>
      <c r="K136" s="5">
        <v>133</v>
      </c>
      <c r="L136" s="5">
        <v>13.5</v>
      </c>
      <c r="M136" s="5">
        <v>13.3</v>
      </c>
      <c r="N136">
        <f t="shared" si="22"/>
        <v>6.8945921384180224E-3</v>
      </c>
      <c r="O136">
        <f t="shared" si="23"/>
        <v>6.792450032663681E-3</v>
      </c>
      <c r="Q136">
        <f t="shared" si="24"/>
        <v>0.98518518518518516</v>
      </c>
      <c r="R136">
        <f t="shared" si="25"/>
        <v>0.98518518518518527</v>
      </c>
      <c r="S136">
        <f t="shared" si="26"/>
        <v>0.98518518518518516</v>
      </c>
    </row>
    <row r="137" spans="1:19" x14ac:dyDescent="0.3">
      <c r="A137">
        <v>2.1</v>
      </c>
      <c r="B137">
        <v>22.476433</v>
      </c>
      <c r="C137">
        <v>3</v>
      </c>
      <c r="D137">
        <v>3</v>
      </c>
      <c r="E137">
        <v>35.855263157000003</v>
      </c>
      <c r="F137">
        <v>35.855263157000003</v>
      </c>
      <c r="G137">
        <v>28.684210520000001</v>
      </c>
      <c r="H137">
        <v>86.052631500000004</v>
      </c>
      <c r="I137">
        <v>14.3421052631578</v>
      </c>
      <c r="J137" s="5">
        <v>134</v>
      </c>
      <c r="K137" s="5">
        <v>131</v>
      </c>
      <c r="L137" s="5">
        <v>13.4</v>
      </c>
      <c r="M137" s="5">
        <v>13.0999999999999</v>
      </c>
      <c r="N137">
        <f t="shared" si="22"/>
        <v>5.7600547886944636E-3</v>
      </c>
      <c r="O137">
        <f t="shared" si="23"/>
        <v>5.6310983382013039E-3</v>
      </c>
      <c r="Q137">
        <f t="shared" si="24"/>
        <v>0.97761194029850751</v>
      </c>
      <c r="R137">
        <f t="shared" si="25"/>
        <v>0.97761194029849996</v>
      </c>
      <c r="S137">
        <f t="shared" si="26"/>
        <v>0.97761194029850751</v>
      </c>
    </row>
    <row r="138" spans="1:19" x14ac:dyDescent="0.3">
      <c r="A138">
        <v>2.1</v>
      </c>
      <c r="B138">
        <v>24.332284999999999</v>
      </c>
      <c r="C138">
        <v>3</v>
      </c>
      <c r="D138">
        <v>3</v>
      </c>
      <c r="E138">
        <v>38.815789473000002</v>
      </c>
      <c r="F138">
        <v>38.815789473000002</v>
      </c>
      <c r="G138">
        <v>31.052631569999999</v>
      </c>
      <c r="H138">
        <v>93.1578947</v>
      </c>
      <c r="I138">
        <v>15.5263157894736</v>
      </c>
      <c r="J138" s="5">
        <v>129</v>
      </c>
      <c r="K138" s="5">
        <v>123</v>
      </c>
      <c r="L138" s="5">
        <v>12.9</v>
      </c>
      <c r="M138" s="5">
        <v>12.3</v>
      </c>
      <c r="N138">
        <f t="shared" si="22"/>
        <v>4.7315181146597883E-3</v>
      </c>
      <c r="O138">
        <f t="shared" si="23"/>
        <v>4.5114475046756121E-3</v>
      </c>
      <c r="Q138">
        <f t="shared" si="24"/>
        <v>0.95348837209302328</v>
      </c>
      <c r="R138">
        <f t="shared" si="25"/>
        <v>0.95348837209302328</v>
      </c>
      <c r="S138">
        <f t="shared" si="26"/>
        <v>0.95348837209302328</v>
      </c>
    </row>
    <row r="139" spans="1:19" x14ac:dyDescent="0.3">
      <c r="A139">
        <v>2.1</v>
      </c>
      <c r="B139">
        <v>26.188137999999999</v>
      </c>
      <c r="C139">
        <v>3</v>
      </c>
      <c r="D139">
        <v>3</v>
      </c>
      <c r="E139">
        <v>41.776315789000002</v>
      </c>
      <c r="F139">
        <v>41.776315789000002</v>
      </c>
      <c r="G139">
        <v>33.421052629999998</v>
      </c>
      <c r="H139">
        <v>100.26315700000001</v>
      </c>
      <c r="I139">
        <v>16.710526315789402</v>
      </c>
      <c r="J139" s="5">
        <v>136</v>
      </c>
      <c r="K139" s="5">
        <v>129</v>
      </c>
      <c r="L139" s="5">
        <v>13.5999999999999</v>
      </c>
      <c r="M139" s="5">
        <v>12.9</v>
      </c>
      <c r="N139">
        <f t="shared" si="22"/>
        <v>4.3063198658040997E-3</v>
      </c>
      <c r="O139">
        <f t="shared" si="23"/>
        <v>4.0846710491818294E-3</v>
      </c>
      <c r="Q139">
        <f t="shared" si="24"/>
        <v>0.94852941176470584</v>
      </c>
      <c r="R139">
        <f t="shared" si="25"/>
        <v>0.94852941176471284</v>
      </c>
      <c r="S139">
        <f t="shared" si="26"/>
        <v>0.94852941176470573</v>
      </c>
    </row>
    <row r="140" spans="1:19" x14ac:dyDescent="0.3">
      <c r="A140">
        <v>2.1</v>
      </c>
      <c r="B140">
        <v>28.043990000000001</v>
      </c>
      <c r="C140">
        <v>3</v>
      </c>
      <c r="D140">
        <v>3</v>
      </c>
      <c r="E140">
        <v>44.736842105000001</v>
      </c>
      <c r="F140">
        <v>44.736842105000001</v>
      </c>
      <c r="G140">
        <v>35.78947368</v>
      </c>
      <c r="H140">
        <v>107.368421</v>
      </c>
      <c r="I140">
        <v>17.8947368421052</v>
      </c>
      <c r="J140" s="5">
        <v>130</v>
      </c>
      <c r="K140" s="5">
        <v>126</v>
      </c>
      <c r="L140" s="5">
        <v>13</v>
      </c>
      <c r="M140" s="5">
        <v>12.5999999999999</v>
      </c>
      <c r="N140">
        <f t="shared" si="22"/>
        <v>3.5895528097968743E-3</v>
      </c>
      <c r="O140">
        <f t="shared" si="23"/>
        <v>3.4791050310338935E-3</v>
      </c>
      <c r="Q140">
        <f t="shared" si="24"/>
        <v>0.96923076923076923</v>
      </c>
      <c r="R140">
        <f t="shared" si="25"/>
        <v>0.96923076923076157</v>
      </c>
      <c r="S140">
        <f t="shared" si="26"/>
        <v>0.96923076923076923</v>
      </c>
    </row>
    <row r="141" spans="1:19" x14ac:dyDescent="0.3">
      <c r="A141">
        <v>2.1</v>
      </c>
      <c r="B141">
        <v>29.899842</v>
      </c>
      <c r="C141">
        <v>3</v>
      </c>
      <c r="D141">
        <v>3</v>
      </c>
      <c r="E141">
        <v>47.697368421</v>
      </c>
      <c r="F141">
        <v>47.697368421</v>
      </c>
      <c r="G141">
        <v>38.157894730000002</v>
      </c>
      <c r="H141">
        <v>114.47368400000001</v>
      </c>
      <c r="I141">
        <v>19.078947368421002</v>
      </c>
      <c r="J141" s="5">
        <v>136</v>
      </c>
      <c r="K141" s="5">
        <v>138</v>
      </c>
      <c r="L141" s="5">
        <v>13.5999999999999</v>
      </c>
      <c r="M141" s="5">
        <v>13.8</v>
      </c>
      <c r="N141">
        <f t="shared" si="22"/>
        <v>3.3035259039895862E-3</v>
      </c>
      <c r="O141">
        <f t="shared" si="23"/>
        <v>3.3521071672835507E-3</v>
      </c>
      <c r="Q141">
        <f t="shared" si="24"/>
        <v>1.0147058823529411</v>
      </c>
      <c r="R141">
        <f t="shared" si="25"/>
        <v>1.0147058823529487</v>
      </c>
      <c r="S141">
        <f t="shared" si="26"/>
        <v>1.0147058823529411</v>
      </c>
    </row>
    <row r="142" spans="1:19" x14ac:dyDescent="0.3">
      <c r="A142">
        <v>2.1</v>
      </c>
      <c r="B142">
        <v>31.755694999999999</v>
      </c>
      <c r="C142">
        <v>3</v>
      </c>
      <c r="D142">
        <v>3</v>
      </c>
      <c r="E142">
        <v>50.657894736000003</v>
      </c>
      <c r="F142">
        <v>50.657894736000003</v>
      </c>
      <c r="G142">
        <v>40.526315779999997</v>
      </c>
      <c r="H142">
        <v>121.578947</v>
      </c>
      <c r="I142">
        <v>20.2631578947368</v>
      </c>
      <c r="J142" s="5">
        <v>137</v>
      </c>
      <c r="K142" s="5">
        <v>130</v>
      </c>
      <c r="L142" s="5">
        <v>13.6999999999999</v>
      </c>
      <c r="M142" s="5">
        <v>13</v>
      </c>
      <c r="N142">
        <f t="shared" si="22"/>
        <v>2.9502168505840874E-3</v>
      </c>
      <c r="O142">
        <f t="shared" si="23"/>
        <v>2.799475843619937E-3</v>
      </c>
      <c r="Q142">
        <f t="shared" si="24"/>
        <v>0.94890510948905105</v>
      </c>
      <c r="R142">
        <f t="shared" si="25"/>
        <v>0.94890510948905804</v>
      </c>
      <c r="S142">
        <f t="shared" si="26"/>
        <v>0.94890510948905116</v>
      </c>
    </row>
    <row r="143" spans="1:19" x14ac:dyDescent="0.3">
      <c r="A143">
        <v>2.1</v>
      </c>
      <c r="B143">
        <v>33.611547000000002</v>
      </c>
      <c r="C143">
        <v>3</v>
      </c>
      <c r="D143">
        <v>3</v>
      </c>
      <c r="E143">
        <v>53.618421052000002</v>
      </c>
      <c r="F143">
        <v>53.618421052000002</v>
      </c>
      <c r="G143">
        <v>42.89473684</v>
      </c>
      <c r="H143">
        <v>128.68421000000001</v>
      </c>
      <c r="I143">
        <v>21.447368421052602</v>
      </c>
      <c r="J143" s="5">
        <v>138</v>
      </c>
      <c r="K143" s="5">
        <v>134</v>
      </c>
      <c r="L143" s="5">
        <v>13.8</v>
      </c>
      <c r="M143" s="5">
        <v>13.4</v>
      </c>
      <c r="N143">
        <f t="shared" si="22"/>
        <v>2.6526423090599809E-3</v>
      </c>
      <c r="O143">
        <f t="shared" si="23"/>
        <v>2.5757541261886771E-3</v>
      </c>
      <c r="Q143">
        <f t="shared" si="24"/>
        <v>0.97101449275362317</v>
      </c>
      <c r="R143">
        <f t="shared" si="25"/>
        <v>0.97101449275362317</v>
      </c>
      <c r="S143">
        <f t="shared" si="26"/>
        <v>0.97101449275362317</v>
      </c>
    </row>
    <row r="144" spans="1:19" x14ac:dyDescent="0.3">
      <c r="A144">
        <v>2.1</v>
      </c>
      <c r="B144">
        <v>35.467399</v>
      </c>
      <c r="C144">
        <v>3</v>
      </c>
      <c r="D144">
        <v>3</v>
      </c>
      <c r="E144">
        <v>56.578947368000001</v>
      </c>
      <c r="F144">
        <v>56.578947368000001</v>
      </c>
      <c r="G144">
        <v>45.263157890000002</v>
      </c>
      <c r="H144">
        <v>135.78947299999999</v>
      </c>
      <c r="I144">
        <v>22.6315789473684</v>
      </c>
      <c r="J144" s="5">
        <v>131</v>
      </c>
      <c r="K144" s="5">
        <v>135</v>
      </c>
      <c r="L144" s="5">
        <v>13.0999999999999</v>
      </c>
      <c r="M144" s="5">
        <v>13.5</v>
      </c>
      <c r="N144">
        <f t="shared" si="22"/>
        <v>2.2614615977429981E-3</v>
      </c>
      <c r="O144">
        <f t="shared" si="23"/>
        <v>2.3305138602695021E-3</v>
      </c>
      <c r="Q144">
        <f t="shared" si="24"/>
        <v>1.0305343511450382</v>
      </c>
      <c r="R144">
        <f t="shared" si="25"/>
        <v>1.030534351145046</v>
      </c>
      <c r="S144">
        <f t="shared" si="26"/>
        <v>1.0305343511450382</v>
      </c>
    </row>
    <row r="145" spans="1:19" x14ac:dyDescent="0.3">
      <c r="A145">
        <v>2.1</v>
      </c>
      <c r="B145">
        <v>37.323251999999997</v>
      </c>
      <c r="C145">
        <v>3</v>
      </c>
      <c r="D145">
        <v>3</v>
      </c>
      <c r="E145">
        <v>59.539473684000001</v>
      </c>
      <c r="F145">
        <v>59.539473684000001</v>
      </c>
      <c r="G145">
        <v>47.631578939999997</v>
      </c>
      <c r="H145">
        <v>142.89473599999999</v>
      </c>
      <c r="I145">
        <v>23.815789473684202</v>
      </c>
      <c r="J145" s="5">
        <v>131</v>
      </c>
      <c r="K145" s="5">
        <v>150</v>
      </c>
      <c r="L145" s="5">
        <v>13.0999999999999</v>
      </c>
      <c r="M145" s="5">
        <v>15</v>
      </c>
      <c r="N145">
        <f t="shared" si="22"/>
        <v>2.0421562230077332E-3</v>
      </c>
      <c r="O145">
        <f t="shared" si="23"/>
        <v>2.3383468202378627E-3</v>
      </c>
      <c r="Q145">
        <f t="shared" si="24"/>
        <v>1.1450381679389312</v>
      </c>
      <c r="R145">
        <f t="shared" si="25"/>
        <v>1.1450381679389401</v>
      </c>
      <c r="S145">
        <f t="shared" si="26"/>
        <v>1.1450381679389314</v>
      </c>
    </row>
    <row r="146" spans="1:19" x14ac:dyDescent="0.3">
      <c r="A146">
        <v>2.1</v>
      </c>
      <c r="B146">
        <v>39.179104000000002</v>
      </c>
      <c r="C146">
        <v>3</v>
      </c>
      <c r="D146">
        <v>3</v>
      </c>
      <c r="E146">
        <v>62.5</v>
      </c>
      <c r="F146">
        <v>62.5</v>
      </c>
      <c r="G146">
        <v>50</v>
      </c>
      <c r="H146">
        <v>150</v>
      </c>
      <c r="I146">
        <v>25</v>
      </c>
      <c r="J146" s="5">
        <v>137</v>
      </c>
      <c r="K146" s="5">
        <v>135</v>
      </c>
      <c r="L146" s="5">
        <v>13.6999999999999</v>
      </c>
      <c r="M146" s="5">
        <v>13.5</v>
      </c>
      <c r="N146">
        <f t="shared" si="22"/>
        <v>1.9381535292079697E-3</v>
      </c>
      <c r="O146">
        <f t="shared" si="23"/>
        <v>1.9098593171027439E-3</v>
      </c>
      <c r="Q146">
        <f t="shared" si="24"/>
        <v>0.98540145985401462</v>
      </c>
      <c r="R146">
        <f t="shared" si="25"/>
        <v>0.98540145985402183</v>
      </c>
      <c r="S146">
        <f t="shared" si="26"/>
        <v>0.98540145985401462</v>
      </c>
    </row>
    <row r="147" spans="1:19" x14ac:dyDescent="0.3">
      <c r="A147" t="s">
        <v>5</v>
      </c>
      <c r="B147">
        <v>0.59</v>
      </c>
      <c r="C147" t="s">
        <v>6</v>
      </c>
      <c r="D147">
        <v>2</v>
      </c>
      <c r="J147" s="5"/>
      <c r="K147" s="5"/>
      <c r="L147" s="5"/>
      <c r="M147" s="5"/>
    </row>
    <row r="148" spans="1:19" x14ac:dyDescent="0.3">
      <c r="A148" t="s">
        <v>8</v>
      </c>
      <c r="J148" s="5"/>
      <c r="K148" s="5"/>
      <c r="L148" s="5"/>
      <c r="M148" s="5"/>
    </row>
    <row r="149" spans="1:19" x14ac:dyDescent="0.3">
      <c r="A149" t="s">
        <v>0</v>
      </c>
      <c r="B149" t="s">
        <v>1</v>
      </c>
      <c r="C149" s="4" t="s">
        <v>15</v>
      </c>
      <c r="D149" t="s">
        <v>16</v>
      </c>
      <c r="E149" t="s">
        <v>17</v>
      </c>
      <c r="F149" t="s">
        <v>18</v>
      </c>
      <c r="G149" t="s">
        <v>19</v>
      </c>
      <c r="H149" s="6" t="s">
        <v>20</v>
      </c>
      <c r="I149" t="s">
        <v>2</v>
      </c>
      <c r="J149" s="5" t="s">
        <v>21</v>
      </c>
      <c r="K149" s="5" t="s">
        <v>22</v>
      </c>
      <c r="L149" s="5" t="s">
        <v>23</v>
      </c>
      <c r="M149" s="5" t="s">
        <v>24</v>
      </c>
      <c r="O149" s="12" t="s">
        <v>51</v>
      </c>
    </row>
    <row r="150" spans="1:19" x14ac:dyDescent="0.3">
      <c r="A150">
        <v>2.1</v>
      </c>
      <c r="B150">
        <v>19.589552000000001</v>
      </c>
      <c r="C150" s="1">
        <v>1</v>
      </c>
      <c r="D150">
        <v>3</v>
      </c>
      <c r="E150">
        <v>31.25</v>
      </c>
      <c r="F150">
        <v>31.25</v>
      </c>
      <c r="G150">
        <v>25</v>
      </c>
      <c r="H150">
        <v>31.25</v>
      </c>
      <c r="I150">
        <v>12.5</v>
      </c>
      <c r="J150" s="5">
        <v>32</v>
      </c>
      <c r="K150" s="5">
        <v>40</v>
      </c>
      <c r="L150" s="5">
        <v>3.2</v>
      </c>
      <c r="M150" s="5">
        <v>4</v>
      </c>
      <c r="N150">
        <f>J150/(PI()*H150^2)</f>
        <v>1.0430378350470454E-2</v>
      </c>
      <c r="O150">
        <f>K150/(PI()*H150^2)</f>
        <v>1.3037972938088067E-2</v>
      </c>
      <c r="Q150">
        <f t="shared" si="24"/>
        <v>1.25</v>
      </c>
      <c r="R150">
        <f t="shared" si="25"/>
        <v>1.25</v>
      </c>
      <c r="S150">
        <f t="shared" si="26"/>
        <v>1.25</v>
      </c>
    </row>
    <row r="151" spans="1:19" x14ac:dyDescent="0.3">
      <c r="A151">
        <v>2.1</v>
      </c>
      <c r="B151">
        <v>19.589552000000001</v>
      </c>
      <c r="C151" s="1">
        <v>2.25</v>
      </c>
      <c r="D151">
        <v>3</v>
      </c>
      <c r="E151">
        <v>31.25</v>
      </c>
      <c r="F151">
        <v>31.25</v>
      </c>
      <c r="G151">
        <v>25</v>
      </c>
      <c r="H151">
        <v>70.3125</v>
      </c>
      <c r="I151">
        <v>12.5</v>
      </c>
      <c r="J151" s="5">
        <v>119</v>
      </c>
      <c r="K151" s="5">
        <v>129</v>
      </c>
      <c r="L151" s="5">
        <v>11.9</v>
      </c>
      <c r="M151" s="5">
        <v>12.9</v>
      </c>
      <c r="N151">
        <f>J151/(PI()*H151^2)</f>
        <v>7.6618211339875546E-3</v>
      </c>
      <c r="O151">
        <f>K151/(PI()*H151^2)</f>
        <v>8.3056716494486933E-3</v>
      </c>
      <c r="Q151">
        <f t="shared" si="24"/>
        <v>1.0840336134453781</v>
      </c>
      <c r="R151">
        <f t="shared" si="25"/>
        <v>1.0840336134453781</v>
      </c>
      <c r="S151">
        <f t="shared" si="26"/>
        <v>1.0840336134453781</v>
      </c>
    </row>
    <row r="152" spans="1:19" x14ac:dyDescent="0.3">
      <c r="A152">
        <v>2.1</v>
      </c>
      <c r="B152">
        <v>19.589552000000001</v>
      </c>
      <c r="C152" s="1">
        <v>3.5</v>
      </c>
      <c r="D152">
        <v>3</v>
      </c>
      <c r="E152">
        <v>31.25</v>
      </c>
      <c r="F152">
        <v>31.25</v>
      </c>
      <c r="G152">
        <v>25</v>
      </c>
      <c r="H152">
        <v>109.375</v>
      </c>
      <c r="I152">
        <v>12.5</v>
      </c>
      <c r="J152" s="5">
        <v>131</v>
      </c>
      <c r="K152" s="5">
        <v>139</v>
      </c>
      <c r="L152" s="5">
        <v>13.0999999999999</v>
      </c>
      <c r="M152" s="5">
        <v>13.9</v>
      </c>
      <c r="N152">
        <f>J152/(PI()*H152^2)</f>
        <v>3.4856621528357892E-3</v>
      </c>
      <c r="O152">
        <f>K152/(PI()*H152^2)</f>
        <v>3.6985270171311048E-3</v>
      </c>
      <c r="Q152">
        <f t="shared" si="24"/>
        <v>1.0610687022900764</v>
      </c>
      <c r="R152">
        <f t="shared" si="25"/>
        <v>1.0610687022900844</v>
      </c>
      <c r="S152">
        <f t="shared" si="26"/>
        <v>1.0610687022900764</v>
      </c>
    </row>
    <row r="153" spans="1:19" x14ac:dyDescent="0.3">
      <c r="A153">
        <v>2.1</v>
      </c>
      <c r="B153">
        <v>19.589552000000001</v>
      </c>
      <c r="C153" s="1">
        <v>4.75</v>
      </c>
      <c r="D153">
        <v>3</v>
      </c>
      <c r="E153">
        <v>31.25</v>
      </c>
      <c r="F153">
        <v>31.25</v>
      </c>
      <c r="G153">
        <v>25</v>
      </c>
      <c r="H153">
        <v>148.4375</v>
      </c>
      <c r="I153">
        <v>12.5</v>
      </c>
      <c r="J153" s="5">
        <v>132</v>
      </c>
      <c r="K153" s="5">
        <v>150</v>
      </c>
      <c r="L153" s="5">
        <v>13.1999999999999</v>
      </c>
      <c r="M153" s="5">
        <v>15</v>
      </c>
      <c r="N153">
        <f>J153/(PI()*H153^2)</f>
        <v>1.9069389782023546E-3</v>
      </c>
      <c r="O153">
        <f>K153/(PI()*H153^2)</f>
        <v>2.1669761115935848E-3</v>
      </c>
      <c r="Q153">
        <f t="shared" si="24"/>
        <v>1.1363636363636365</v>
      </c>
      <c r="R153">
        <f t="shared" si="25"/>
        <v>1.1363636363636449</v>
      </c>
      <c r="S153">
        <f t="shared" si="26"/>
        <v>1.1363636363636365</v>
      </c>
    </row>
    <row r="154" spans="1:19" x14ac:dyDescent="0.3">
      <c r="A154">
        <v>2.1</v>
      </c>
      <c r="B154">
        <v>19.589552000000001</v>
      </c>
      <c r="C154" s="1">
        <v>6</v>
      </c>
      <c r="D154">
        <v>3</v>
      </c>
      <c r="E154">
        <v>31.25</v>
      </c>
      <c r="F154">
        <v>31.25</v>
      </c>
      <c r="G154">
        <v>25</v>
      </c>
      <c r="H154">
        <v>187.5</v>
      </c>
      <c r="I154">
        <v>12.5</v>
      </c>
      <c r="J154" s="5">
        <v>132</v>
      </c>
      <c r="K154" s="5">
        <v>150</v>
      </c>
      <c r="L154" s="5">
        <v>13.1999999999999</v>
      </c>
      <c r="M154" s="5">
        <v>15</v>
      </c>
      <c r="N154">
        <f>J154/(PI()*H154^2)</f>
        <v>1.1951475193247394E-3</v>
      </c>
      <c r="O154">
        <f>K154/(PI()*H154^2)</f>
        <v>1.3581221810508404E-3</v>
      </c>
      <c r="Q154">
        <f t="shared" si="24"/>
        <v>1.1363636363636365</v>
      </c>
      <c r="R154">
        <f t="shared" si="25"/>
        <v>1.1363636363636449</v>
      </c>
      <c r="S154">
        <f t="shared" si="26"/>
        <v>1.1363636363636365</v>
      </c>
    </row>
    <row r="155" spans="1:19" x14ac:dyDescent="0.3">
      <c r="A155" t="s">
        <v>5</v>
      </c>
      <c r="B155">
        <v>0.59</v>
      </c>
      <c r="C155" t="s">
        <v>6</v>
      </c>
      <c r="D155">
        <v>2</v>
      </c>
      <c r="J155" s="5"/>
      <c r="K155" s="5"/>
      <c r="L155" s="5"/>
      <c r="M155" s="5"/>
    </row>
    <row r="156" spans="1:19" x14ac:dyDescent="0.3">
      <c r="A156" t="s">
        <v>8</v>
      </c>
      <c r="J156" s="5"/>
      <c r="K156" s="5"/>
      <c r="L156" s="5"/>
      <c r="M156" s="5"/>
    </row>
    <row r="157" spans="1:19" x14ac:dyDescent="0.3">
      <c r="A157" t="s">
        <v>0</v>
      </c>
      <c r="B157" t="s">
        <v>1</v>
      </c>
      <c r="C157" s="4" t="s">
        <v>15</v>
      </c>
      <c r="D157" t="s">
        <v>16</v>
      </c>
      <c r="E157" t="s">
        <v>17</v>
      </c>
      <c r="F157" t="s">
        <v>18</v>
      </c>
      <c r="G157" t="s">
        <v>19</v>
      </c>
      <c r="H157" s="6" t="s">
        <v>20</v>
      </c>
      <c r="I157" t="s">
        <v>2</v>
      </c>
      <c r="J157" s="5" t="s">
        <v>21</v>
      </c>
      <c r="K157" s="5" t="s">
        <v>22</v>
      </c>
      <c r="L157" s="5" t="s">
        <v>23</v>
      </c>
      <c r="M157" s="5" t="s">
        <v>24</v>
      </c>
      <c r="O157" s="12" t="s">
        <v>51</v>
      </c>
    </row>
    <row r="158" spans="1:19" x14ac:dyDescent="0.3">
      <c r="A158">
        <v>2.1</v>
      </c>
      <c r="B158">
        <v>19.589552000000001</v>
      </c>
      <c r="C158" s="1">
        <v>1</v>
      </c>
      <c r="D158">
        <v>3</v>
      </c>
      <c r="E158">
        <v>31.25</v>
      </c>
      <c r="F158">
        <v>31.25</v>
      </c>
      <c r="G158">
        <v>25</v>
      </c>
      <c r="H158">
        <v>18.75</v>
      </c>
      <c r="I158">
        <v>12.5</v>
      </c>
      <c r="J158" s="5">
        <v>12</v>
      </c>
      <c r="K158" s="5">
        <v>30</v>
      </c>
      <c r="L158" s="5">
        <v>1.19999999999999</v>
      </c>
      <c r="M158" s="5">
        <v>3</v>
      </c>
      <c r="N158">
        <f>J158/(PI()*H158^2)</f>
        <v>1.0864977448406721E-2</v>
      </c>
      <c r="O158">
        <f>K158/(PI()*H158^2)</f>
        <v>2.7162443621016802E-2</v>
      </c>
      <c r="Q158">
        <f t="shared" si="24"/>
        <v>2.5</v>
      </c>
      <c r="R158">
        <f t="shared" si="25"/>
        <v>2.5000000000000209</v>
      </c>
      <c r="S158">
        <f t="shared" si="26"/>
        <v>2.5</v>
      </c>
    </row>
    <row r="159" spans="1:19" x14ac:dyDescent="0.3">
      <c r="A159">
        <v>2.1</v>
      </c>
      <c r="B159">
        <v>19.589552000000001</v>
      </c>
      <c r="C159" s="1">
        <v>2.25</v>
      </c>
      <c r="D159">
        <v>3</v>
      </c>
      <c r="E159">
        <v>31.25</v>
      </c>
      <c r="F159">
        <v>31.25</v>
      </c>
      <c r="G159">
        <v>25</v>
      </c>
      <c r="H159">
        <v>57.8125</v>
      </c>
      <c r="I159">
        <v>12.5</v>
      </c>
      <c r="J159" s="5">
        <v>100</v>
      </c>
      <c r="K159" s="5">
        <v>114</v>
      </c>
      <c r="L159" s="5">
        <v>9.9999990000000007</v>
      </c>
      <c r="M159" s="5">
        <v>11.4</v>
      </c>
      <c r="N159">
        <f>J159/(PI()*H159^2)</f>
        <v>9.5237201885230577E-3</v>
      </c>
      <c r="O159">
        <f>K159/(PI()*H159^2)</f>
        <v>1.0857041014916287E-2</v>
      </c>
      <c r="Q159">
        <f t="shared" si="24"/>
        <v>1.1399999999999999</v>
      </c>
      <c r="R159">
        <f t="shared" si="25"/>
        <v>1.1400001140000113</v>
      </c>
      <c r="S159">
        <f t="shared" si="26"/>
        <v>1.1400000000000001</v>
      </c>
    </row>
    <row r="160" spans="1:19" x14ac:dyDescent="0.3">
      <c r="A160">
        <v>2.1</v>
      </c>
      <c r="B160">
        <v>19.589552000000001</v>
      </c>
      <c r="C160" s="1">
        <v>3.5</v>
      </c>
      <c r="D160">
        <v>3</v>
      </c>
      <c r="E160">
        <v>31.25</v>
      </c>
      <c r="F160">
        <v>31.25</v>
      </c>
      <c r="G160">
        <v>25</v>
      </c>
      <c r="H160">
        <v>96.875</v>
      </c>
      <c r="I160">
        <v>12.5</v>
      </c>
      <c r="J160" s="5">
        <v>131</v>
      </c>
      <c r="K160" s="5">
        <v>138</v>
      </c>
      <c r="L160" s="5">
        <v>13.0999999999999</v>
      </c>
      <c r="M160" s="5">
        <v>13.8</v>
      </c>
      <c r="N160">
        <f>J160/(PI()*H160^2)</f>
        <v>4.4432217869134673E-3</v>
      </c>
      <c r="O160">
        <f>K160/(PI()*H160^2)</f>
        <v>4.6806458518630417E-3</v>
      </c>
      <c r="Q160">
        <f t="shared" si="24"/>
        <v>1.0534351145038168</v>
      </c>
      <c r="R160">
        <f t="shared" si="25"/>
        <v>1.0534351145038248</v>
      </c>
      <c r="S160">
        <f t="shared" si="26"/>
        <v>1.0534351145038168</v>
      </c>
    </row>
    <row r="161" spans="1:19" x14ac:dyDescent="0.3">
      <c r="A161">
        <v>2.1</v>
      </c>
      <c r="B161">
        <v>19.589552000000001</v>
      </c>
      <c r="C161" s="1">
        <v>4.75</v>
      </c>
      <c r="D161">
        <v>3</v>
      </c>
      <c r="E161">
        <v>31.25</v>
      </c>
      <c r="F161">
        <v>31.25</v>
      </c>
      <c r="G161">
        <v>25</v>
      </c>
      <c r="H161">
        <v>135.9375</v>
      </c>
      <c r="I161">
        <v>12.5</v>
      </c>
      <c r="J161" s="5">
        <v>132</v>
      </c>
      <c r="K161" s="5">
        <v>150</v>
      </c>
      <c r="L161" s="5">
        <v>13.1999999999999</v>
      </c>
      <c r="M161" s="5">
        <v>15</v>
      </c>
      <c r="N161">
        <f>J161/(PI()*H161^2)</f>
        <v>2.2737646027581248E-3</v>
      </c>
      <c r="O161">
        <f>K161/(PI()*H161^2)</f>
        <v>2.5838234122251419E-3</v>
      </c>
      <c r="Q161">
        <f t="shared" si="24"/>
        <v>1.1363636363636365</v>
      </c>
      <c r="R161">
        <f t="shared" si="25"/>
        <v>1.1363636363636449</v>
      </c>
      <c r="S161">
        <f t="shared" si="26"/>
        <v>1.1363636363636365</v>
      </c>
    </row>
    <row r="162" spans="1:19" x14ac:dyDescent="0.3">
      <c r="A162">
        <v>2.1</v>
      </c>
      <c r="B162">
        <v>19.589552000000001</v>
      </c>
      <c r="C162" s="1">
        <v>6</v>
      </c>
      <c r="D162">
        <v>3</v>
      </c>
      <c r="E162">
        <v>31.25</v>
      </c>
      <c r="F162">
        <v>31.25</v>
      </c>
      <c r="G162">
        <v>25</v>
      </c>
      <c r="H162">
        <v>175</v>
      </c>
      <c r="I162">
        <v>12.5</v>
      </c>
      <c r="J162" s="5">
        <v>132</v>
      </c>
      <c r="K162" s="5">
        <v>149</v>
      </c>
      <c r="L162" s="5">
        <v>13.1999999999999</v>
      </c>
      <c r="M162" s="5">
        <v>14.9</v>
      </c>
      <c r="N162">
        <f>J162/(PI()*H162^2)</f>
        <v>1.3719805706533998E-3</v>
      </c>
      <c r="O162">
        <f>K162/(PI()*H162^2)</f>
        <v>1.5486750380860348E-3</v>
      </c>
      <c r="Q162">
        <f t="shared" si="24"/>
        <v>1.1287878787878789</v>
      </c>
      <c r="R162">
        <f t="shared" si="25"/>
        <v>1.1287878787878873</v>
      </c>
      <c r="S162">
        <f t="shared" si="26"/>
        <v>1.1287878787878789</v>
      </c>
    </row>
    <row r="163" spans="1:19" x14ac:dyDescent="0.3">
      <c r="A163" t="s">
        <v>5</v>
      </c>
      <c r="B163">
        <v>0.59</v>
      </c>
      <c r="C163" t="s">
        <v>6</v>
      </c>
      <c r="D163">
        <v>2</v>
      </c>
      <c r="J163" s="5"/>
      <c r="K163" s="5"/>
      <c r="L163" s="5"/>
      <c r="M163" s="5"/>
    </row>
    <row r="164" spans="1:19" x14ac:dyDescent="0.3">
      <c r="A164" t="s">
        <v>8</v>
      </c>
      <c r="J164" s="5"/>
      <c r="K164" s="5"/>
      <c r="L164" s="5"/>
      <c r="M164" s="5"/>
    </row>
    <row r="165" spans="1:19" x14ac:dyDescent="0.3">
      <c r="A165" t="s">
        <v>0</v>
      </c>
      <c r="B165" t="s">
        <v>1</v>
      </c>
      <c r="C165" s="4" t="s">
        <v>15</v>
      </c>
      <c r="D165" t="s">
        <v>16</v>
      </c>
      <c r="E165" t="s">
        <v>17</v>
      </c>
      <c r="F165" t="s">
        <v>18</v>
      </c>
      <c r="G165" t="s">
        <v>19</v>
      </c>
      <c r="H165" s="6" t="s">
        <v>20</v>
      </c>
      <c r="I165" t="s">
        <v>2</v>
      </c>
      <c r="J165" s="5" t="s">
        <v>21</v>
      </c>
      <c r="K165" s="5" t="s">
        <v>22</v>
      </c>
      <c r="L165" s="5" t="s">
        <v>23</v>
      </c>
      <c r="M165" s="5" t="s">
        <v>24</v>
      </c>
      <c r="O165" s="12" t="s">
        <v>51</v>
      </c>
    </row>
    <row r="166" spans="1:19" x14ac:dyDescent="0.3">
      <c r="A166">
        <v>2.1</v>
      </c>
      <c r="B166">
        <v>19.589552000000001</v>
      </c>
      <c r="C166" s="1">
        <v>1</v>
      </c>
      <c r="D166">
        <v>3</v>
      </c>
      <c r="E166">
        <v>31.25</v>
      </c>
      <c r="F166">
        <v>31.25</v>
      </c>
      <c r="G166">
        <v>25</v>
      </c>
      <c r="H166">
        <v>15.625</v>
      </c>
      <c r="I166">
        <v>12.5</v>
      </c>
      <c r="J166" s="5">
        <v>8</v>
      </c>
      <c r="K166" s="5">
        <v>30</v>
      </c>
      <c r="L166" s="5">
        <v>0.8</v>
      </c>
      <c r="M166" s="5">
        <v>3</v>
      </c>
      <c r="N166">
        <f>J166/(PI()*H166^2)</f>
        <v>1.0430378350470454E-2</v>
      </c>
      <c r="O166">
        <f>K166/(PI()*H166^2)</f>
        <v>3.9113918814264202E-2</v>
      </c>
      <c r="Q166">
        <f t="shared" si="24"/>
        <v>3.75</v>
      </c>
      <c r="R166">
        <f t="shared" si="25"/>
        <v>3.75</v>
      </c>
      <c r="S166">
        <f t="shared" si="26"/>
        <v>3.75</v>
      </c>
    </row>
    <row r="167" spans="1:19" x14ac:dyDescent="0.3">
      <c r="A167">
        <v>2.1</v>
      </c>
      <c r="B167">
        <v>19.589552000000001</v>
      </c>
      <c r="C167" s="1">
        <v>2.25</v>
      </c>
      <c r="D167">
        <v>3</v>
      </c>
      <c r="E167">
        <v>31.25</v>
      </c>
      <c r="F167">
        <v>31.25</v>
      </c>
      <c r="G167">
        <v>25</v>
      </c>
      <c r="H167">
        <v>15.625</v>
      </c>
      <c r="I167">
        <v>12.5</v>
      </c>
      <c r="J167" s="5">
        <v>8</v>
      </c>
      <c r="K167" s="5">
        <v>4</v>
      </c>
      <c r="L167" s="5">
        <v>0.8</v>
      </c>
      <c r="M167" s="5">
        <v>0.4</v>
      </c>
      <c r="N167">
        <f>J167/(PI()*H167^2)</f>
        <v>1.0430378350470454E-2</v>
      </c>
      <c r="O167">
        <f>K167/(PI()*H167^2)</f>
        <v>5.2151891752352268E-3</v>
      </c>
      <c r="Q167">
        <f t="shared" si="24"/>
        <v>0.5</v>
      </c>
      <c r="R167">
        <f t="shared" si="25"/>
        <v>0.5</v>
      </c>
      <c r="S167">
        <f t="shared" si="26"/>
        <v>0.5</v>
      </c>
    </row>
    <row r="168" spans="1:19" x14ac:dyDescent="0.3">
      <c r="A168">
        <v>2.1</v>
      </c>
      <c r="B168">
        <v>19.589552000000001</v>
      </c>
      <c r="C168" s="1">
        <v>3.5</v>
      </c>
      <c r="D168">
        <v>3</v>
      </c>
      <c r="E168">
        <v>31.25</v>
      </c>
      <c r="F168">
        <v>31.25</v>
      </c>
      <c r="G168">
        <v>25</v>
      </c>
      <c r="H168">
        <v>15.625</v>
      </c>
      <c r="I168">
        <v>12.5</v>
      </c>
      <c r="J168" s="5">
        <v>8</v>
      </c>
      <c r="K168" s="5">
        <v>14</v>
      </c>
      <c r="L168" s="5">
        <v>0.8</v>
      </c>
      <c r="M168" s="5">
        <v>1.3999999999999899</v>
      </c>
      <c r="N168">
        <f>J168/(PI()*H168^2)</f>
        <v>1.0430378350470454E-2</v>
      </c>
      <c r="O168">
        <f>K168/(PI()*H168^2)</f>
        <v>1.8253162113323295E-2</v>
      </c>
      <c r="Q168">
        <f t="shared" si="24"/>
        <v>1.75</v>
      </c>
      <c r="R168">
        <f t="shared" si="25"/>
        <v>1.7499999999999873</v>
      </c>
      <c r="S168">
        <f t="shared" si="26"/>
        <v>1.7500000000000002</v>
      </c>
    </row>
    <row r="169" spans="1:19" x14ac:dyDescent="0.3">
      <c r="A169">
        <v>2.1</v>
      </c>
      <c r="B169">
        <v>19.589552000000001</v>
      </c>
      <c r="C169" s="1">
        <v>4.75</v>
      </c>
      <c r="D169">
        <v>3</v>
      </c>
      <c r="E169">
        <v>31.25</v>
      </c>
      <c r="F169">
        <v>31.25</v>
      </c>
      <c r="G169">
        <v>25</v>
      </c>
      <c r="H169">
        <v>15.625</v>
      </c>
      <c r="I169">
        <v>12.5</v>
      </c>
      <c r="J169" s="5">
        <v>8</v>
      </c>
      <c r="K169" s="5">
        <v>26</v>
      </c>
      <c r="L169" s="5">
        <v>0.8</v>
      </c>
      <c r="M169" s="5">
        <v>2.6</v>
      </c>
      <c r="N169">
        <f>J169/(PI()*H169^2)</f>
        <v>1.0430378350470454E-2</v>
      </c>
      <c r="O169">
        <f>K169/(PI()*H169^2)</f>
        <v>3.3898729639028971E-2</v>
      </c>
      <c r="Q169">
        <f t="shared" si="24"/>
        <v>3.25</v>
      </c>
      <c r="R169">
        <f t="shared" si="25"/>
        <v>3.25</v>
      </c>
      <c r="S169">
        <f t="shared" si="26"/>
        <v>3.2499999999999996</v>
      </c>
    </row>
    <row r="170" spans="1:19" x14ac:dyDescent="0.3">
      <c r="A170">
        <v>2.1</v>
      </c>
      <c r="B170">
        <v>19.589552000000001</v>
      </c>
      <c r="C170" s="1">
        <v>6</v>
      </c>
      <c r="D170">
        <v>3</v>
      </c>
      <c r="E170">
        <v>31.25</v>
      </c>
      <c r="F170">
        <v>31.25</v>
      </c>
      <c r="G170">
        <v>25</v>
      </c>
      <c r="H170">
        <v>15.625</v>
      </c>
      <c r="I170">
        <v>12.5</v>
      </c>
      <c r="J170" s="5">
        <v>8</v>
      </c>
      <c r="K170" s="5">
        <v>7</v>
      </c>
      <c r="L170" s="5">
        <v>0.8</v>
      </c>
      <c r="M170" s="5">
        <v>0.69999999999999896</v>
      </c>
      <c r="N170">
        <f>J170/(PI()*H170^2)</f>
        <v>1.0430378350470454E-2</v>
      </c>
      <c r="O170">
        <f>K170/(PI()*H170^2)</f>
        <v>9.1265810566616475E-3</v>
      </c>
      <c r="Q170">
        <f t="shared" si="24"/>
        <v>0.875</v>
      </c>
      <c r="R170">
        <f t="shared" si="25"/>
        <v>0.87499999999999867</v>
      </c>
      <c r="S170">
        <f t="shared" si="26"/>
        <v>0.87500000000000011</v>
      </c>
    </row>
    <row r="171" spans="1:19" x14ac:dyDescent="0.3">
      <c r="A171" t="s">
        <v>5</v>
      </c>
      <c r="B171">
        <v>0.59</v>
      </c>
      <c r="C171" t="s">
        <v>6</v>
      </c>
      <c r="D171">
        <v>2</v>
      </c>
      <c r="J171" s="5"/>
      <c r="K171" s="5"/>
      <c r="L171" s="5"/>
      <c r="M171" s="5"/>
    </row>
    <row r="172" spans="1:19" x14ac:dyDescent="0.3">
      <c r="A172" t="s">
        <v>8</v>
      </c>
      <c r="J172" s="5"/>
      <c r="K172" s="5"/>
      <c r="L172" s="5"/>
      <c r="M172" s="5"/>
    </row>
    <row r="173" spans="1:19" x14ac:dyDescent="0.3">
      <c r="A173" t="s">
        <v>0</v>
      </c>
      <c r="B173" t="s">
        <v>1</v>
      </c>
      <c r="C173" s="4" t="s">
        <v>15</v>
      </c>
      <c r="D173" t="s">
        <v>16</v>
      </c>
      <c r="E173" t="s">
        <v>17</v>
      </c>
      <c r="F173" t="s">
        <v>18</v>
      </c>
      <c r="G173" t="s">
        <v>19</v>
      </c>
      <c r="H173" s="6" t="s">
        <v>20</v>
      </c>
      <c r="I173" t="s">
        <v>2</v>
      </c>
      <c r="J173" s="5" t="s">
        <v>21</v>
      </c>
      <c r="K173" s="5" t="s">
        <v>22</v>
      </c>
      <c r="L173" s="5" t="s">
        <v>23</v>
      </c>
      <c r="M173" s="5" t="s">
        <v>24</v>
      </c>
      <c r="O173" s="12" t="s">
        <v>51</v>
      </c>
    </row>
    <row r="174" spans="1:19" x14ac:dyDescent="0.3">
      <c r="A174">
        <v>2.1</v>
      </c>
      <c r="B174">
        <v>19.589552000000001</v>
      </c>
      <c r="C174" s="1">
        <v>1</v>
      </c>
      <c r="D174">
        <v>3</v>
      </c>
      <c r="E174">
        <v>31.25</v>
      </c>
      <c r="F174">
        <v>31.25</v>
      </c>
      <c r="G174">
        <v>25</v>
      </c>
      <c r="H174">
        <v>15.625</v>
      </c>
      <c r="I174">
        <v>12.5</v>
      </c>
      <c r="J174" s="5">
        <v>8</v>
      </c>
      <c r="K174" s="5">
        <v>30</v>
      </c>
      <c r="L174" s="5">
        <v>0.8</v>
      </c>
      <c r="M174" s="5">
        <v>3</v>
      </c>
      <c r="N174">
        <f>J174/(PI()*H174^2)</f>
        <v>1.0430378350470454E-2</v>
      </c>
      <c r="O174">
        <f>K174/(PI()*H174^2)</f>
        <v>3.9113918814264202E-2</v>
      </c>
      <c r="Q174">
        <f t="shared" si="24"/>
        <v>3.75</v>
      </c>
      <c r="R174">
        <f t="shared" si="25"/>
        <v>3.75</v>
      </c>
      <c r="S174">
        <f t="shared" si="26"/>
        <v>3.75</v>
      </c>
    </row>
    <row r="175" spans="1:19" x14ac:dyDescent="0.3">
      <c r="A175">
        <v>2.1</v>
      </c>
      <c r="B175">
        <v>19.589552000000001</v>
      </c>
      <c r="C175" s="1">
        <v>2.25</v>
      </c>
      <c r="D175">
        <v>3</v>
      </c>
      <c r="E175">
        <v>31.25</v>
      </c>
      <c r="F175">
        <v>31.25</v>
      </c>
      <c r="G175">
        <v>25</v>
      </c>
      <c r="H175">
        <v>35.15625</v>
      </c>
      <c r="I175">
        <v>12.5</v>
      </c>
      <c r="J175" s="5">
        <v>45</v>
      </c>
      <c r="K175" s="5">
        <v>47</v>
      </c>
      <c r="L175" s="5">
        <v>4.5</v>
      </c>
      <c r="M175" s="5">
        <v>4.7</v>
      </c>
      <c r="N175">
        <f>J175/(PI()*H175^2)</f>
        <v>1.1589309278300503E-2</v>
      </c>
      <c r="O175">
        <f>K175/(PI()*H175^2)</f>
        <v>1.2104389690669414E-2</v>
      </c>
      <c r="Q175">
        <f t="shared" si="24"/>
        <v>1.0444444444444445</v>
      </c>
      <c r="R175">
        <f t="shared" si="25"/>
        <v>1.0444444444444445</v>
      </c>
      <c r="S175">
        <f t="shared" si="26"/>
        <v>1.0444444444444445</v>
      </c>
    </row>
    <row r="176" spans="1:19" x14ac:dyDescent="0.3">
      <c r="A176">
        <v>2.1</v>
      </c>
      <c r="B176">
        <v>19.589552000000001</v>
      </c>
      <c r="C176" s="1">
        <v>3.5</v>
      </c>
      <c r="D176">
        <v>3</v>
      </c>
      <c r="E176">
        <v>31.25</v>
      </c>
      <c r="F176">
        <v>31.25</v>
      </c>
      <c r="G176">
        <v>25</v>
      </c>
      <c r="H176">
        <v>54.6875</v>
      </c>
      <c r="I176">
        <v>12.5</v>
      </c>
      <c r="J176" s="5">
        <v>95</v>
      </c>
      <c r="K176" s="5">
        <v>95</v>
      </c>
      <c r="L176" s="5">
        <v>9.4999990000000007</v>
      </c>
      <c r="M176" s="5">
        <v>9.4999990000000007</v>
      </c>
      <c r="N176">
        <f>J176/(PI()*H176^2)</f>
        <v>1.011108105402748E-2</v>
      </c>
      <c r="O176">
        <f>K176/(PI()*H176^2)</f>
        <v>1.011108105402748E-2</v>
      </c>
      <c r="Q176">
        <f t="shared" si="24"/>
        <v>1</v>
      </c>
      <c r="R176">
        <f t="shared" si="25"/>
        <v>1</v>
      </c>
      <c r="S176">
        <f t="shared" si="26"/>
        <v>1</v>
      </c>
    </row>
    <row r="177" spans="1:19" x14ac:dyDescent="0.3">
      <c r="A177">
        <v>2.1</v>
      </c>
      <c r="B177">
        <v>19.589552000000001</v>
      </c>
      <c r="C177" s="1">
        <v>4.75</v>
      </c>
      <c r="D177">
        <v>3</v>
      </c>
      <c r="E177">
        <v>31.25</v>
      </c>
      <c r="F177">
        <v>31.25</v>
      </c>
      <c r="G177">
        <v>25</v>
      </c>
      <c r="H177">
        <v>74.21875</v>
      </c>
      <c r="I177">
        <v>12.5</v>
      </c>
      <c r="J177" s="5">
        <v>125</v>
      </c>
      <c r="K177" s="5">
        <v>140</v>
      </c>
      <c r="L177" s="5">
        <v>12.5</v>
      </c>
      <c r="M177" s="5">
        <v>14</v>
      </c>
      <c r="N177">
        <f>J177/(PI()*H177^2)</f>
        <v>7.2232537053119484E-3</v>
      </c>
      <c r="O177">
        <f>K177/(PI()*H177^2)</f>
        <v>8.0900441499493821E-3</v>
      </c>
      <c r="Q177">
        <f t="shared" si="24"/>
        <v>1.1200000000000001</v>
      </c>
      <c r="R177">
        <f t="shared" si="25"/>
        <v>1.1200000000000001</v>
      </c>
      <c r="S177">
        <f t="shared" si="26"/>
        <v>1.1199999999999999</v>
      </c>
    </row>
    <row r="178" spans="1:19" x14ac:dyDescent="0.3">
      <c r="A178">
        <v>2.1</v>
      </c>
      <c r="B178">
        <v>19.589552000000001</v>
      </c>
      <c r="C178" s="1">
        <v>6</v>
      </c>
      <c r="D178">
        <v>3</v>
      </c>
      <c r="E178">
        <v>31.25</v>
      </c>
      <c r="F178">
        <v>31.25</v>
      </c>
      <c r="G178">
        <v>25</v>
      </c>
      <c r="H178">
        <v>93.75</v>
      </c>
      <c r="I178">
        <v>12.5</v>
      </c>
      <c r="J178" s="5">
        <v>131</v>
      </c>
      <c r="K178" s="5">
        <v>143</v>
      </c>
      <c r="L178" s="5">
        <v>13.0999999999999</v>
      </c>
      <c r="M178" s="5">
        <v>14.3</v>
      </c>
      <c r="N178">
        <f>J178/(PI()*H178^2)</f>
        <v>4.7443734858042689E-3</v>
      </c>
      <c r="O178">
        <f>K178/(PI()*H178^2)</f>
        <v>5.1789725837405381E-3</v>
      </c>
      <c r="Q178">
        <f t="shared" si="24"/>
        <v>1.0916030534351144</v>
      </c>
      <c r="R178">
        <f t="shared" si="25"/>
        <v>1.0916030534351229</v>
      </c>
      <c r="S178">
        <f t="shared" si="26"/>
        <v>1.0916030534351147</v>
      </c>
    </row>
    <row r="179" spans="1:19" x14ac:dyDescent="0.3">
      <c r="A179" t="s">
        <v>5</v>
      </c>
      <c r="B179">
        <v>0.59</v>
      </c>
      <c r="C179" t="s">
        <v>6</v>
      </c>
      <c r="D179">
        <v>2</v>
      </c>
      <c r="J179" s="5"/>
      <c r="K179" s="5"/>
      <c r="L179" s="5"/>
      <c r="M179" s="5"/>
    </row>
    <row r="180" spans="1:19" x14ac:dyDescent="0.3">
      <c r="A180" t="s">
        <v>8</v>
      </c>
      <c r="J180" s="5"/>
      <c r="K180" s="5"/>
      <c r="L180" s="5"/>
      <c r="M180" s="5"/>
    </row>
    <row r="181" spans="1:19" x14ac:dyDescent="0.3">
      <c r="A181" t="s">
        <v>0</v>
      </c>
      <c r="B181" t="s">
        <v>1</v>
      </c>
      <c r="C181" t="s">
        <v>15</v>
      </c>
      <c r="D181" s="4" t="s">
        <v>16</v>
      </c>
      <c r="E181" t="s">
        <v>17</v>
      </c>
      <c r="F181" t="s">
        <v>18</v>
      </c>
      <c r="G181" t="s">
        <v>19</v>
      </c>
      <c r="H181" s="6" t="s">
        <v>20</v>
      </c>
      <c r="I181" t="s">
        <v>2</v>
      </c>
      <c r="J181" s="5" t="s">
        <v>21</v>
      </c>
      <c r="K181" s="5" t="s">
        <v>22</v>
      </c>
      <c r="L181" s="5" t="s">
        <v>23</v>
      </c>
      <c r="M181" s="5" t="s">
        <v>24</v>
      </c>
      <c r="O181" s="12" t="s">
        <v>51</v>
      </c>
    </row>
    <row r="182" spans="1:19" x14ac:dyDescent="0.3">
      <c r="A182">
        <v>2.1</v>
      </c>
      <c r="B182">
        <v>19.589552000000001</v>
      </c>
      <c r="C182">
        <v>3</v>
      </c>
      <c r="D182" s="1">
        <v>1</v>
      </c>
      <c r="E182">
        <v>31.25</v>
      </c>
      <c r="F182">
        <v>31.25</v>
      </c>
      <c r="G182">
        <v>25</v>
      </c>
      <c r="H182">
        <v>15.625</v>
      </c>
      <c r="I182">
        <v>12.5</v>
      </c>
      <c r="J182" s="5">
        <v>8</v>
      </c>
      <c r="K182" s="5">
        <v>33</v>
      </c>
      <c r="L182" s="5">
        <v>0.8</v>
      </c>
      <c r="M182" s="5">
        <v>3.2999999999999901</v>
      </c>
      <c r="N182">
        <f>J182/(PI()*H182^2)</f>
        <v>1.0430378350470454E-2</v>
      </c>
      <c r="O182">
        <f>K182/(PI()*H182^2)</f>
        <v>4.302531069569062E-2</v>
      </c>
      <c r="Q182">
        <f t="shared" si="24"/>
        <v>4.125</v>
      </c>
      <c r="R182">
        <f t="shared" si="25"/>
        <v>4.1249999999999876</v>
      </c>
      <c r="S182">
        <f t="shared" si="26"/>
        <v>4.125</v>
      </c>
    </row>
    <row r="183" spans="1:19" x14ac:dyDescent="0.3">
      <c r="A183">
        <v>2.1</v>
      </c>
      <c r="B183">
        <v>19.589552000000001</v>
      </c>
      <c r="C183">
        <v>3</v>
      </c>
      <c r="D183" s="1">
        <v>2.25</v>
      </c>
      <c r="E183">
        <v>31.25</v>
      </c>
      <c r="F183">
        <v>31.25</v>
      </c>
      <c r="G183">
        <v>25</v>
      </c>
      <c r="H183">
        <v>35.15625</v>
      </c>
      <c r="I183">
        <v>12.5</v>
      </c>
      <c r="J183" s="5">
        <v>45</v>
      </c>
      <c r="K183" s="5">
        <v>51</v>
      </c>
      <c r="L183" s="5">
        <v>4.5</v>
      </c>
      <c r="M183" s="5">
        <v>5.0999999999999899</v>
      </c>
      <c r="N183">
        <f>J183/(PI()*H183^2)</f>
        <v>1.1589309278300503E-2</v>
      </c>
      <c r="O183">
        <f>K183/(PI()*H183^2)</f>
        <v>1.3134550515407238E-2</v>
      </c>
      <c r="Q183">
        <f t="shared" si="24"/>
        <v>1.1333333333333333</v>
      </c>
      <c r="R183">
        <f t="shared" si="25"/>
        <v>1.1333333333333311</v>
      </c>
      <c r="S183">
        <f t="shared" si="26"/>
        <v>1.1333333333333333</v>
      </c>
    </row>
    <row r="184" spans="1:19" x14ac:dyDescent="0.3">
      <c r="A184">
        <v>2.1</v>
      </c>
      <c r="B184">
        <v>19.589552000000001</v>
      </c>
      <c r="C184">
        <v>3</v>
      </c>
      <c r="D184" s="1">
        <v>3.5</v>
      </c>
      <c r="E184">
        <v>31.25</v>
      </c>
      <c r="F184">
        <v>31.25</v>
      </c>
      <c r="G184">
        <v>25</v>
      </c>
      <c r="H184">
        <v>54.6875</v>
      </c>
      <c r="I184">
        <v>12.5</v>
      </c>
      <c r="J184" s="5">
        <v>95</v>
      </c>
      <c r="K184" s="5">
        <v>95</v>
      </c>
      <c r="L184" s="5">
        <v>9.4999990000000007</v>
      </c>
      <c r="M184" s="5">
        <v>9.4999990000000007</v>
      </c>
      <c r="N184">
        <f>J184/(PI()*H184^2)</f>
        <v>1.011108105402748E-2</v>
      </c>
      <c r="O184">
        <f>K184/(PI()*H184^2)</f>
        <v>1.011108105402748E-2</v>
      </c>
      <c r="Q184">
        <f t="shared" si="24"/>
        <v>1</v>
      </c>
      <c r="R184">
        <f t="shared" si="25"/>
        <v>1</v>
      </c>
      <c r="S184">
        <f t="shared" si="26"/>
        <v>1</v>
      </c>
    </row>
    <row r="185" spans="1:19" x14ac:dyDescent="0.3">
      <c r="A185">
        <v>2.1</v>
      </c>
      <c r="B185">
        <v>19.589552000000001</v>
      </c>
      <c r="C185">
        <v>3</v>
      </c>
      <c r="D185" s="1">
        <v>4.75</v>
      </c>
      <c r="E185">
        <v>31.25</v>
      </c>
      <c r="F185">
        <v>31.25</v>
      </c>
      <c r="G185">
        <v>25</v>
      </c>
      <c r="H185">
        <v>74.21875</v>
      </c>
      <c r="I185">
        <v>12.5</v>
      </c>
      <c r="J185" s="5">
        <v>125</v>
      </c>
      <c r="K185" s="5">
        <v>120</v>
      </c>
      <c r="L185" s="5">
        <v>12.5</v>
      </c>
      <c r="M185" s="5">
        <v>12</v>
      </c>
      <c r="N185">
        <f>J185/(PI()*H185^2)</f>
        <v>7.2232537053119484E-3</v>
      </c>
      <c r="O185">
        <f>K185/(PI()*H185^2)</f>
        <v>6.9343235570994708E-3</v>
      </c>
      <c r="Q185">
        <f t="shared" si="24"/>
        <v>0.96</v>
      </c>
      <c r="R185">
        <f t="shared" si="25"/>
        <v>0.96</v>
      </c>
      <c r="S185">
        <f t="shared" si="26"/>
        <v>0.96000000000000008</v>
      </c>
    </row>
    <row r="186" spans="1:19" x14ac:dyDescent="0.3">
      <c r="A186">
        <v>2.1</v>
      </c>
      <c r="B186">
        <v>19.589552000000001</v>
      </c>
      <c r="C186">
        <v>3</v>
      </c>
      <c r="D186" s="1">
        <v>6</v>
      </c>
      <c r="E186">
        <v>31.25</v>
      </c>
      <c r="F186">
        <v>31.25</v>
      </c>
      <c r="G186">
        <v>25</v>
      </c>
      <c r="H186">
        <v>93.75</v>
      </c>
      <c r="I186">
        <v>12.5</v>
      </c>
      <c r="J186" s="5">
        <v>131</v>
      </c>
      <c r="K186" s="5">
        <v>153</v>
      </c>
      <c r="L186" s="5">
        <v>13.0999999999999</v>
      </c>
      <c r="M186" s="5">
        <v>15.3</v>
      </c>
      <c r="N186">
        <f>J186/(PI()*H186^2)</f>
        <v>4.7443734858042689E-3</v>
      </c>
      <c r="O186">
        <f>K186/(PI()*H186^2)</f>
        <v>5.5411384986874283E-3</v>
      </c>
      <c r="Q186">
        <f t="shared" si="24"/>
        <v>1.16793893129771</v>
      </c>
      <c r="R186">
        <f t="shared" si="25"/>
        <v>1.1679389312977189</v>
      </c>
      <c r="S186">
        <f t="shared" si="26"/>
        <v>1.16793893129771</v>
      </c>
    </row>
    <row r="187" spans="1:19" x14ac:dyDescent="0.3">
      <c r="A187" t="s">
        <v>5</v>
      </c>
      <c r="B187">
        <v>0.59</v>
      </c>
      <c r="C187" t="s">
        <v>6</v>
      </c>
      <c r="D187">
        <v>2</v>
      </c>
      <c r="J187" s="5"/>
      <c r="K187" s="5"/>
      <c r="L187" s="5"/>
      <c r="M187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opLeftCell="C61" workbookViewId="0">
      <selection activeCell="G65" sqref="G65:M6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15</v>
      </c>
      <c r="D1" t="s">
        <v>53</v>
      </c>
      <c r="E1" t="s">
        <v>19</v>
      </c>
      <c r="F1" t="s">
        <v>20</v>
      </c>
      <c r="G1" t="s">
        <v>2</v>
      </c>
      <c r="H1" t="s">
        <v>3</v>
      </c>
      <c r="I1" t="s">
        <v>27</v>
      </c>
      <c r="J1" t="s">
        <v>28</v>
      </c>
      <c r="K1" t="s">
        <v>29</v>
      </c>
    </row>
    <row r="2" spans="1:11" x14ac:dyDescent="0.3">
      <c r="A2">
        <v>1.5</v>
      </c>
      <c r="B2">
        <v>401.78570999999999</v>
      </c>
      <c r="C2">
        <v>3</v>
      </c>
      <c r="D2">
        <v>112.5</v>
      </c>
      <c r="E2">
        <v>75</v>
      </c>
      <c r="F2">
        <v>93.75</v>
      </c>
      <c r="G2">
        <v>37.5</v>
      </c>
      <c r="H2">
        <v>5</v>
      </c>
      <c r="I2">
        <v>4</v>
      </c>
      <c r="J2">
        <v>0.5</v>
      </c>
      <c r="K2">
        <v>0.4</v>
      </c>
    </row>
    <row r="3" spans="1:11" x14ac:dyDescent="0.3">
      <c r="A3">
        <v>2.2000000000000002</v>
      </c>
      <c r="B3">
        <v>53.571427999999997</v>
      </c>
      <c r="C3">
        <v>3</v>
      </c>
      <c r="D3">
        <v>112.5</v>
      </c>
      <c r="E3">
        <v>75</v>
      </c>
      <c r="F3">
        <v>93.75</v>
      </c>
      <c r="G3">
        <v>37.5</v>
      </c>
      <c r="H3">
        <v>48</v>
      </c>
      <c r="I3">
        <v>80</v>
      </c>
      <c r="J3">
        <v>4.7999999999999901</v>
      </c>
      <c r="K3">
        <v>8</v>
      </c>
    </row>
    <row r="4" spans="1:11" x14ac:dyDescent="0.3">
      <c r="A4">
        <v>1.5</v>
      </c>
      <c r="B4">
        <v>401.78570999999999</v>
      </c>
      <c r="C4">
        <v>3</v>
      </c>
      <c r="D4">
        <v>112.5</v>
      </c>
      <c r="E4">
        <v>75</v>
      </c>
      <c r="F4">
        <v>93.75</v>
      </c>
      <c r="G4">
        <v>37.5</v>
      </c>
      <c r="H4">
        <v>5</v>
      </c>
      <c r="I4">
        <v>4</v>
      </c>
      <c r="J4">
        <v>0.5</v>
      </c>
      <c r="K4">
        <v>0.4</v>
      </c>
    </row>
    <row r="5" spans="1:11" x14ac:dyDescent="0.3">
      <c r="A5" t="s">
        <v>5</v>
      </c>
      <c r="B5">
        <v>0.59</v>
      </c>
      <c r="C5" t="s">
        <v>6</v>
      </c>
      <c r="D5" t="s">
        <v>62</v>
      </c>
      <c r="E5" t="s">
        <v>61</v>
      </c>
      <c r="F5" t="s">
        <v>63</v>
      </c>
    </row>
    <row r="6" spans="1:11" x14ac:dyDescent="0.3">
      <c r="A6" t="s">
        <v>8</v>
      </c>
    </row>
    <row r="7" spans="1:11" x14ac:dyDescent="0.3">
      <c r="A7" t="s">
        <v>0</v>
      </c>
      <c r="B7" t="s">
        <v>1</v>
      </c>
      <c r="C7" t="s">
        <v>15</v>
      </c>
      <c r="D7" t="s">
        <v>53</v>
      </c>
      <c r="E7" t="s">
        <v>19</v>
      </c>
      <c r="F7" t="s">
        <v>20</v>
      </c>
      <c r="G7" t="s">
        <v>2</v>
      </c>
      <c r="H7" t="s">
        <v>3</v>
      </c>
      <c r="I7" t="s">
        <v>27</v>
      </c>
      <c r="J7" t="s">
        <v>28</v>
      </c>
      <c r="K7" t="s">
        <v>29</v>
      </c>
    </row>
    <row r="8" spans="1:11" x14ac:dyDescent="0.3">
      <c r="A8">
        <v>2.1</v>
      </c>
      <c r="B8">
        <v>3.9179103999999998</v>
      </c>
      <c r="C8">
        <v>3</v>
      </c>
      <c r="D8">
        <v>7.5</v>
      </c>
      <c r="E8">
        <v>5</v>
      </c>
      <c r="F8">
        <v>6.25</v>
      </c>
      <c r="G8">
        <v>2.5</v>
      </c>
      <c r="H8">
        <v>14</v>
      </c>
      <c r="I8">
        <v>8</v>
      </c>
      <c r="J8">
        <v>1.3999999999999899</v>
      </c>
      <c r="K8">
        <v>0.8</v>
      </c>
    </row>
    <row r="9" spans="1:11" x14ac:dyDescent="0.3">
      <c r="A9">
        <v>2.1</v>
      </c>
      <c r="B9">
        <v>7.8358208999999999</v>
      </c>
      <c r="C9">
        <v>3</v>
      </c>
      <c r="D9">
        <v>15</v>
      </c>
      <c r="E9">
        <v>10</v>
      </c>
      <c r="F9">
        <v>12.5</v>
      </c>
      <c r="G9">
        <v>5</v>
      </c>
      <c r="H9">
        <v>25</v>
      </c>
      <c r="I9">
        <v>22</v>
      </c>
      <c r="J9">
        <v>2.5</v>
      </c>
      <c r="K9">
        <v>2.2000000000000002</v>
      </c>
    </row>
    <row r="10" spans="1:11" x14ac:dyDescent="0.3">
      <c r="A10">
        <v>2.1</v>
      </c>
      <c r="B10">
        <v>11.753731</v>
      </c>
      <c r="C10">
        <v>3</v>
      </c>
      <c r="D10">
        <v>22.5</v>
      </c>
      <c r="E10">
        <v>15</v>
      </c>
      <c r="F10">
        <v>18.75</v>
      </c>
      <c r="G10">
        <v>7.5</v>
      </c>
      <c r="H10">
        <v>26</v>
      </c>
      <c r="I10">
        <v>39</v>
      </c>
      <c r="J10">
        <v>2.6</v>
      </c>
      <c r="K10">
        <v>3.8999999999999901</v>
      </c>
    </row>
    <row r="11" spans="1:11" x14ac:dyDescent="0.3">
      <c r="A11">
        <v>2.1</v>
      </c>
      <c r="B11">
        <v>15.671640999999999</v>
      </c>
      <c r="C11">
        <v>3</v>
      </c>
      <c r="D11">
        <v>30</v>
      </c>
      <c r="E11">
        <v>20</v>
      </c>
      <c r="F11">
        <v>25</v>
      </c>
      <c r="G11">
        <v>10</v>
      </c>
      <c r="H11">
        <v>32</v>
      </c>
      <c r="I11">
        <v>49</v>
      </c>
      <c r="J11">
        <v>3.2</v>
      </c>
      <c r="K11">
        <v>4.9000000000000004</v>
      </c>
    </row>
    <row r="12" spans="1:11" x14ac:dyDescent="0.3">
      <c r="A12">
        <v>2.1</v>
      </c>
      <c r="B12">
        <v>19.589552000000001</v>
      </c>
      <c r="C12">
        <v>3</v>
      </c>
      <c r="D12">
        <v>37.5</v>
      </c>
      <c r="E12">
        <v>25</v>
      </c>
      <c r="F12">
        <v>31.25</v>
      </c>
      <c r="G12">
        <v>12.5</v>
      </c>
      <c r="H12">
        <v>32</v>
      </c>
      <c r="I12">
        <v>42</v>
      </c>
      <c r="J12">
        <v>3.2</v>
      </c>
      <c r="K12">
        <v>4.2</v>
      </c>
    </row>
    <row r="13" spans="1:11" x14ac:dyDescent="0.3">
      <c r="A13">
        <v>2.1</v>
      </c>
      <c r="B13">
        <v>23.507462</v>
      </c>
      <c r="C13">
        <v>3</v>
      </c>
      <c r="D13">
        <v>45</v>
      </c>
      <c r="E13">
        <v>30</v>
      </c>
      <c r="F13">
        <v>37.5</v>
      </c>
      <c r="G13">
        <v>15</v>
      </c>
      <c r="H13">
        <v>36</v>
      </c>
      <c r="I13">
        <v>49</v>
      </c>
      <c r="J13">
        <v>3.6</v>
      </c>
      <c r="K13">
        <v>4.9000000000000004</v>
      </c>
    </row>
    <row r="14" spans="1:11" x14ac:dyDescent="0.3">
      <c r="A14">
        <v>2.1</v>
      </c>
      <c r="B14">
        <v>27.425373</v>
      </c>
      <c r="C14">
        <v>3</v>
      </c>
      <c r="D14">
        <v>52.5</v>
      </c>
      <c r="E14">
        <v>35</v>
      </c>
      <c r="F14">
        <v>43.75</v>
      </c>
      <c r="G14">
        <v>17.5</v>
      </c>
      <c r="H14">
        <v>41</v>
      </c>
      <c r="I14">
        <v>54</v>
      </c>
      <c r="J14">
        <v>4.0999999999999899</v>
      </c>
      <c r="K14">
        <v>5.4</v>
      </c>
    </row>
    <row r="15" spans="1:11" x14ac:dyDescent="0.3">
      <c r="A15">
        <v>2.1</v>
      </c>
      <c r="B15">
        <v>31.343283</v>
      </c>
      <c r="C15">
        <v>3</v>
      </c>
      <c r="D15">
        <v>60</v>
      </c>
      <c r="E15">
        <v>40</v>
      </c>
      <c r="F15">
        <v>50</v>
      </c>
      <c r="G15">
        <v>20</v>
      </c>
      <c r="H15">
        <v>38</v>
      </c>
      <c r="I15">
        <v>56</v>
      </c>
      <c r="J15">
        <v>3.7999999999999901</v>
      </c>
      <c r="K15">
        <v>5.5999999999999899</v>
      </c>
    </row>
    <row r="16" spans="1:11" x14ac:dyDescent="0.3">
      <c r="A16">
        <v>2.1</v>
      </c>
      <c r="B16">
        <v>35.261194000000003</v>
      </c>
      <c r="C16">
        <v>3</v>
      </c>
      <c r="D16">
        <v>67.5</v>
      </c>
      <c r="E16">
        <v>45</v>
      </c>
      <c r="F16">
        <v>56.25</v>
      </c>
      <c r="G16">
        <v>22.5</v>
      </c>
      <c r="H16">
        <v>44</v>
      </c>
      <c r="I16">
        <v>56</v>
      </c>
      <c r="J16">
        <v>4.4000000000000004</v>
      </c>
      <c r="K16">
        <v>5.5999999999999899</v>
      </c>
    </row>
    <row r="17" spans="1:12" x14ac:dyDescent="0.3">
      <c r="A17">
        <v>2.1</v>
      </c>
      <c r="B17">
        <v>39.179104000000002</v>
      </c>
      <c r="C17">
        <v>3</v>
      </c>
      <c r="D17">
        <v>75</v>
      </c>
      <c r="E17">
        <v>50</v>
      </c>
      <c r="F17">
        <v>62.5</v>
      </c>
      <c r="G17">
        <v>25</v>
      </c>
      <c r="H17">
        <v>49</v>
      </c>
      <c r="I17">
        <v>65</v>
      </c>
      <c r="J17">
        <v>4.9000000000000004</v>
      </c>
      <c r="K17">
        <v>6.5</v>
      </c>
    </row>
    <row r="18" spans="1:12" x14ac:dyDescent="0.3">
      <c r="A18">
        <v>2.1</v>
      </c>
      <c r="B18">
        <v>3.9179103999999998</v>
      </c>
      <c r="C18">
        <v>3</v>
      </c>
      <c r="D18">
        <v>7.5</v>
      </c>
      <c r="E18">
        <v>5</v>
      </c>
      <c r="F18">
        <v>6.25</v>
      </c>
      <c r="G18">
        <v>2.5</v>
      </c>
      <c r="H18">
        <v>14</v>
      </c>
      <c r="I18">
        <v>8</v>
      </c>
      <c r="J18">
        <v>1.3999999999999899</v>
      </c>
      <c r="K18">
        <v>0.8</v>
      </c>
    </row>
    <row r="19" spans="1:12" x14ac:dyDescent="0.3">
      <c r="A19" t="s">
        <v>5</v>
      </c>
      <c r="B19">
        <v>0.59</v>
      </c>
      <c r="C19" t="s">
        <v>6</v>
      </c>
      <c r="D19" t="s">
        <v>62</v>
      </c>
      <c r="E19" t="s">
        <v>61</v>
      </c>
      <c r="F19" t="s">
        <v>60</v>
      </c>
    </row>
    <row r="20" spans="1:12" x14ac:dyDescent="0.3">
      <c r="A20" t="s">
        <v>59</v>
      </c>
    </row>
    <row r="21" spans="1:12" x14ac:dyDescent="0.3">
      <c r="A21" t="s">
        <v>58</v>
      </c>
    </row>
    <row r="22" spans="1:12" x14ac:dyDescent="0.3">
      <c r="A22" t="s">
        <v>0</v>
      </c>
      <c r="B22" t="s">
        <v>54</v>
      </c>
      <c r="C22" t="s">
        <v>1</v>
      </c>
      <c r="D22" t="s">
        <v>15</v>
      </c>
      <c r="E22" t="s">
        <v>53</v>
      </c>
      <c r="F22" t="s">
        <v>19</v>
      </c>
      <c r="G22" t="s">
        <v>20</v>
      </c>
      <c r="H22" t="s">
        <v>2</v>
      </c>
      <c r="I22" t="s">
        <v>3</v>
      </c>
      <c r="J22" t="s">
        <v>27</v>
      </c>
      <c r="K22" t="s">
        <v>28</v>
      </c>
      <c r="L22" t="s">
        <v>29</v>
      </c>
    </row>
    <row r="23" spans="1:12" x14ac:dyDescent="0.3">
      <c r="A23">
        <v>2.1</v>
      </c>
      <c r="B23">
        <v>0.5</v>
      </c>
      <c r="C23">
        <v>7.8358208999999999</v>
      </c>
      <c r="D23">
        <v>3</v>
      </c>
      <c r="E23">
        <v>12.5</v>
      </c>
      <c r="F23">
        <v>10</v>
      </c>
      <c r="G23">
        <v>10</v>
      </c>
      <c r="H23">
        <v>5</v>
      </c>
      <c r="I23">
        <v>15</v>
      </c>
      <c r="J23">
        <v>13</v>
      </c>
      <c r="K23">
        <v>1.5</v>
      </c>
      <c r="L23">
        <v>1.3</v>
      </c>
    </row>
    <row r="24" spans="1:12" x14ac:dyDescent="0.3">
      <c r="A24">
        <v>2.1</v>
      </c>
      <c r="B24">
        <v>1</v>
      </c>
      <c r="C24">
        <v>7.8358208999999999</v>
      </c>
      <c r="D24">
        <v>3</v>
      </c>
      <c r="E24">
        <v>15</v>
      </c>
      <c r="F24">
        <v>10</v>
      </c>
      <c r="G24">
        <v>15</v>
      </c>
      <c r="H24">
        <v>5</v>
      </c>
      <c r="I24">
        <v>30</v>
      </c>
      <c r="J24">
        <v>33</v>
      </c>
      <c r="K24">
        <v>3</v>
      </c>
      <c r="L24">
        <v>3.2999999999999901</v>
      </c>
    </row>
    <row r="25" spans="1:12" x14ac:dyDescent="0.3">
      <c r="A25">
        <v>2.1</v>
      </c>
      <c r="B25">
        <v>1.5</v>
      </c>
      <c r="C25">
        <v>7.8358208999999999</v>
      </c>
      <c r="D25">
        <v>3</v>
      </c>
      <c r="E25">
        <v>17.5</v>
      </c>
      <c r="F25">
        <v>10</v>
      </c>
      <c r="G25">
        <v>20</v>
      </c>
      <c r="H25">
        <v>7.5</v>
      </c>
      <c r="I25">
        <v>48</v>
      </c>
      <c r="J25">
        <v>40</v>
      </c>
      <c r="K25">
        <v>4.7999999999999901</v>
      </c>
      <c r="L25">
        <v>4</v>
      </c>
    </row>
    <row r="26" spans="1:12" x14ac:dyDescent="0.3">
      <c r="A26">
        <v>2.1</v>
      </c>
      <c r="B26">
        <v>2</v>
      </c>
      <c r="C26">
        <v>7.8358208999999999</v>
      </c>
      <c r="D26">
        <v>3</v>
      </c>
      <c r="E26">
        <v>20</v>
      </c>
      <c r="F26">
        <v>10</v>
      </c>
      <c r="G26">
        <v>25</v>
      </c>
      <c r="H26">
        <v>10</v>
      </c>
      <c r="I26">
        <v>61</v>
      </c>
      <c r="J26">
        <v>60</v>
      </c>
      <c r="K26">
        <v>6.0999999999999899</v>
      </c>
      <c r="L26">
        <v>6</v>
      </c>
    </row>
    <row r="27" spans="1:12" x14ac:dyDescent="0.3">
      <c r="A27">
        <v>2.1</v>
      </c>
      <c r="B27">
        <v>2.5</v>
      </c>
      <c r="C27">
        <v>7.8358208999999999</v>
      </c>
      <c r="D27">
        <v>3</v>
      </c>
      <c r="E27">
        <v>22.5</v>
      </c>
      <c r="F27">
        <v>10</v>
      </c>
      <c r="G27">
        <v>30</v>
      </c>
      <c r="H27">
        <v>12.5</v>
      </c>
      <c r="I27">
        <v>75</v>
      </c>
      <c r="J27">
        <v>63</v>
      </c>
      <c r="K27">
        <v>7.5</v>
      </c>
      <c r="L27">
        <v>6.2999999999999901</v>
      </c>
    </row>
    <row r="28" spans="1:12" x14ac:dyDescent="0.3">
      <c r="A28">
        <v>2.1</v>
      </c>
      <c r="B28">
        <v>3</v>
      </c>
      <c r="C28">
        <v>7.8358208999999999</v>
      </c>
      <c r="D28">
        <v>3</v>
      </c>
      <c r="E28">
        <v>25</v>
      </c>
      <c r="F28">
        <v>10</v>
      </c>
      <c r="G28">
        <v>35</v>
      </c>
      <c r="H28">
        <v>15</v>
      </c>
      <c r="I28">
        <v>95</v>
      </c>
      <c r="J28">
        <v>68</v>
      </c>
      <c r="K28">
        <v>9.4999990000000007</v>
      </c>
      <c r="L28">
        <v>6.7999999999999901</v>
      </c>
    </row>
    <row r="29" spans="1:12" x14ac:dyDescent="0.3">
      <c r="A29">
        <v>2.1</v>
      </c>
      <c r="B29">
        <v>0.5</v>
      </c>
      <c r="C29">
        <v>7.8358208999999999</v>
      </c>
      <c r="D29">
        <v>3</v>
      </c>
      <c r="E29">
        <v>12.5</v>
      </c>
      <c r="F29">
        <v>10</v>
      </c>
      <c r="G29">
        <v>10</v>
      </c>
      <c r="H29">
        <v>5</v>
      </c>
      <c r="I29">
        <v>15</v>
      </c>
      <c r="J29">
        <v>13</v>
      </c>
      <c r="K29">
        <v>1.5</v>
      </c>
      <c r="L29">
        <v>1.3</v>
      </c>
    </row>
    <row r="30" spans="1:12" x14ac:dyDescent="0.3">
      <c r="A30" t="s">
        <v>5</v>
      </c>
      <c r="B30">
        <v>0.59</v>
      </c>
      <c r="C30" t="s">
        <v>6</v>
      </c>
      <c r="D30">
        <v>2</v>
      </c>
    </row>
    <row r="31" spans="1:12" x14ac:dyDescent="0.3">
      <c r="A31" t="s">
        <v>8</v>
      </c>
    </row>
    <row r="32" spans="1:12" x14ac:dyDescent="0.3">
      <c r="A32" t="s">
        <v>57</v>
      </c>
    </row>
    <row r="33" spans="1:12" x14ac:dyDescent="0.3">
      <c r="A33" t="s">
        <v>0</v>
      </c>
      <c r="B33" t="s">
        <v>54</v>
      </c>
      <c r="C33" t="s">
        <v>1</v>
      </c>
      <c r="D33" t="s">
        <v>15</v>
      </c>
      <c r="E33" t="s">
        <v>53</v>
      </c>
      <c r="F33" t="s">
        <v>19</v>
      </c>
      <c r="G33" t="s">
        <v>20</v>
      </c>
      <c r="H33" t="s">
        <v>2</v>
      </c>
      <c r="I33" t="s">
        <v>3</v>
      </c>
      <c r="J33" t="s">
        <v>27</v>
      </c>
      <c r="K33" t="s">
        <v>28</v>
      </c>
      <c r="L33" t="s">
        <v>29</v>
      </c>
    </row>
    <row r="34" spans="1:12" x14ac:dyDescent="0.3">
      <c r="A34">
        <v>2.1</v>
      </c>
      <c r="B34">
        <v>1</v>
      </c>
      <c r="C34">
        <v>3.9179103999999998</v>
      </c>
      <c r="D34">
        <v>3</v>
      </c>
      <c r="E34">
        <v>8.75</v>
      </c>
      <c r="F34">
        <v>5</v>
      </c>
      <c r="G34">
        <v>7.5</v>
      </c>
      <c r="H34">
        <v>2.5</v>
      </c>
      <c r="I34">
        <v>18</v>
      </c>
      <c r="J34">
        <v>8</v>
      </c>
      <c r="K34">
        <v>1.8</v>
      </c>
      <c r="L34">
        <v>0.8</v>
      </c>
    </row>
    <row r="35" spans="1:12" x14ac:dyDescent="0.3">
      <c r="A35">
        <v>2.1</v>
      </c>
      <c r="B35">
        <v>1</v>
      </c>
      <c r="C35">
        <v>7.8358208999999999</v>
      </c>
      <c r="D35">
        <v>3</v>
      </c>
      <c r="E35">
        <v>15</v>
      </c>
      <c r="F35">
        <v>10</v>
      </c>
      <c r="G35">
        <v>15</v>
      </c>
      <c r="H35">
        <v>5</v>
      </c>
      <c r="I35">
        <v>30</v>
      </c>
      <c r="J35">
        <v>33</v>
      </c>
      <c r="K35">
        <v>3</v>
      </c>
      <c r="L35">
        <v>3.2999999999999901</v>
      </c>
    </row>
    <row r="36" spans="1:12" x14ac:dyDescent="0.3">
      <c r="A36">
        <v>2.1</v>
      </c>
      <c r="B36">
        <v>1</v>
      </c>
      <c r="C36">
        <v>11.753731</v>
      </c>
      <c r="D36">
        <v>3</v>
      </c>
      <c r="E36">
        <v>20</v>
      </c>
      <c r="F36">
        <v>15</v>
      </c>
      <c r="G36">
        <v>22.5</v>
      </c>
      <c r="H36">
        <v>7.5</v>
      </c>
      <c r="I36">
        <v>36</v>
      </c>
      <c r="J36">
        <v>55</v>
      </c>
      <c r="K36">
        <v>3.6</v>
      </c>
      <c r="L36">
        <v>5.5</v>
      </c>
    </row>
    <row r="37" spans="1:12" x14ac:dyDescent="0.3">
      <c r="A37">
        <v>2.1</v>
      </c>
      <c r="B37">
        <v>1</v>
      </c>
      <c r="C37">
        <v>15.671640999999999</v>
      </c>
      <c r="D37">
        <v>3</v>
      </c>
      <c r="E37">
        <v>25</v>
      </c>
      <c r="F37">
        <v>20</v>
      </c>
      <c r="G37">
        <v>30</v>
      </c>
      <c r="H37">
        <v>10</v>
      </c>
      <c r="I37">
        <v>48</v>
      </c>
      <c r="J37">
        <v>53</v>
      </c>
      <c r="K37">
        <v>4.7999999999999901</v>
      </c>
      <c r="L37">
        <v>5.2999999999999901</v>
      </c>
    </row>
    <row r="38" spans="1:12" x14ac:dyDescent="0.3">
      <c r="A38">
        <v>2.1</v>
      </c>
      <c r="B38">
        <v>1</v>
      </c>
      <c r="C38">
        <v>19.589552000000001</v>
      </c>
      <c r="D38">
        <v>3</v>
      </c>
      <c r="E38">
        <v>30</v>
      </c>
      <c r="F38">
        <v>25</v>
      </c>
      <c r="G38">
        <v>37.5</v>
      </c>
      <c r="H38">
        <v>12.5</v>
      </c>
      <c r="I38">
        <v>50</v>
      </c>
      <c r="J38">
        <v>53</v>
      </c>
      <c r="K38">
        <v>5</v>
      </c>
      <c r="L38">
        <v>5.2999999999999901</v>
      </c>
    </row>
    <row r="39" spans="1:12" x14ac:dyDescent="0.3">
      <c r="A39">
        <v>2.1</v>
      </c>
      <c r="B39">
        <v>1</v>
      </c>
      <c r="C39">
        <v>23.507462</v>
      </c>
      <c r="D39">
        <v>3</v>
      </c>
      <c r="E39">
        <v>35</v>
      </c>
      <c r="F39">
        <v>30</v>
      </c>
      <c r="G39">
        <v>45</v>
      </c>
      <c r="H39">
        <v>15</v>
      </c>
      <c r="I39">
        <v>55</v>
      </c>
      <c r="J39">
        <v>58</v>
      </c>
      <c r="K39">
        <v>5.5</v>
      </c>
      <c r="L39">
        <v>5.7999999999999901</v>
      </c>
    </row>
    <row r="40" spans="1:12" x14ac:dyDescent="0.3">
      <c r="A40">
        <v>2.1</v>
      </c>
      <c r="B40">
        <v>1</v>
      </c>
      <c r="C40">
        <v>27.425373</v>
      </c>
      <c r="D40">
        <v>3</v>
      </c>
      <c r="E40">
        <v>40</v>
      </c>
      <c r="F40">
        <v>35</v>
      </c>
      <c r="G40">
        <v>52.5</v>
      </c>
      <c r="H40">
        <v>17.5</v>
      </c>
      <c r="I40">
        <v>56</v>
      </c>
      <c r="J40">
        <v>60</v>
      </c>
      <c r="K40">
        <v>5.5999999999999899</v>
      </c>
      <c r="L40">
        <v>6</v>
      </c>
    </row>
    <row r="41" spans="1:12" x14ac:dyDescent="0.3">
      <c r="A41">
        <v>2.1</v>
      </c>
      <c r="B41">
        <v>1</v>
      </c>
      <c r="C41">
        <v>31.343283</v>
      </c>
      <c r="D41">
        <v>3</v>
      </c>
      <c r="E41">
        <v>45</v>
      </c>
      <c r="F41">
        <v>40</v>
      </c>
      <c r="G41">
        <v>60</v>
      </c>
      <c r="H41">
        <v>20</v>
      </c>
      <c r="I41">
        <v>53</v>
      </c>
      <c r="J41">
        <v>64</v>
      </c>
      <c r="K41">
        <v>5.2999999999999901</v>
      </c>
      <c r="L41">
        <v>6.4</v>
      </c>
    </row>
    <row r="42" spans="1:12" x14ac:dyDescent="0.3">
      <c r="A42">
        <v>2.1</v>
      </c>
      <c r="B42">
        <v>1</v>
      </c>
      <c r="C42">
        <v>35.261194000000003</v>
      </c>
      <c r="D42">
        <v>3</v>
      </c>
      <c r="E42">
        <v>50</v>
      </c>
      <c r="F42">
        <v>45</v>
      </c>
      <c r="G42">
        <v>67.5</v>
      </c>
      <c r="H42">
        <v>22.5</v>
      </c>
      <c r="I42">
        <v>58</v>
      </c>
      <c r="J42">
        <v>65</v>
      </c>
      <c r="K42">
        <v>5.7999999999999901</v>
      </c>
      <c r="L42">
        <v>6.5</v>
      </c>
    </row>
    <row r="43" spans="1:12" x14ac:dyDescent="0.3">
      <c r="A43">
        <v>2.1</v>
      </c>
      <c r="B43">
        <v>1</v>
      </c>
      <c r="C43">
        <v>39.179104000000002</v>
      </c>
      <c r="D43">
        <v>3</v>
      </c>
      <c r="E43">
        <v>55</v>
      </c>
      <c r="F43">
        <v>50</v>
      </c>
      <c r="G43">
        <v>75</v>
      </c>
      <c r="H43">
        <v>25</v>
      </c>
      <c r="I43">
        <v>64</v>
      </c>
      <c r="J43">
        <v>68</v>
      </c>
      <c r="K43">
        <v>6.4</v>
      </c>
      <c r="L43">
        <v>6.7999999999999901</v>
      </c>
    </row>
    <row r="44" spans="1:12" x14ac:dyDescent="0.3">
      <c r="A44">
        <v>2.1</v>
      </c>
      <c r="B44">
        <v>1</v>
      </c>
      <c r="C44">
        <v>3.9179103999999998</v>
      </c>
      <c r="D44">
        <v>3</v>
      </c>
      <c r="E44">
        <v>10</v>
      </c>
      <c r="F44">
        <v>5</v>
      </c>
      <c r="G44">
        <v>7.5</v>
      </c>
      <c r="H44">
        <v>2.5</v>
      </c>
      <c r="I44">
        <v>18</v>
      </c>
      <c r="J44">
        <v>8</v>
      </c>
      <c r="K44">
        <v>1.8</v>
      </c>
      <c r="L44">
        <v>0.8</v>
      </c>
    </row>
    <row r="45" spans="1:12" x14ac:dyDescent="0.3">
      <c r="A45" t="s">
        <v>5</v>
      </c>
      <c r="B45">
        <v>0.59</v>
      </c>
      <c r="C45" t="s">
        <v>6</v>
      </c>
      <c r="D45">
        <v>2</v>
      </c>
    </row>
    <row r="46" spans="1:12" x14ac:dyDescent="0.3">
      <c r="A46" t="s">
        <v>8</v>
      </c>
    </row>
    <row r="47" spans="1:12" x14ac:dyDescent="0.3">
      <c r="A47" t="s">
        <v>56</v>
      </c>
    </row>
    <row r="48" spans="1:12" x14ac:dyDescent="0.3">
      <c r="A48" t="s">
        <v>0</v>
      </c>
      <c r="B48" t="s">
        <v>54</v>
      </c>
      <c r="C48" t="s">
        <v>1</v>
      </c>
      <c r="D48" t="s">
        <v>15</v>
      </c>
      <c r="E48" t="s">
        <v>53</v>
      </c>
      <c r="F48" t="s">
        <v>19</v>
      </c>
      <c r="G48" s="4" t="s">
        <v>20</v>
      </c>
      <c r="H48" t="s">
        <v>2</v>
      </c>
      <c r="I48" t="s">
        <v>3</v>
      </c>
      <c r="J48" t="s">
        <v>27</v>
      </c>
      <c r="K48" t="s">
        <v>28</v>
      </c>
      <c r="L48" t="s">
        <v>29</v>
      </c>
    </row>
    <row r="49" spans="1:13" x14ac:dyDescent="0.3">
      <c r="A49">
        <v>2.1</v>
      </c>
      <c r="B49">
        <v>1</v>
      </c>
      <c r="C49">
        <v>7.8358208999999999</v>
      </c>
      <c r="D49">
        <v>3</v>
      </c>
      <c r="E49">
        <v>15</v>
      </c>
      <c r="F49">
        <v>10</v>
      </c>
      <c r="G49">
        <v>10</v>
      </c>
      <c r="H49">
        <v>5</v>
      </c>
      <c r="I49">
        <v>15</v>
      </c>
      <c r="J49">
        <v>14</v>
      </c>
      <c r="K49">
        <v>1.5</v>
      </c>
      <c r="L49">
        <v>1.3999999999999899</v>
      </c>
    </row>
    <row r="50" spans="1:13" x14ac:dyDescent="0.3">
      <c r="A50">
        <v>2.1</v>
      </c>
      <c r="B50">
        <v>1</v>
      </c>
      <c r="C50">
        <v>7.8358208999999999</v>
      </c>
      <c r="D50">
        <v>3</v>
      </c>
      <c r="E50">
        <v>15</v>
      </c>
      <c r="F50">
        <v>10</v>
      </c>
      <c r="G50">
        <v>20</v>
      </c>
      <c r="H50">
        <v>5</v>
      </c>
      <c r="I50">
        <v>54</v>
      </c>
      <c r="J50">
        <v>54</v>
      </c>
      <c r="K50">
        <v>5.4</v>
      </c>
      <c r="L50">
        <v>5.4</v>
      </c>
    </row>
    <row r="51" spans="1:13" x14ac:dyDescent="0.3">
      <c r="A51">
        <v>2.1</v>
      </c>
      <c r="B51">
        <v>1</v>
      </c>
      <c r="C51">
        <v>7.8358208999999999</v>
      </c>
      <c r="D51">
        <v>3</v>
      </c>
      <c r="E51">
        <v>15</v>
      </c>
      <c r="F51">
        <v>10</v>
      </c>
      <c r="G51">
        <v>30</v>
      </c>
      <c r="H51">
        <v>5</v>
      </c>
      <c r="I51">
        <v>101</v>
      </c>
      <c r="J51">
        <v>109</v>
      </c>
      <c r="K51">
        <v>10.0999999999999</v>
      </c>
      <c r="L51">
        <v>10.9</v>
      </c>
    </row>
    <row r="52" spans="1:13" x14ac:dyDescent="0.3">
      <c r="A52">
        <v>2.1</v>
      </c>
      <c r="B52">
        <v>1</v>
      </c>
      <c r="C52">
        <v>7.8358208999999999</v>
      </c>
      <c r="D52">
        <v>3</v>
      </c>
      <c r="E52">
        <v>15</v>
      </c>
      <c r="F52">
        <v>10</v>
      </c>
      <c r="G52">
        <v>40</v>
      </c>
      <c r="H52">
        <v>5</v>
      </c>
      <c r="I52">
        <v>122</v>
      </c>
      <c r="J52">
        <v>135</v>
      </c>
      <c r="K52">
        <v>12.1999999999999</v>
      </c>
      <c r="L52">
        <v>13.5</v>
      </c>
    </row>
    <row r="53" spans="1:13" x14ac:dyDescent="0.3">
      <c r="A53">
        <v>2.1</v>
      </c>
      <c r="B53">
        <v>1</v>
      </c>
      <c r="C53">
        <v>7.8358208999999999</v>
      </c>
      <c r="D53">
        <v>3</v>
      </c>
      <c r="E53">
        <v>15</v>
      </c>
      <c r="F53">
        <v>10</v>
      </c>
      <c r="G53">
        <v>50</v>
      </c>
      <c r="H53">
        <v>5</v>
      </c>
      <c r="I53">
        <v>132</v>
      </c>
      <c r="J53">
        <v>146</v>
      </c>
      <c r="K53">
        <v>13.1999999999999</v>
      </c>
      <c r="L53">
        <v>14.5999999999999</v>
      </c>
    </row>
    <row r="54" spans="1:13" x14ac:dyDescent="0.3">
      <c r="A54">
        <v>2.1</v>
      </c>
      <c r="B54">
        <v>1</v>
      </c>
      <c r="C54">
        <v>7.8358208999999999</v>
      </c>
      <c r="D54">
        <v>3</v>
      </c>
      <c r="E54">
        <v>15</v>
      </c>
      <c r="F54">
        <v>10</v>
      </c>
      <c r="G54">
        <v>60</v>
      </c>
      <c r="H54">
        <v>5</v>
      </c>
      <c r="I54">
        <v>136</v>
      </c>
      <c r="J54">
        <v>148</v>
      </c>
      <c r="K54">
        <v>13.5999999999999</v>
      </c>
      <c r="L54">
        <v>14.8</v>
      </c>
    </row>
    <row r="55" spans="1:13" x14ac:dyDescent="0.3">
      <c r="A55">
        <v>2.1</v>
      </c>
      <c r="B55">
        <v>1</v>
      </c>
      <c r="C55">
        <v>7.8358208999999999</v>
      </c>
      <c r="D55">
        <v>3</v>
      </c>
      <c r="E55">
        <v>15</v>
      </c>
      <c r="F55">
        <v>10</v>
      </c>
      <c r="G55">
        <v>70</v>
      </c>
      <c r="H55">
        <v>5</v>
      </c>
      <c r="I55">
        <v>136</v>
      </c>
      <c r="J55">
        <v>149</v>
      </c>
      <c r="K55">
        <v>13.5999999999999</v>
      </c>
      <c r="L55">
        <v>14.9</v>
      </c>
    </row>
    <row r="56" spans="1:13" x14ac:dyDescent="0.3">
      <c r="A56">
        <v>2.1</v>
      </c>
      <c r="B56">
        <v>1</v>
      </c>
      <c r="C56">
        <v>7.8358208999999999</v>
      </c>
      <c r="D56">
        <v>3</v>
      </c>
      <c r="E56">
        <v>15</v>
      </c>
      <c r="F56">
        <v>10</v>
      </c>
      <c r="G56">
        <v>80</v>
      </c>
      <c r="H56">
        <v>5</v>
      </c>
      <c r="I56">
        <v>136</v>
      </c>
      <c r="J56">
        <v>149</v>
      </c>
      <c r="K56">
        <v>13.5999999999999</v>
      </c>
      <c r="L56">
        <v>14.9</v>
      </c>
    </row>
    <row r="57" spans="1:13" x14ac:dyDescent="0.3">
      <c r="A57">
        <v>2.1</v>
      </c>
      <c r="B57">
        <v>1</v>
      </c>
      <c r="C57">
        <v>7.8358208999999999</v>
      </c>
      <c r="D57">
        <v>3</v>
      </c>
      <c r="E57">
        <v>15</v>
      </c>
      <c r="F57">
        <v>10</v>
      </c>
      <c r="G57">
        <v>90</v>
      </c>
      <c r="H57">
        <v>5</v>
      </c>
      <c r="I57">
        <v>136</v>
      </c>
      <c r="J57">
        <v>149</v>
      </c>
      <c r="K57">
        <v>13.5999999999999</v>
      </c>
      <c r="L57">
        <v>14.9</v>
      </c>
    </row>
    <row r="58" spans="1:13" x14ac:dyDescent="0.3">
      <c r="A58">
        <v>2.1</v>
      </c>
      <c r="B58">
        <v>1</v>
      </c>
      <c r="C58">
        <v>7.8358208999999999</v>
      </c>
      <c r="D58">
        <v>3</v>
      </c>
      <c r="E58">
        <v>15</v>
      </c>
      <c r="F58">
        <v>10</v>
      </c>
      <c r="G58">
        <v>100</v>
      </c>
      <c r="H58">
        <v>5</v>
      </c>
      <c r="I58">
        <v>136</v>
      </c>
      <c r="J58">
        <v>149</v>
      </c>
      <c r="K58">
        <v>13.5999999999999</v>
      </c>
      <c r="L58">
        <v>14.9</v>
      </c>
    </row>
    <row r="59" spans="1:13" x14ac:dyDescent="0.3">
      <c r="A59">
        <v>2.1</v>
      </c>
      <c r="B59">
        <v>1</v>
      </c>
      <c r="C59">
        <v>7.8358208999999999</v>
      </c>
      <c r="D59">
        <v>3</v>
      </c>
      <c r="E59">
        <v>15</v>
      </c>
      <c r="F59">
        <v>10</v>
      </c>
      <c r="G59">
        <v>10</v>
      </c>
      <c r="H59">
        <v>5</v>
      </c>
      <c r="I59">
        <v>15</v>
      </c>
      <c r="J59">
        <v>14</v>
      </c>
      <c r="K59">
        <v>1.5</v>
      </c>
      <c r="L59">
        <v>1.3999999999999899</v>
      </c>
    </row>
    <row r="60" spans="1:13" x14ac:dyDescent="0.3">
      <c r="A60" t="s">
        <v>5</v>
      </c>
      <c r="B60">
        <v>0.59</v>
      </c>
      <c r="C60" t="s">
        <v>6</v>
      </c>
      <c r="D60">
        <v>2</v>
      </c>
    </row>
    <row r="61" spans="1:13" x14ac:dyDescent="0.3">
      <c r="A61" t="s">
        <v>8</v>
      </c>
    </row>
    <row r="62" spans="1:13" x14ac:dyDescent="0.3">
      <c r="A62" t="s">
        <v>55</v>
      </c>
    </row>
    <row r="63" spans="1:13" x14ac:dyDescent="0.3">
      <c r="A63" t="s">
        <v>0</v>
      </c>
      <c r="B63" t="s">
        <v>54</v>
      </c>
      <c r="C63" t="s">
        <v>1</v>
      </c>
      <c r="D63" t="s">
        <v>15</v>
      </c>
      <c r="E63" s="14" t="s">
        <v>53</v>
      </c>
      <c r="F63" t="s">
        <v>19</v>
      </c>
      <c r="G63" s="4" t="s">
        <v>20</v>
      </c>
      <c r="H63" t="s">
        <v>2</v>
      </c>
      <c r="I63" t="s">
        <v>3</v>
      </c>
      <c r="J63" t="s">
        <v>27</v>
      </c>
      <c r="K63" t="s">
        <v>28</v>
      </c>
      <c r="L63" t="s">
        <v>29</v>
      </c>
      <c r="M63" t="s">
        <v>51</v>
      </c>
    </row>
    <row r="64" spans="1:13" x14ac:dyDescent="0.3">
      <c r="A64">
        <v>2.1</v>
      </c>
      <c r="B64">
        <v>1.5</v>
      </c>
      <c r="C64">
        <v>7.8358208999999999</v>
      </c>
      <c r="D64">
        <v>3</v>
      </c>
      <c r="E64">
        <v>17.5</v>
      </c>
      <c r="F64">
        <v>10</v>
      </c>
      <c r="G64">
        <v>20</v>
      </c>
      <c r="H64">
        <v>7.5</v>
      </c>
      <c r="I64">
        <v>48</v>
      </c>
      <c r="J64">
        <v>40</v>
      </c>
      <c r="K64">
        <v>4.7999999999999901</v>
      </c>
      <c r="L64">
        <v>4</v>
      </c>
      <c r="M64">
        <f>J64/(PI()*G64^2)</f>
        <v>3.1830988618379068E-2</v>
      </c>
    </row>
    <row r="65" spans="1:13" x14ac:dyDescent="0.3">
      <c r="A65">
        <v>2.1</v>
      </c>
      <c r="B65">
        <v>1.5</v>
      </c>
      <c r="C65">
        <v>7.8358208999999999</v>
      </c>
      <c r="D65">
        <v>3</v>
      </c>
      <c r="E65">
        <v>17.5</v>
      </c>
      <c r="F65">
        <v>10</v>
      </c>
      <c r="G65">
        <v>30</v>
      </c>
      <c r="H65">
        <v>7.5</v>
      </c>
      <c r="I65">
        <v>95</v>
      </c>
      <c r="J65">
        <v>87</v>
      </c>
      <c r="K65">
        <v>9.4999990000000007</v>
      </c>
      <c r="L65">
        <v>8.699999</v>
      </c>
      <c r="M65">
        <f t="shared" ref="M65:M73" si="0">J65/(PI()*G65^2)</f>
        <v>3.07699556644331E-2</v>
      </c>
    </row>
    <row r="66" spans="1:13" x14ac:dyDescent="0.3">
      <c r="A66">
        <v>2.1</v>
      </c>
      <c r="B66">
        <v>1.5</v>
      </c>
      <c r="C66">
        <v>7.8358208999999999</v>
      </c>
      <c r="D66">
        <v>3</v>
      </c>
      <c r="E66">
        <v>17.5</v>
      </c>
      <c r="F66">
        <v>10</v>
      </c>
      <c r="G66">
        <v>40</v>
      </c>
      <c r="H66">
        <v>7.5</v>
      </c>
      <c r="I66">
        <v>118</v>
      </c>
      <c r="J66">
        <v>117</v>
      </c>
      <c r="K66">
        <v>11.8</v>
      </c>
      <c r="L66">
        <v>11.6999999999999</v>
      </c>
      <c r="M66">
        <f t="shared" si="0"/>
        <v>2.3276410427189694E-2</v>
      </c>
    </row>
    <row r="67" spans="1:13" x14ac:dyDescent="0.3">
      <c r="A67">
        <v>2.1</v>
      </c>
      <c r="B67">
        <v>1.5</v>
      </c>
      <c r="C67">
        <v>7.8358208999999999</v>
      </c>
      <c r="D67">
        <v>3</v>
      </c>
      <c r="E67">
        <v>17.5</v>
      </c>
      <c r="F67">
        <v>10</v>
      </c>
      <c r="G67">
        <v>50</v>
      </c>
      <c r="H67">
        <v>7.5</v>
      </c>
      <c r="I67">
        <v>132</v>
      </c>
      <c r="J67">
        <v>136</v>
      </c>
      <c r="K67">
        <v>13.1999999999999</v>
      </c>
      <c r="L67">
        <v>13.5999999999999</v>
      </c>
      <c r="M67">
        <f t="shared" si="0"/>
        <v>1.7316057808398212E-2</v>
      </c>
    </row>
    <row r="68" spans="1:13" x14ac:dyDescent="0.3">
      <c r="A68">
        <v>2.1</v>
      </c>
      <c r="B68">
        <v>1.5</v>
      </c>
      <c r="C68">
        <v>7.8358208999999999</v>
      </c>
      <c r="D68">
        <v>3</v>
      </c>
      <c r="E68">
        <v>17.5</v>
      </c>
      <c r="F68">
        <v>10</v>
      </c>
      <c r="G68">
        <v>60</v>
      </c>
      <c r="H68">
        <v>7.5</v>
      </c>
      <c r="I68">
        <v>134</v>
      </c>
      <c r="J68">
        <v>139</v>
      </c>
      <c r="K68">
        <v>13.4</v>
      </c>
      <c r="L68">
        <v>13.9</v>
      </c>
      <c r="M68">
        <f t="shared" si="0"/>
        <v>1.2290298383207474E-2</v>
      </c>
    </row>
    <row r="69" spans="1:13" x14ac:dyDescent="0.3">
      <c r="A69">
        <v>2.1</v>
      </c>
      <c r="B69">
        <v>1.5</v>
      </c>
      <c r="C69">
        <v>7.8358208999999999</v>
      </c>
      <c r="D69">
        <v>3</v>
      </c>
      <c r="E69">
        <v>17.5</v>
      </c>
      <c r="F69">
        <v>10</v>
      </c>
      <c r="G69">
        <v>70</v>
      </c>
      <c r="H69">
        <v>7.5</v>
      </c>
      <c r="I69">
        <v>134</v>
      </c>
      <c r="J69">
        <v>140</v>
      </c>
      <c r="K69">
        <v>13.4</v>
      </c>
      <c r="L69">
        <v>14</v>
      </c>
      <c r="M69">
        <f t="shared" si="0"/>
        <v>9.0945681766797341E-3</v>
      </c>
    </row>
    <row r="70" spans="1:13" x14ac:dyDescent="0.3">
      <c r="A70">
        <v>2.1</v>
      </c>
      <c r="B70">
        <v>1.5</v>
      </c>
      <c r="C70">
        <v>7.8358208999999999</v>
      </c>
      <c r="D70">
        <v>3</v>
      </c>
      <c r="E70">
        <v>17.5</v>
      </c>
      <c r="F70">
        <v>10</v>
      </c>
      <c r="G70">
        <v>80</v>
      </c>
      <c r="H70">
        <v>7.5</v>
      </c>
      <c r="I70">
        <v>134</v>
      </c>
      <c r="J70">
        <v>140</v>
      </c>
      <c r="K70">
        <v>13.4</v>
      </c>
      <c r="L70">
        <v>14</v>
      </c>
      <c r="M70">
        <f t="shared" si="0"/>
        <v>6.9630287602704208E-3</v>
      </c>
    </row>
    <row r="71" spans="1:13" x14ac:dyDescent="0.3">
      <c r="A71">
        <v>2.1</v>
      </c>
      <c r="B71">
        <v>1.5</v>
      </c>
      <c r="C71">
        <v>7.8358208999999999</v>
      </c>
      <c r="D71">
        <v>3</v>
      </c>
      <c r="E71">
        <v>17.5</v>
      </c>
      <c r="F71">
        <v>10</v>
      </c>
      <c r="G71">
        <v>90</v>
      </c>
      <c r="H71">
        <v>7.5</v>
      </c>
      <c r="I71">
        <v>134</v>
      </c>
      <c r="J71">
        <v>140</v>
      </c>
      <c r="K71">
        <v>13.4</v>
      </c>
      <c r="L71">
        <v>14</v>
      </c>
      <c r="M71">
        <f t="shared" si="0"/>
        <v>5.5016523537939135E-3</v>
      </c>
    </row>
    <row r="72" spans="1:13" x14ac:dyDescent="0.3">
      <c r="A72">
        <v>2.1</v>
      </c>
      <c r="B72">
        <v>1.5</v>
      </c>
      <c r="C72">
        <v>7.8358208999999999</v>
      </c>
      <c r="D72">
        <v>3</v>
      </c>
      <c r="E72">
        <v>17.5</v>
      </c>
      <c r="F72">
        <v>10</v>
      </c>
      <c r="G72">
        <v>100</v>
      </c>
      <c r="H72">
        <v>7.5</v>
      </c>
      <c r="I72">
        <v>134</v>
      </c>
      <c r="J72">
        <v>140</v>
      </c>
      <c r="K72">
        <v>13.4</v>
      </c>
      <c r="L72">
        <v>14</v>
      </c>
      <c r="M72">
        <f t="shared" si="0"/>
        <v>4.4563384065730693E-3</v>
      </c>
    </row>
    <row r="73" spans="1:13" x14ac:dyDescent="0.3">
      <c r="A73">
        <v>2.1</v>
      </c>
      <c r="B73">
        <v>1.5</v>
      </c>
      <c r="C73">
        <v>7.8358208999999999</v>
      </c>
      <c r="D73">
        <v>3</v>
      </c>
      <c r="E73">
        <v>17.5</v>
      </c>
      <c r="F73">
        <v>10</v>
      </c>
      <c r="G73">
        <v>10</v>
      </c>
      <c r="H73">
        <v>7.5</v>
      </c>
      <c r="I73">
        <v>12</v>
      </c>
      <c r="J73">
        <v>13</v>
      </c>
      <c r="K73">
        <v>1.19999999999999</v>
      </c>
      <c r="L73">
        <v>1.3</v>
      </c>
      <c r="M73">
        <f t="shared" si="0"/>
        <v>4.1380285203892787E-2</v>
      </c>
    </row>
    <row r="74" spans="1:13" x14ac:dyDescent="0.3">
      <c r="A74" t="s">
        <v>5</v>
      </c>
      <c r="B74">
        <v>0.59</v>
      </c>
      <c r="C74" t="s">
        <v>6</v>
      </c>
      <c r="D74">
        <v>2</v>
      </c>
    </row>
    <row r="75" spans="1:13" x14ac:dyDescent="0.3">
      <c r="A75" t="s">
        <v>8</v>
      </c>
    </row>
    <row r="76" spans="1:13" x14ac:dyDescent="0.3">
      <c r="A76" t="s">
        <v>55</v>
      </c>
    </row>
    <row r="77" spans="1:13" x14ac:dyDescent="0.3">
      <c r="A77" t="s">
        <v>0</v>
      </c>
      <c r="B77" t="s">
        <v>54</v>
      </c>
      <c r="C77" t="s">
        <v>1</v>
      </c>
      <c r="D77" t="s">
        <v>15</v>
      </c>
      <c r="E77" s="14" t="s">
        <v>53</v>
      </c>
      <c r="F77" t="s">
        <v>19</v>
      </c>
      <c r="G77" s="4" t="s">
        <v>20</v>
      </c>
      <c r="H77" t="s">
        <v>2</v>
      </c>
      <c r="I77" t="s">
        <v>3</v>
      </c>
      <c r="J77" t="s">
        <v>27</v>
      </c>
      <c r="K77" t="s">
        <v>28</v>
      </c>
      <c r="L77" t="s">
        <v>29</v>
      </c>
      <c r="M77" t="s">
        <v>51</v>
      </c>
    </row>
    <row r="78" spans="1:13" x14ac:dyDescent="0.3">
      <c r="A78">
        <v>2.1</v>
      </c>
      <c r="B78">
        <v>0.5</v>
      </c>
      <c r="C78">
        <v>7.8358208999999999</v>
      </c>
      <c r="D78">
        <v>3</v>
      </c>
      <c r="E78">
        <v>12.5</v>
      </c>
      <c r="F78">
        <v>10</v>
      </c>
      <c r="G78">
        <v>20</v>
      </c>
      <c r="H78">
        <v>5</v>
      </c>
      <c r="I78">
        <v>54</v>
      </c>
      <c r="J78">
        <v>51</v>
      </c>
      <c r="K78">
        <v>5.4</v>
      </c>
      <c r="L78">
        <v>5.0999999999999899</v>
      </c>
      <c r="M78">
        <f>J78/(PI()*G78^2)</f>
        <v>4.0584510488433312E-2</v>
      </c>
    </row>
    <row r="79" spans="1:13" x14ac:dyDescent="0.3">
      <c r="A79">
        <v>2.1</v>
      </c>
      <c r="B79">
        <v>0.5</v>
      </c>
      <c r="C79">
        <v>7.8358208999999999</v>
      </c>
      <c r="D79">
        <v>3</v>
      </c>
      <c r="E79">
        <v>12.5</v>
      </c>
      <c r="F79">
        <v>10</v>
      </c>
      <c r="G79">
        <v>30</v>
      </c>
      <c r="H79">
        <v>5</v>
      </c>
      <c r="I79">
        <v>101</v>
      </c>
      <c r="J79">
        <v>108</v>
      </c>
      <c r="K79">
        <v>10.0999999999999</v>
      </c>
      <c r="L79">
        <v>10.8</v>
      </c>
      <c r="M79">
        <f t="shared" ref="M79:M87" si="1">J79/(PI()*G79^2)</f>
        <v>3.8197186342054885E-2</v>
      </c>
    </row>
    <row r="80" spans="1:13" x14ac:dyDescent="0.3">
      <c r="A80">
        <v>2.1</v>
      </c>
      <c r="B80">
        <v>0.5</v>
      </c>
      <c r="C80">
        <v>7.8358208999999999</v>
      </c>
      <c r="D80">
        <v>3</v>
      </c>
      <c r="E80">
        <v>12.5</v>
      </c>
      <c r="F80">
        <v>10</v>
      </c>
      <c r="G80">
        <v>40</v>
      </c>
      <c r="H80">
        <v>5</v>
      </c>
      <c r="I80">
        <v>122</v>
      </c>
      <c r="J80">
        <v>134</v>
      </c>
      <c r="K80">
        <v>12.1999999999999</v>
      </c>
      <c r="L80">
        <v>13.4</v>
      </c>
      <c r="M80">
        <f t="shared" si="1"/>
        <v>2.665845296789247E-2</v>
      </c>
    </row>
    <row r="81" spans="1:13" x14ac:dyDescent="0.3">
      <c r="A81">
        <v>2.1</v>
      </c>
      <c r="B81">
        <v>0.5</v>
      </c>
      <c r="C81">
        <v>7.8358208999999999</v>
      </c>
      <c r="D81">
        <v>3</v>
      </c>
      <c r="E81">
        <v>12.5</v>
      </c>
      <c r="F81">
        <v>10</v>
      </c>
      <c r="G81">
        <v>50</v>
      </c>
      <c r="H81">
        <v>5</v>
      </c>
      <c r="I81">
        <v>132</v>
      </c>
      <c r="J81">
        <v>148</v>
      </c>
      <c r="K81">
        <v>13.1999999999999</v>
      </c>
      <c r="L81">
        <v>14.8</v>
      </c>
      <c r="M81">
        <f t="shared" si="1"/>
        <v>1.8843945262080407E-2</v>
      </c>
    </row>
    <row r="82" spans="1:13" x14ac:dyDescent="0.3">
      <c r="A82">
        <v>2.1</v>
      </c>
      <c r="B82">
        <v>0.5</v>
      </c>
      <c r="C82">
        <v>7.8358208999999999</v>
      </c>
      <c r="D82">
        <v>3</v>
      </c>
      <c r="E82">
        <v>12.5</v>
      </c>
      <c r="F82">
        <v>10</v>
      </c>
      <c r="G82">
        <v>60</v>
      </c>
      <c r="H82">
        <v>5</v>
      </c>
      <c r="I82">
        <v>136</v>
      </c>
      <c r="J82">
        <v>148</v>
      </c>
      <c r="K82">
        <v>13.5999999999999</v>
      </c>
      <c r="L82">
        <v>14.8</v>
      </c>
      <c r="M82">
        <f t="shared" si="1"/>
        <v>1.308607309866695E-2</v>
      </c>
    </row>
    <row r="83" spans="1:13" x14ac:dyDescent="0.3">
      <c r="A83">
        <v>2.1</v>
      </c>
      <c r="B83">
        <v>0.5</v>
      </c>
      <c r="C83">
        <v>7.8358208999999999</v>
      </c>
      <c r="D83">
        <v>3</v>
      </c>
      <c r="E83">
        <v>12.5</v>
      </c>
      <c r="F83">
        <v>10</v>
      </c>
      <c r="G83">
        <v>70</v>
      </c>
      <c r="H83">
        <v>5</v>
      </c>
      <c r="I83">
        <v>136</v>
      </c>
      <c r="J83">
        <v>149</v>
      </c>
      <c r="K83">
        <v>13.5999999999999</v>
      </c>
      <c r="L83">
        <v>14.9</v>
      </c>
      <c r="M83">
        <f t="shared" si="1"/>
        <v>9.6792189880377175E-3</v>
      </c>
    </row>
    <row r="84" spans="1:13" x14ac:dyDescent="0.3">
      <c r="A84">
        <v>2.1</v>
      </c>
      <c r="B84">
        <v>0.5</v>
      </c>
      <c r="C84">
        <v>7.8358208999999999</v>
      </c>
      <c r="D84">
        <v>3</v>
      </c>
      <c r="E84">
        <v>12.5</v>
      </c>
      <c r="F84">
        <v>10</v>
      </c>
      <c r="G84">
        <v>80</v>
      </c>
      <c r="H84">
        <v>5</v>
      </c>
      <c r="I84">
        <v>136</v>
      </c>
      <c r="J84">
        <v>149</v>
      </c>
      <c r="K84">
        <v>13.5999999999999</v>
      </c>
      <c r="L84">
        <v>14.9</v>
      </c>
      <c r="M84">
        <f t="shared" si="1"/>
        <v>7.4106520377163762E-3</v>
      </c>
    </row>
    <row r="85" spans="1:13" x14ac:dyDescent="0.3">
      <c r="A85">
        <v>2.1</v>
      </c>
      <c r="B85">
        <v>0.5</v>
      </c>
      <c r="C85">
        <v>7.8358208999999999</v>
      </c>
      <c r="D85">
        <v>3</v>
      </c>
      <c r="E85">
        <v>12.5</v>
      </c>
      <c r="F85">
        <v>10</v>
      </c>
      <c r="G85">
        <v>90</v>
      </c>
      <c r="H85">
        <v>5</v>
      </c>
      <c r="I85">
        <v>136</v>
      </c>
      <c r="J85">
        <v>149</v>
      </c>
      <c r="K85">
        <v>13.5999999999999</v>
      </c>
      <c r="L85">
        <v>14.9</v>
      </c>
      <c r="M85">
        <f t="shared" si="1"/>
        <v>5.8553300051092366E-3</v>
      </c>
    </row>
    <row r="86" spans="1:13" x14ac:dyDescent="0.3">
      <c r="A86">
        <v>2.1</v>
      </c>
      <c r="B86">
        <v>0.5</v>
      </c>
      <c r="C86">
        <v>7.8358208999999999</v>
      </c>
      <c r="D86">
        <v>3</v>
      </c>
      <c r="E86">
        <v>12.5</v>
      </c>
      <c r="F86">
        <v>10</v>
      </c>
      <c r="G86">
        <v>100</v>
      </c>
      <c r="H86">
        <v>5</v>
      </c>
      <c r="I86">
        <v>136</v>
      </c>
      <c r="J86">
        <v>149</v>
      </c>
      <c r="K86">
        <v>13.5999999999999</v>
      </c>
      <c r="L86">
        <v>14.9</v>
      </c>
      <c r="M86">
        <f t="shared" si="1"/>
        <v>4.7428173041384808E-3</v>
      </c>
    </row>
    <row r="87" spans="1:13" x14ac:dyDescent="0.3">
      <c r="A87">
        <v>2.1</v>
      </c>
      <c r="B87">
        <v>0.5</v>
      </c>
      <c r="C87">
        <v>7.8358208999999999</v>
      </c>
      <c r="D87">
        <v>3</v>
      </c>
      <c r="E87">
        <v>12.5</v>
      </c>
      <c r="F87">
        <v>10</v>
      </c>
      <c r="G87">
        <v>10</v>
      </c>
      <c r="H87">
        <v>5</v>
      </c>
      <c r="I87">
        <v>15</v>
      </c>
      <c r="J87">
        <v>13</v>
      </c>
      <c r="K87">
        <v>1.5</v>
      </c>
      <c r="L87">
        <v>1.3</v>
      </c>
      <c r="M87">
        <f t="shared" si="1"/>
        <v>4.1380285203892787E-2</v>
      </c>
    </row>
    <row r="88" spans="1:13" x14ac:dyDescent="0.3">
      <c r="A88" t="s">
        <v>5</v>
      </c>
      <c r="B88">
        <v>0.59</v>
      </c>
      <c r="C88" t="s">
        <v>6</v>
      </c>
      <c r="D88">
        <v>2</v>
      </c>
    </row>
    <row r="89" spans="1:13" x14ac:dyDescent="0.3">
      <c r="A89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Q19" sqref="Q19"/>
    </sheetView>
  </sheetViews>
  <sheetFormatPr defaultRowHeight="14.4" x14ac:dyDescent="0.3"/>
  <sheetData>
    <row r="1" spans="1:8" x14ac:dyDescent="0.3">
      <c r="A1" t="s">
        <v>19</v>
      </c>
      <c r="B1" t="s">
        <v>36</v>
      </c>
      <c r="C1" s="4" t="s">
        <v>35</v>
      </c>
      <c r="D1" t="s">
        <v>34</v>
      </c>
      <c r="E1" t="s">
        <v>33</v>
      </c>
      <c r="F1" t="s">
        <v>32</v>
      </c>
      <c r="G1" t="s">
        <v>10</v>
      </c>
    </row>
    <row r="2" spans="1:8" x14ac:dyDescent="0.3">
      <c r="A2">
        <v>10</v>
      </c>
      <c r="B2">
        <v>7.8358208999999999</v>
      </c>
      <c r="C2">
        <v>5</v>
      </c>
      <c r="D2">
        <v>50</v>
      </c>
      <c r="E2">
        <v>83</v>
      </c>
      <c r="F2">
        <v>84</v>
      </c>
      <c r="G2">
        <f t="shared" ref="G2:G18" si="0">F2/E2</f>
        <v>1.0120481927710843</v>
      </c>
    </row>
    <row r="3" spans="1:8" x14ac:dyDescent="0.3">
      <c r="A3">
        <v>19.333333329999999</v>
      </c>
      <c r="B3">
        <v>15.149253</v>
      </c>
      <c r="C3">
        <v>9.6666666666666607</v>
      </c>
      <c r="D3">
        <v>50</v>
      </c>
      <c r="E3">
        <v>51</v>
      </c>
      <c r="F3">
        <v>61</v>
      </c>
      <c r="G3">
        <f t="shared" si="0"/>
        <v>1.196078431372549</v>
      </c>
    </row>
    <row r="4" spans="1:8" x14ac:dyDescent="0.3">
      <c r="A4">
        <v>28.666666660000001</v>
      </c>
      <c r="B4">
        <v>22.462686000000001</v>
      </c>
      <c r="C4">
        <v>14.3333333333333</v>
      </c>
      <c r="D4">
        <v>50</v>
      </c>
      <c r="E4">
        <v>41</v>
      </c>
      <c r="F4">
        <v>50</v>
      </c>
      <c r="G4">
        <f t="shared" si="0"/>
        <v>1.2195121951219512</v>
      </c>
    </row>
    <row r="5" spans="1:8" x14ac:dyDescent="0.3">
      <c r="A5">
        <v>38</v>
      </c>
      <c r="B5">
        <v>29.776119000000001</v>
      </c>
      <c r="C5">
        <v>19</v>
      </c>
      <c r="D5">
        <v>50</v>
      </c>
      <c r="E5">
        <v>28</v>
      </c>
      <c r="F5">
        <v>50</v>
      </c>
      <c r="G5">
        <f t="shared" si="0"/>
        <v>1.7857142857142858</v>
      </c>
    </row>
    <row r="6" spans="1:8" x14ac:dyDescent="0.3">
      <c r="A6">
        <v>47.333333330000002</v>
      </c>
      <c r="B6">
        <v>37.089551999999998</v>
      </c>
      <c r="C6">
        <v>23.6666666666666</v>
      </c>
      <c r="D6">
        <v>50</v>
      </c>
      <c r="E6">
        <v>19</v>
      </c>
      <c r="F6">
        <v>58</v>
      </c>
      <c r="G6">
        <f t="shared" si="0"/>
        <v>3.0526315789473686</v>
      </c>
    </row>
    <row r="7" spans="1:8" x14ac:dyDescent="0.3">
      <c r="A7">
        <v>56.666666659999997</v>
      </c>
      <c r="B7">
        <v>44.402985000000001</v>
      </c>
      <c r="C7">
        <v>28.3333333333333</v>
      </c>
      <c r="D7">
        <v>50</v>
      </c>
      <c r="E7">
        <v>13</v>
      </c>
      <c r="F7">
        <v>64</v>
      </c>
      <c r="G7">
        <f t="shared" si="0"/>
        <v>4.9230769230769234</v>
      </c>
    </row>
    <row r="8" spans="1:8" x14ac:dyDescent="0.3">
      <c r="A8">
        <v>66</v>
      </c>
      <c r="B8">
        <v>51.716417</v>
      </c>
      <c r="C8">
        <v>33</v>
      </c>
      <c r="D8">
        <v>50</v>
      </c>
      <c r="E8">
        <v>11</v>
      </c>
      <c r="F8">
        <v>70</v>
      </c>
      <c r="G8">
        <f t="shared" si="0"/>
        <v>6.3636363636363633</v>
      </c>
    </row>
    <row r="9" spans="1:8" x14ac:dyDescent="0.3">
      <c r="A9">
        <v>75.333333330000002</v>
      </c>
      <c r="B9">
        <v>59.029850000000003</v>
      </c>
      <c r="C9">
        <v>37.6666666666666</v>
      </c>
      <c r="D9">
        <v>50</v>
      </c>
      <c r="E9">
        <v>11</v>
      </c>
      <c r="F9">
        <v>73</v>
      </c>
      <c r="G9">
        <f t="shared" si="0"/>
        <v>6.6363636363636367</v>
      </c>
    </row>
    <row r="10" spans="1:8" x14ac:dyDescent="0.3">
      <c r="A10">
        <v>84.666666660000004</v>
      </c>
      <c r="B10">
        <v>66.343283</v>
      </c>
      <c r="C10">
        <v>42.3333333333333</v>
      </c>
      <c r="D10">
        <v>50</v>
      </c>
      <c r="E10">
        <v>9</v>
      </c>
      <c r="F10">
        <v>73</v>
      </c>
      <c r="G10">
        <f t="shared" si="0"/>
        <v>8.1111111111111107</v>
      </c>
    </row>
    <row r="11" spans="1:8" x14ac:dyDescent="0.3">
      <c r="A11">
        <v>94</v>
      </c>
      <c r="B11">
        <v>73.656716000000003</v>
      </c>
      <c r="C11">
        <v>47</v>
      </c>
      <c r="D11">
        <v>50</v>
      </c>
      <c r="E11">
        <v>10</v>
      </c>
      <c r="F11">
        <v>74</v>
      </c>
      <c r="G11">
        <f t="shared" si="0"/>
        <v>7.4</v>
      </c>
    </row>
    <row r="12" spans="1:8" x14ac:dyDescent="0.3">
      <c r="A12">
        <v>103.33333330000001</v>
      </c>
      <c r="B12">
        <v>80.970149000000006</v>
      </c>
      <c r="C12">
        <v>51.6666666666666</v>
      </c>
      <c r="D12">
        <v>50</v>
      </c>
      <c r="E12">
        <v>6</v>
      </c>
      <c r="F12">
        <v>82</v>
      </c>
      <c r="G12">
        <f t="shared" si="0"/>
        <v>13.666666666666666</v>
      </c>
    </row>
    <row r="13" spans="1:8" x14ac:dyDescent="0.3">
      <c r="A13">
        <v>112.6666666</v>
      </c>
      <c r="B13">
        <v>88.283581999999996</v>
      </c>
      <c r="C13">
        <v>56.3333333333333</v>
      </c>
      <c r="D13">
        <v>50</v>
      </c>
      <c r="E13">
        <v>5</v>
      </c>
      <c r="F13">
        <v>81</v>
      </c>
      <c r="G13">
        <f t="shared" si="0"/>
        <v>16.2</v>
      </c>
    </row>
    <row r="14" spans="1:8" x14ac:dyDescent="0.3">
      <c r="A14" s="1">
        <v>122</v>
      </c>
      <c r="B14" s="1">
        <v>95.597014000000001</v>
      </c>
      <c r="C14" s="1">
        <v>61</v>
      </c>
      <c r="D14" s="3">
        <v>50</v>
      </c>
      <c r="E14" s="1">
        <v>5</v>
      </c>
      <c r="F14" s="2">
        <v>86</v>
      </c>
      <c r="G14" s="1">
        <f t="shared" si="0"/>
        <v>17.2</v>
      </c>
      <c r="H14" t="s">
        <v>41</v>
      </c>
    </row>
    <row r="15" spans="1:8" x14ac:dyDescent="0.3">
      <c r="A15">
        <v>131.33333329999999</v>
      </c>
      <c r="B15">
        <v>102.91043999999999</v>
      </c>
      <c r="C15">
        <v>65.6666666666666</v>
      </c>
      <c r="D15">
        <v>50</v>
      </c>
      <c r="E15">
        <v>4</v>
      </c>
      <c r="F15">
        <v>81</v>
      </c>
      <c r="G15" s="4">
        <f t="shared" si="0"/>
        <v>20.25</v>
      </c>
    </row>
    <row r="16" spans="1:8" x14ac:dyDescent="0.3">
      <c r="A16">
        <v>140.66666660000001</v>
      </c>
      <c r="B16">
        <v>110.22387999999999</v>
      </c>
      <c r="C16">
        <v>70.3333333333333</v>
      </c>
      <c r="D16">
        <v>50</v>
      </c>
      <c r="E16">
        <v>5</v>
      </c>
      <c r="F16">
        <v>85</v>
      </c>
      <c r="G16">
        <f t="shared" si="0"/>
        <v>17</v>
      </c>
    </row>
    <row r="17" spans="1:8" x14ac:dyDescent="0.3">
      <c r="A17">
        <v>150</v>
      </c>
      <c r="B17">
        <v>117.53731000000001</v>
      </c>
      <c r="C17">
        <v>75</v>
      </c>
      <c r="D17">
        <v>50</v>
      </c>
      <c r="E17">
        <v>3</v>
      </c>
      <c r="F17">
        <v>75</v>
      </c>
      <c r="G17">
        <f t="shared" si="0"/>
        <v>25</v>
      </c>
    </row>
    <row r="18" spans="1:8" x14ac:dyDescent="0.3">
      <c r="A18">
        <v>14.666666660000001</v>
      </c>
      <c r="B18">
        <v>11.492537</v>
      </c>
      <c r="C18">
        <v>7.3333333333333304</v>
      </c>
      <c r="D18">
        <v>50</v>
      </c>
      <c r="E18">
        <v>63</v>
      </c>
      <c r="F18">
        <v>72</v>
      </c>
      <c r="G18">
        <f t="shared" si="0"/>
        <v>1.1428571428571428</v>
      </c>
    </row>
    <row r="19" spans="1:8" x14ac:dyDescent="0.3">
      <c r="A19" t="s">
        <v>5</v>
      </c>
      <c r="B19">
        <v>0.59</v>
      </c>
      <c r="C19" t="s">
        <v>30</v>
      </c>
      <c r="D19">
        <v>20</v>
      </c>
    </row>
    <row r="20" spans="1:8" x14ac:dyDescent="0.3">
      <c r="A20" t="s">
        <v>8</v>
      </c>
    </row>
    <row r="21" spans="1:8" x14ac:dyDescent="0.3">
      <c r="A21" t="s">
        <v>19</v>
      </c>
      <c r="B21" t="s">
        <v>36</v>
      </c>
      <c r="C21" t="s">
        <v>35</v>
      </c>
      <c r="D21" s="4" t="s">
        <v>34</v>
      </c>
      <c r="E21" t="s">
        <v>33</v>
      </c>
      <c r="F21" t="s">
        <v>32</v>
      </c>
      <c r="G21" t="s">
        <v>40</v>
      </c>
    </row>
    <row r="22" spans="1:8" x14ac:dyDescent="0.3">
      <c r="A22">
        <v>10</v>
      </c>
      <c r="B22">
        <v>7.8358208999999999</v>
      </c>
      <c r="C22">
        <v>50</v>
      </c>
      <c r="D22">
        <v>5</v>
      </c>
      <c r="E22">
        <v>1</v>
      </c>
      <c r="F22">
        <v>0</v>
      </c>
      <c r="G22">
        <f t="shared" ref="G22:G38" si="1">F22/E22</f>
        <v>0</v>
      </c>
    </row>
    <row r="23" spans="1:8" x14ac:dyDescent="0.3">
      <c r="A23">
        <v>19.333333329999999</v>
      </c>
      <c r="B23">
        <v>15.149253</v>
      </c>
      <c r="C23">
        <v>50</v>
      </c>
      <c r="D23">
        <v>9.6666666600000006</v>
      </c>
      <c r="E23">
        <v>1</v>
      </c>
      <c r="F23">
        <v>1</v>
      </c>
      <c r="G23">
        <f t="shared" si="1"/>
        <v>1</v>
      </c>
    </row>
    <row r="24" spans="1:8" x14ac:dyDescent="0.3">
      <c r="A24">
        <v>28.666666660000001</v>
      </c>
      <c r="B24">
        <v>22.462686000000001</v>
      </c>
      <c r="C24">
        <v>50</v>
      </c>
      <c r="D24">
        <v>14.3333333</v>
      </c>
      <c r="E24">
        <v>4</v>
      </c>
      <c r="F24">
        <v>5</v>
      </c>
      <c r="G24">
        <f t="shared" si="1"/>
        <v>1.25</v>
      </c>
    </row>
    <row r="25" spans="1:8" x14ac:dyDescent="0.3">
      <c r="A25">
        <v>38</v>
      </c>
      <c r="B25">
        <v>29.776119000000001</v>
      </c>
      <c r="C25">
        <v>50</v>
      </c>
      <c r="D25">
        <v>19</v>
      </c>
      <c r="E25">
        <v>3</v>
      </c>
      <c r="F25">
        <v>18</v>
      </c>
      <c r="G25">
        <f t="shared" si="1"/>
        <v>6</v>
      </c>
    </row>
    <row r="26" spans="1:8" x14ac:dyDescent="0.3">
      <c r="A26">
        <v>47.333333330000002</v>
      </c>
      <c r="B26">
        <v>37.089551999999998</v>
      </c>
      <c r="C26">
        <v>50</v>
      </c>
      <c r="D26">
        <v>23.666666599999999</v>
      </c>
      <c r="E26">
        <v>4</v>
      </c>
      <c r="F26">
        <v>42</v>
      </c>
      <c r="G26">
        <f t="shared" si="1"/>
        <v>10.5</v>
      </c>
    </row>
    <row r="27" spans="1:8" x14ac:dyDescent="0.3">
      <c r="A27">
        <v>56.666666659999997</v>
      </c>
      <c r="B27">
        <v>44.402985000000001</v>
      </c>
      <c r="C27">
        <v>50</v>
      </c>
      <c r="D27">
        <v>28.3333333</v>
      </c>
      <c r="E27">
        <v>3</v>
      </c>
      <c r="F27">
        <v>53</v>
      </c>
      <c r="G27" s="4">
        <f t="shared" si="1"/>
        <v>17.666666666666668</v>
      </c>
      <c r="H27" t="s">
        <v>39</v>
      </c>
    </row>
    <row r="28" spans="1:8" x14ac:dyDescent="0.3">
      <c r="A28">
        <v>66</v>
      </c>
      <c r="B28">
        <v>51.716417</v>
      </c>
      <c r="C28">
        <v>50</v>
      </c>
      <c r="D28">
        <v>33</v>
      </c>
      <c r="E28">
        <v>5</v>
      </c>
      <c r="F28">
        <v>55</v>
      </c>
      <c r="G28">
        <f t="shared" si="1"/>
        <v>11</v>
      </c>
    </row>
    <row r="29" spans="1:8" x14ac:dyDescent="0.3">
      <c r="A29">
        <v>75.333333330000002</v>
      </c>
      <c r="B29">
        <v>59.029850000000003</v>
      </c>
      <c r="C29">
        <v>50</v>
      </c>
      <c r="D29">
        <v>37.666666599999999</v>
      </c>
      <c r="E29">
        <v>5</v>
      </c>
      <c r="F29">
        <v>59</v>
      </c>
      <c r="G29">
        <f t="shared" si="1"/>
        <v>11.8</v>
      </c>
    </row>
    <row r="30" spans="1:8" x14ac:dyDescent="0.3">
      <c r="A30">
        <v>84.666666660000004</v>
      </c>
      <c r="B30">
        <v>66.343283</v>
      </c>
      <c r="C30">
        <v>50</v>
      </c>
      <c r="D30">
        <v>42.3333333</v>
      </c>
      <c r="E30">
        <v>5</v>
      </c>
      <c r="F30">
        <v>68</v>
      </c>
      <c r="G30">
        <f t="shared" si="1"/>
        <v>13.6</v>
      </c>
    </row>
    <row r="31" spans="1:8" x14ac:dyDescent="0.3">
      <c r="A31">
        <v>94</v>
      </c>
      <c r="B31">
        <v>73.656716000000003</v>
      </c>
      <c r="C31">
        <v>50</v>
      </c>
      <c r="D31">
        <v>47</v>
      </c>
      <c r="E31">
        <v>8</v>
      </c>
      <c r="F31">
        <v>73</v>
      </c>
      <c r="G31">
        <f t="shared" si="1"/>
        <v>9.125</v>
      </c>
    </row>
    <row r="32" spans="1:8" x14ac:dyDescent="0.3">
      <c r="A32">
        <v>103.33333330000001</v>
      </c>
      <c r="B32">
        <v>80.970149000000006</v>
      </c>
      <c r="C32">
        <v>50</v>
      </c>
      <c r="D32">
        <v>51.666666599999999</v>
      </c>
      <c r="E32">
        <v>8</v>
      </c>
      <c r="F32">
        <v>74</v>
      </c>
      <c r="G32">
        <f t="shared" si="1"/>
        <v>9.25</v>
      </c>
    </row>
    <row r="33" spans="1:8" x14ac:dyDescent="0.3">
      <c r="A33">
        <v>112.6666666</v>
      </c>
      <c r="B33">
        <v>88.283581999999996</v>
      </c>
      <c r="C33">
        <v>50</v>
      </c>
      <c r="D33">
        <v>56.3333333</v>
      </c>
      <c r="E33">
        <v>9</v>
      </c>
      <c r="F33">
        <v>81</v>
      </c>
      <c r="G33">
        <f t="shared" si="1"/>
        <v>9</v>
      </c>
    </row>
    <row r="34" spans="1:8" x14ac:dyDescent="0.3">
      <c r="A34">
        <v>122</v>
      </c>
      <c r="B34">
        <v>95.597014000000001</v>
      </c>
      <c r="C34">
        <v>50</v>
      </c>
      <c r="D34">
        <v>61</v>
      </c>
      <c r="E34">
        <v>8</v>
      </c>
      <c r="F34">
        <v>89</v>
      </c>
      <c r="G34">
        <f t="shared" si="1"/>
        <v>11.125</v>
      </c>
    </row>
    <row r="35" spans="1:8" x14ac:dyDescent="0.3">
      <c r="A35">
        <v>131.33333329999999</v>
      </c>
      <c r="B35">
        <v>102.91043999999999</v>
      </c>
      <c r="C35">
        <v>50</v>
      </c>
      <c r="D35">
        <v>65.666666599999999</v>
      </c>
      <c r="E35">
        <v>9</v>
      </c>
      <c r="F35">
        <v>79</v>
      </c>
      <c r="G35">
        <f t="shared" si="1"/>
        <v>8.7777777777777786</v>
      </c>
    </row>
    <row r="36" spans="1:8" x14ac:dyDescent="0.3">
      <c r="A36">
        <v>140.66666660000001</v>
      </c>
      <c r="B36">
        <v>110.22387999999999</v>
      </c>
      <c r="C36">
        <v>50</v>
      </c>
      <c r="D36">
        <v>70.333333300000007</v>
      </c>
      <c r="E36">
        <v>11</v>
      </c>
      <c r="F36">
        <v>81</v>
      </c>
      <c r="G36">
        <f t="shared" si="1"/>
        <v>7.3636363636363633</v>
      </c>
    </row>
    <row r="37" spans="1:8" x14ac:dyDescent="0.3">
      <c r="A37" s="1">
        <v>150</v>
      </c>
      <c r="B37" s="1">
        <v>117.53731000000001</v>
      </c>
      <c r="C37" s="1">
        <v>50</v>
      </c>
      <c r="D37" s="1">
        <v>75</v>
      </c>
      <c r="E37" s="1">
        <v>10</v>
      </c>
      <c r="F37" s="10">
        <v>89</v>
      </c>
      <c r="G37" s="1">
        <f t="shared" si="1"/>
        <v>8.9</v>
      </c>
      <c r="H37" t="s">
        <v>38</v>
      </c>
    </row>
    <row r="38" spans="1:8" x14ac:dyDescent="0.3">
      <c r="A38">
        <v>14.666666660000001</v>
      </c>
      <c r="B38">
        <v>11.492537</v>
      </c>
      <c r="C38">
        <v>50</v>
      </c>
      <c r="D38">
        <v>7.3333333300000003</v>
      </c>
      <c r="E38">
        <v>1</v>
      </c>
      <c r="F38">
        <v>0</v>
      </c>
      <c r="G38">
        <f t="shared" si="1"/>
        <v>0</v>
      </c>
    </row>
    <row r="39" spans="1:8" x14ac:dyDescent="0.3">
      <c r="A39" t="s">
        <v>5</v>
      </c>
      <c r="B39">
        <v>0.59</v>
      </c>
      <c r="C39" t="s">
        <v>30</v>
      </c>
      <c r="D39">
        <v>20</v>
      </c>
    </row>
    <row r="40" spans="1:8" x14ac:dyDescent="0.3">
      <c r="A40" t="s">
        <v>8</v>
      </c>
    </row>
    <row r="41" spans="1:8" x14ac:dyDescent="0.3">
      <c r="A41" t="s">
        <v>19</v>
      </c>
      <c r="B41" t="s">
        <v>36</v>
      </c>
      <c r="C41" t="s">
        <v>35</v>
      </c>
      <c r="D41" t="s">
        <v>34</v>
      </c>
      <c r="E41" t="s">
        <v>33</v>
      </c>
      <c r="F41" t="s">
        <v>32</v>
      </c>
      <c r="G41" t="s">
        <v>10</v>
      </c>
    </row>
    <row r="42" spans="1:8" x14ac:dyDescent="0.3">
      <c r="A42">
        <v>10</v>
      </c>
      <c r="B42">
        <v>7.8358208999999999</v>
      </c>
      <c r="C42">
        <v>50</v>
      </c>
      <c r="D42">
        <v>50</v>
      </c>
      <c r="E42">
        <v>37</v>
      </c>
      <c r="F42">
        <v>42</v>
      </c>
      <c r="G42">
        <f t="shared" ref="G42:G58" si="2">F42/E42</f>
        <v>1.1351351351351351</v>
      </c>
    </row>
    <row r="43" spans="1:8" x14ac:dyDescent="0.3">
      <c r="A43">
        <v>19.333333329999999</v>
      </c>
      <c r="B43">
        <v>15.149253</v>
      </c>
      <c r="C43">
        <v>50</v>
      </c>
      <c r="D43">
        <v>50</v>
      </c>
      <c r="E43">
        <v>31</v>
      </c>
      <c r="F43">
        <v>29</v>
      </c>
      <c r="G43">
        <f t="shared" si="2"/>
        <v>0.93548387096774188</v>
      </c>
    </row>
    <row r="44" spans="1:8" x14ac:dyDescent="0.3">
      <c r="A44">
        <v>28.666666660000001</v>
      </c>
      <c r="B44">
        <v>22.462686000000001</v>
      </c>
      <c r="C44">
        <v>50</v>
      </c>
      <c r="D44">
        <v>50</v>
      </c>
      <c r="E44">
        <v>20</v>
      </c>
      <c r="F44">
        <v>28</v>
      </c>
      <c r="G44">
        <f t="shared" si="2"/>
        <v>1.4</v>
      </c>
    </row>
    <row r="45" spans="1:8" x14ac:dyDescent="0.3">
      <c r="A45">
        <v>38</v>
      </c>
      <c r="B45">
        <v>29.776119000000001</v>
      </c>
      <c r="C45">
        <v>50</v>
      </c>
      <c r="D45">
        <v>50</v>
      </c>
      <c r="E45">
        <v>14</v>
      </c>
      <c r="F45">
        <v>48</v>
      </c>
      <c r="G45">
        <f t="shared" si="2"/>
        <v>3.4285714285714284</v>
      </c>
    </row>
    <row r="46" spans="1:8" x14ac:dyDescent="0.3">
      <c r="A46">
        <v>47.333333330000002</v>
      </c>
      <c r="B46">
        <v>37.089551999999998</v>
      </c>
      <c r="C46">
        <v>50</v>
      </c>
      <c r="D46">
        <v>50</v>
      </c>
      <c r="E46">
        <v>12</v>
      </c>
      <c r="F46">
        <v>60</v>
      </c>
      <c r="G46">
        <f t="shared" si="2"/>
        <v>5</v>
      </c>
    </row>
    <row r="47" spans="1:8" x14ac:dyDescent="0.3">
      <c r="A47">
        <v>56.666666659999997</v>
      </c>
      <c r="B47">
        <v>44.402985000000001</v>
      </c>
      <c r="C47">
        <v>50</v>
      </c>
      <c r="D47">
        <v>50</v>
      </c>
      <c r="E47">
        <v>10</v>
      </c>
      <c r="F47">
        <v>65</v>
      </c>
      <c r="G47">
        <f t="shared" si="2"/>
        <v>6.5</v>
      </c>
    </row>
    <row r="48" spans="1:8" x14ac:dyDescent="0.3">
      <c r="A48">
        <v>66</v>
      </c>
      <c r="B48">
        <v>51.716417</v>
      </c>
      <c r="C48">
        <v>50</v>
      </c>
      <c r="D48">
        <v>50</v>
      </c>
      <c r="E48">
        <v>10</v>
      </c>
      <c r="F48">
        <v>60</v>
      </c>
      <c r="G48">
        <f t="shared" si="2"/>
        <v>6</v>
      </c>
    </row>
    <row r="49" spans="1:8" x14ac:dyDescent="0.3">
      <c r="A49">
        <v>75.333333330000002</v>
      </c>
      <c r="B49">
        <v>59.029850000000003</v>
      </c>
      <c r="C49">
        <v>50</v>
      </c>
      <c r="D49">
        <v>50</v>
      </c>
      <c r="E49">
        <v>10</v>
      </c>
      <c r="F49">
        <v>64</v>
      </c>
      <c r="G49">
        <f t="shared" si="2"/>
        <v>6.4</v>
      </c>
    </row>
    <row r="50" spans="1:8" x14ac:dyDescent="0.3">
      <c r="A50">
        <v>84.666666660000004</v>
      </c>
      <c r="B50">
        <v>66.343283</v>
      </c>
      <c r="C50">
        <v>50</v>
      </c>
      <c r="D50">
        <v>50</v>
      </c>
      <c r="E50">
        <v>9</v>
      </c>
      <c r="F50">
        <v>71</v>
      </c>
      <c r="G50">
        <f t="shared" si="2"/>
        <v>7.8888888888888893</v>
      </c>
    </row>
    <row r="51" spans="1:8" x14ac:dyDescent="0.3">
      <c r="A51">
        <v>94</v>
      </c>
      <c r="B51">
        <v>73.656716000000003</v>
      </c>
      <c r="C51">
        <v>50</v>
      </c>
      <c r="D51">
        <v>50</v>
      </c>
      <c r="E51">
        <v>9</v>
      </c>
      <c r="F51">
        <v>73</v>
      </c>
      <c r="G51">
        <f t="shared" si="2"/>
        <v>8.1111111111111107</v>
      </c>
    </row>
    <row r="52" spans="1:8" x14ac:dyDescent="0.3">
      <c r="A52">
        <v>103.33333330000001</v>
      </c>
      <c r="B52">
        <v>80.970149000000006</v>
      </c>
      <c r="C52">
        <v>50</v>
      </c>
      <c r="D52">
        <v>50</v>
      </c>
      <c r="E52">
        <v>8</v>
      </c>
      <c r="F52">
        <v>74</v>
      </c>
      <c r="G52">
        <f t="shared" si="2"/>
        <v>9.25</v>
      </c>
    </row>
    <row r="53" spans="1:8" x14ac:dyDescent="0.3">
      <c r="A53">
        <v>112.6666666</v>
      </c>
      <c r="B53">
        <v>88.283581999999996</v>
      </c>
      <c r="C53">
        <v>50</v>
      </c>
      <c r="D53">
        <v>50</v>
      </c>
      <c r="E53">
        <v>5</v>
      </c>
      <c r="F53">
        <v>79</v>
      </c>
      <c r="G53">
        <f t="shared" si="2"/>
        <v>15.8</v>
      </c>
    </row>
    <row r="54" spans="1:8" x14ac:dyDescent="0.3">
      <c r="A54" s="1">
        <v>122</v>
      </c>
      <c r="B54" s="1">
        <v>95.597014000000001</v>
      </c>
      <c r="C54" s="1">
        <v>50</v>
      </c>
      <c r="D54" s="1">
        <v>50</v>
      </c>
      <c r="E54" s="1">
        <v>5</v>
      </c>
      <c r="F54" s="10">
        <v>89</v>
      </c>
      <c r="G54" s="1">
        <f t="shared" si="2"/>
        <v>17.8</v>
      </c>
      <c r="H54" t="s">
        <v>37</v>
      </c>
    </row>
    <row r="55" spans="1:8" x14ac:dyDescent="0.3">
      <c r="A55">
        <v>131.33333329999999</v>
      </c>
      <c r="B55">
        <v>102.91043999999999</v>
      </c>
      <c r="C55">
        <v>50</v>
      </c>
      <c r="D55">
        <v>50</v>
      </c>
      <c r="E55">
        <v>4</v>
      </c>
      <c r="F55">
        <v>76</v>
      </c>
      <c r="G55">
        <f t="shared" si="2"/>
        <v>19</v>
      </c>
    </row>
    <row r="56" spans="1:8" x14ac:dyDescent="0.3">
      <c r="A56">
        <v>140.66666660000001</v>
      </c>
      <c r="B56">
        <v>110.22387999999999</v>
      </c>
      <c r="C56">
        <v>50</v>
      </c>
      <c r="D56">
        <v>50</v>
      </c>
      <c r="E56">
        <v>4</v>
      </c>
      <c r="F56">
        <v>77</v>
      </c>
      <c r="G56" s="4">
        <f t="shared" si="2"/>
        <v>19.25</v>
      </c>
    </row>
    <row r="57" spans="1:8" x14ac:dyDescent="0.3">
      <c r="A57">
        <v>150</v>
      </c>
      <c r="B57">
        <v>117.53731000000001</v>
      </c>
      <c r="C57">
        <v>50</v>
      </c>
      <c r="D57">
        <v>50</v>
      </c>
      <c r="E57">
        <v>4</v>
      </c>
      <c r="F57">
        <v>84</v>
      </c>
      <c r="G57">
        <f t="shared" si="2"/>
        <v>21</v>
      </c>
    </row>
    <row r="58" spans="1:8" x14ac:dyDescent="0.3">
      <c r="A58">
        <v>14.666666660000001</v>
      </c>
      <c r="B58">
        <v>11.492537</v>
      </c>
      <c r="C58">
        <v>50</v>
      </c>
      <c r="D58">
        <v>50</v>
      </c>
      <c r="E58">
        <v>32</v>
      </c>
      <c r="F58">
        <v>40</v>
      </c>
      <c r="G58">
        <f t="shared" si="2"/>
        <v>1.25</v>
      </c>
    </row>
    <row r="59" spans="1:8" x14ac:dyDescent="0.3">
      <c r="A59" t="s">
        <v>5</v>
      </c>
      <c r="B59">
        <v>0.59</v>
      </c>
      <c r="C59" t="s">
        <v>30</v>
      </c>
      <c r="D59">
        <v>20</v>
      </c>
    </row>
    <row r="60" spans="1:8" x14ac:dyDescent="0.3">
      <c r="A60" t="s">
        <v>8</v>
      </c>
    </row>
    <row r="61" spans="1:8" x14ac:dyDescent="0.3">
      <c r="A61" t="s">
        <v>19</v>
      </c>
      <c r="B61" t="s">
        <v>36</v>
      </c>
      <c r="C61" s="4" t="s">
        <v>35</v>
      </c>
      <c r="D61" s="4" t="s">
        <v>34</v>
      </c>
      <c r="E61" t="s">
        <v>33</v>
      </c>
      <c r="F61" t="s">
        <v>32</v>
      </c>
      <c r="G61" t="s">
        <v>10</v>
      </c>
    </row>
    <row r="62" spans="1:8" x14ac:dyDescent="0.3">
      <c r="A62">
        <v>10</v>
      </c>
      <c r="B62">
        <v>7.8358208999999999</v>
      </c>
      <c r="C62">
        <v>5</v>
      </c>
      <c r="D62">
        <v>5</v>
      </c>
      <c r="E62">
        <v>1</v>
      </c>
      <c r="F62">
        <v>2</v>
      </c>
      <c r="G62">
        <f t="shared" ref="G62:G78" si="3">F62/E62</f>
        <v>2</v>
      </c>
    </row>
    <row r="63" spans="1:8" x14ac:dyDescent="0.3">
      <c r="A63">
        <v>19.333333329999999</v>
      </c>
      <c r="B63">
        <v>15.149253</v>
      </c>
      <c r="C63">
        <v>9.6666666666666607</v>
      </c>
      <c r="D63">
        <v>9.6666666600000006</v>
      </c>
      <c r="E63">
        <v>3</v>
      </c>
      <c r="F63">
        <v>6</v>
      </c>
      <c r="G63">
        <f t="shared" si="3"/>
        <v>2</v>
      </c>
    </row>
    <row r="64" spans="1:8" x14ac:dyDescent="0.3">
      <c r="A64">
        <v>28.666666660000001</v>
      </c>
      <c r="B64">
        <v>22.462686000000001</v>
      </c>
      <c r="C64">
        <v>14.3333333333333</v>
      </c>
      <c r="D64">
        <v>14.3333333</v>
      </c>
      <c r="E64">
        <v>4</v>
      </c>
      <c r="F64">
        <v>13</v>
      </c>
      <c r="G64">
        <f t="shared" si="3"/>
        <v>3.25</v>
      </c>
    </row>
    <row r="65" spans="1:8" x14ac:dyDescent="0.3">
      <c r="A65">
        <v>38</v>
      </c>
      <c r="B65">
        <v>29.776119000000001</v>
      </c>
      <c r="C65">
        <v>19</v>
      </c>
      <c r="D65">
        <v>19</v>
      </c>
      <c r="E65">
        <v>4</v>
      </c>
      <c r="F65">
        <v>31</v>
      </c>
      <c r="G65">
        <f t="shared" si="3"/>
        <v>7.75</v>
      </c>
    </row>
    <row r="66" spans="1:8" x14ac:dyDescent="0.3">
      <c r="A66">
        <v>47.333333330000002</v>
      </c>
      <c r="B66">
        <v>37.089551999999998</v>
      </c>
      <c r="C66">
        <v>23.6666666666666</v>
      </c>
      <c r="D66">
        <v>23.666666599999999</v>
      </c>
      <c r="E66">
        <v>5</v>
      </c>
      <c r="F66">
        <v>47</v>
      </c>
      <c r="G66">
        <f t="shared" si="3"/>
        <v>9.4</v>
      </c>
    </row>
    <row r="67" spans="1:8" x14ac:dyDescent="0.3">
      <c r="A67">
        <v>56.666666659999997</v>
      </c>
      <c r="B67">
        <v>44.402985000000001</v>
      </c>
      <c r="C67">
        <v>28.3333333333333</v>
      </c>
      <c r="D67">
        <v>28.3333333</v>
      </c>
      <c r="E67">
        <v>5</v>
      </c>
      <c r="F67">
        <v>58</v>
      </c>
      <c r="G67">
        <f t="shared" si="3"/>
        <v>11.6</v>
      </c>
    </row>
    <row r="68" spans="1:8" x14ac:dyDescent="0.3">
      <c r="A68">
        <v>66</v>
      </c>
      <c r="B68">
        <v>51.716417</v>
      </c>
      <c r="C68">
        <v>33</v>
      </c>
      <c r="D68">
        <v>33</v>
      </c>
      <c r="E68">
        <v>4</v>
      </c>
      <c r="F68">
        <v>67</v>
      </c>
      <c r="G68">
        <f t="shared" si="3"/>
        <v>16.75</v>
      </c>
    </row>
    <row r="69" spans="1:8" x14ac:dyDescent="0.3">
      <c r="A69">
        <v>75.333333330000002</v>
      </c>
      <c r="B69">
        <v>59.029850000000003</v>
      </c>
      <c r="C69">
        <v>37.6666666666666</v>
      </c>
      <c r="D69">
        <v>37.666666599999999</v>
      </c>
      <c r="E69">
        <v>7</v>
      </c>
      <c r="F69">
        <v>69</v>
      </c>
      <c r="G69">
        <f t="shared" si="3"/>
        <v>9.8571428571428577</v>
      </c>
    </row>
    <row r="70" spans="1:8" x14ac:dyDescent="0.3">
      <c r="A70">
        <v>84.666666660000004</v>
      </c>
      <c r="B70">
        <v>66.343283</v>
      </c>
      <c r="C70">
        <v>42.3333333333333</v>
      </c>
      <c r="D70">
        <v>42.3333333</v>
      </c>
      <c r="E70">
        <v>7</v>
      </c>
      <c r="F70">
        <v>71</v>
      </c>
      <c r="G70">
        <f t="shared" si="3"/>
        <v>10.142857142857142</v>
      </c>
    </row>
    <row r="71" spans="1:8" x14ac:dyDescent="0.3">
      <c r="A71">
        <v>94</v>
      </c>
      <c r="B71">
        <v>73.656716000000003</v>
      </c>
      <c r="C71">
        <v>47</v>
      </c>
      <c r="D71">
        <v>47</v>
      </c>
      <c r="E71">
        <v>9</v>
      </c>
      <c r="F71">
        <v>74</v>
      </c>
      <c r="G71">
        <f t="shared" si="3"/>
        <v>8.2222222222222214</v>
      </c>
    </row>
    <row r="72" spans="1:8" x14ac:dyDescent="0.3">
      <c r="A72">
        <v>103.33333330000001</v>
      </c>
      <c r="B72">
        <v>80.970149000000006</v>
      </c>
      <c r="C72">
        <v>51.6666666666666</v>
      </c>
      <c r="D72">
        <v>51.666666599999999</v>
      </c>
      <c r="E72">
        <v>7</v>
      </c>
      <c r="F72">
        <v>83</v>
      </c>
      <c r="G72" s="4">
        <f t="shared" si="3"/>
        <v>11.857142857142858</v>
      </c>
    </row>
    <row r="73" spans="1:8" x14ac:dyDescent="0.3">
      <c r="A73">
        <v>112.6666666</v>
      </c>
      <c r="B73">
        <v>88.283581999999996</v>
      </c>
      <c r="C73">
        <v>56.3333333333333</v>
      </c>
      <c r="D73">
        <v>56.3333333</v>
      </c>
      <c r="E73">
        <v>7</v>
      </c>
      <c r="F73">
        <v>82</v>
      </c>
      <c r="G73">
        <f t="shared" si="3"/>
        <v>11.714285714285714</v>
      </c>
    </row>
    <row r="74" spans="1:8" x14ac:dyDescent="0.3">
      <c r="A74">
        <v>122</v>
      </c>
      <c r="B74">
        <v>95.597014000000001</v>
      </c>
      <c r="C74">
        <v>61</v>
      </c>
      <c r="D74">
        <v>61</v>
      </c>
      <c r="E74">
        <v>8</v>
      </c>
      <c r="F74">
        <v>87</v>
      </c>
      <c r="G74">
        <f t="shared" si="3"/>
        <v>10.875</v>
      </c>
    </row>
    <row r="75" spans="1:8" x14ac:dyDescent="0.3">
      <c r="A75">
        <v>131.33333329999999</v>
      </c>
      <c r="B75">
        <v>102.91043999999999</v>
      </c>
      <c r="C75">
        <v>65.6666666666666</v>
      </c>
      <c r="D75">
        <v>65.666666599999999</v>
      </c>
      <c r="E75">
        <v>9</v>
      </c>
      <c r="F75">
        <v>86</v>
      </c>
      <c r="G75">
        <f t="shared" si="3"/>
        <v>9.5555555555555554</v>
      </c>
    </row>
    <row r="76" spans="1:8" x14ac:dyDescent="0.3">
      <c r="A76" s="8">
        <v>140.66666660000001</v>
      </c>
      <c r="B76" s="8">
        <v>110.22387999999999</v>
      </c>
      <c r="C76" s="8">
        <v>70.3333333333333</v>
      </c>
      <c r="D76" s="8">
        <v>70.333333300000007</v>
      </c>
      <c r="E76" s="8">
        <v>10</v>
      </c>
      <c r="F76" s="9">
        <v>88</v>
      </c>
      <c r="G76" s="8">
        <f t="shared" si="3"/>
        <v>8.8000000000000007</v>
      </c>
      <c r="H76" t="s">
        <v>31</v>
      </c>
    </row>
    <row r="77" spans="1:8" x14ac:dyDescent="0.3">
      <c r="A77">
        <v>150</v>
      </c>
      <c r="B77">
        <v>117.53731000000001</v>
      </c>
      <c r="C77">
        <v>75</v>
      </c>
      <c r="D77">
        <v>75</v>
      </c>
      <c r="E77">
        <v>9</v>
      </c>
      <c r="F77">
        <v>80</v>
      </c>
      <c r="G77">
        <f t="shared" si="3"/>
        <v>8.8888888888888893</v>
      </c>
    </row>
    <row r="78" spans="1:8" x14ac:dyDescent="0.3">
      <c r="A78">
        <v>14.666666660000001</v>
      </c>
      <c r="B78">
        <v>11.492537</v>
      </c>
      <c r="C78">
        <v>7.3333333333333304</v>
      </c>
      <c r="D78">
        <v>7.3333333300000003</v>
      </c>
      <c r="E78">
        <v>1</v>
      </c>
      <c r="F78">
        <v>3</v>
      </c>
      <c r="G78">
        <f t="shared" si="3"/>
        <v>3</v>
      </c>
    </row>
    <row r="79" spans="1:8" x14ac:dyDescent="0.3">
      <c r="A79" t="s">
        <v>5</v>
      </c>
      <c r="B79">
        <v>0.59</v>
      </c>
      <c r="C79" t="s">
        <v>30</v>
      </c>
      <c r="D79">
        <v>20</v>
      </c>
    </row>
    <row r="80" spans="1:8" x14ac:dyDescent="0.3">
      <c r="A80" t="s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26" sqref="C26"/>
    </sheetView>
  </sheetViews>
  <sheetFormatPr defaultRowHeight="14.4" x14ac:dyDescent="0.3"/>
  <cols>
    <col min="1" max="1" width="21.88671875" customWidth="1"/>
    <col min="2" max="2" width="21.21875" customWidth="1"/>
    <col min="3" max="3" width="17.6640625" customWidth="1"/>
  </cols>
  <sheetData>
    <row r="1" spans="1:4" x14ac:dyDescent="0.3">
      <c r="A1" t="s">
        <v>8</v>
      </c>
    </row>
    <row r="2" spans="1:4" x14ac:dyDescent="0.3">
      <c r="A2" t="s">
        <v>2</v>
      </c>
      <c r="B2" t="s">
        <v>3</v>
      </c>
      <c r="C2" t="s">
        <v>4</v>
      </c>
      <c r="D2" t="s">
        <v>45</v>
      </c>
    </row>
    <row r="3" spans="1:4" x14ac:dyDescent="0.3">
      <c r="A3">
        <v>0</v>
      </c>
      <c r="B3">
        <v>4</v>
      </c>
      <c r="C3">
        <v>83</v>
      </c>
      <c r="D3">
        <f t="shared" ref="D3:D18" si="0">C3/B3</f>
        <v>20.75</v>
      </c>
    </row>
    <row r="4" spans="1:4" x14ac:dyDescent="0.3">
      <c r="A4">
        <v>10.714285714285699</v>
      </c>
      <c r="B4">
        <v>4</v>
      </c>
      <c r="C4">
        <v>75</v>
      </c>
      <c r="D4">
        <f t="shared" si="0"/>
        <v>18.75</v>
      </c>
    </row>
    <row r="5" spans="1:4" x14ac:dyDescent="0.3">
      <c r="A5">
        <v>21.428571428571399</v>
      </c>
      <c r="B5">
        <v>4</v>
      </c>
      <c r="C5">
        <v>83</v>
      </c>
      <c r="D5">
        <f t="shared" si="0"/>
        <v>20.75</v>
      </c>
    </row>
    <row r="6" spans="1:4" x14ac:dyDescent="0.3">
      <c r="A6">
        <v>32.142857142857103</v>
      </c>
      <c r="B6">
        <v>4</v>
      </c>
      <c r="C6">
        <v>85</v>
      </c>
      <c r="D6">
        <f t="shared" si="0"/>
        <v>21.25</v>
      </c>
    </row>
    <row r="7" spans="1:4" x14ac:dyDescent="0.3">
      <c r="A7">
        <v>42.857142857142797</v>
      </c>
      <c r="B7">
        <v>4</v>
      </c>
      <c r="C7">
        <v>89</v>
      </c>
      <c r="D7">
        <f t="shared" si="0"/>
        <v>22.25</v>
      </c>
    </row>
    <row r="8" spans="1:4" x14ac:dyDescent="0.3">
      <c r="A8">
        <v>53.571428571428498</v>
      </c>
      <c r="B8">
        <v>4</v>
      </c>
      <c r="C8">
        <v>87</v>
      </c>
      <c r="D8">
        <f t="shared" si="0"/>
        <v>21.75</v>
      </c>
    </row>
    <row r="9" spans="1:4" x14ac:dyDescent="0.3">
      <c r="A9">
        <v>64.285714285714207</v>
      </c>
      <c r="B9">
        <v>4</v>
      </c>
      <c r="C9">
        <v>77</v>
      </c>
      <c r="D9">
        <f t="shared" si="0"/>
        <v>19.25</v>
      </c>
    </row>
    <row r="10" spans="1:4" x14ac:dyDescent="0.3">
      <c r="A10">
        <v>75</v>
      </c>
      <c r="B10">
        <v>4</v>
      </c>
      <c r="C10">
        <v>74</v>
      </c>
      <c r="D10">
        <f t="shared" si="0"/>
        <v>18.5</v>
      </c>
    </row>
    <row r="11" spans="1:4" x14ac:dyDescent="0.3">
      <c r="A11">
        <v>85.714285714285694</v>
      </c>
      <c r="B11">
        <v>5</v>
      </c>
      <c r="C11">
        <v>80</v>
      </c>
      <c r="D11">
        <f t="shared" si="0"/>
        <v>16</v>
      </c>
    </row>
    <row r="12" spans="1:4" x14ac:dyDescent="0.3">
      <c r="A12">
        <v>96.428571428571402</v>
      </c>
      <c r="B12">
        <v>5</v>
      </c>
      <c r="C12">
        <v>86</v>
      </c>
      <c r="D12">
        <f t="shared" si="0"/>
        <v>17.2</v>
      </c>
    </row>
    <row r="13" spans="1:4" x14ac:dyDescent="0.3">
      <c r="A13">
        <v>107.142857142857</v>
      </c>
      <c r="B13">
        <v>5</v>
      </c>
      <c r="C13">
        <v>83</v>
      </c>
      <c r="D13">
        <f t="shared" si="0"/>
        <v>16.600000000000001</v>
      </c>
    </row>
    <row r="14" spans="1:4" x14ac:dyDescent="0.3">
      <c r="A14">
        <v>117.85714285714199</v>
      </c>
      <c r="B14">
        <v>5</v>
      </c>
      <c r="C14">
        <v>77</v>
      </c>
      <c r="D14">
        <f t="shared" si="0"/>
        <v>15.4</v>
      </c>
    </row>
    <row r="15" spans="1:4" x14ac:dyDescent="0.3">
      <c r="A15">
        <v>128.57142857142799</v>
      </c>
      <c r="B15">
        <v>6</v>
      </c>
      <c r="C15">
        <v>72</v>
      </c>
      <c r="D15">
        <f t="shared" si="0"/>
        <v>12</v>
      </c>
    </row>
    <row r="16" spans="1:4" x14ac:dyDescent="0.3">
      <c r="A16">
        <v>139.28571428571399</v>
      </c>
      <c r="B16">
        <v>5</v>
      </c>
      <c r="C16">
        <v>73</v>
      </c>
      <c r="D16">
        <f t="shared" si="0"/>
        <v>14.6</v>
      </c>
    </row>
    <row r="17" spans="1:12" x14ac:dyDescent="0.3">
      <c r="A17">
        <v>150</v>
      </c>
      <c r="B17">
        <v>2</v>
      </c>
      <c r="C17">
        <v>75</v>
      </c>
      <c r="D17" s="4">
        <f t="shared" si="0"/>
        <v>37.5</v>
      </c>
    </row>
    <row r="18" spans="1:12" x14ac:dyDescent="0.3">
      <c r="A18" s="1">
        <v>5.3571428571428497</v>
      </c>
      <c r="B18" s="1">
        <v>3</v>
      </c>
      <c r="C18" s="2">
        <v>94</v>
      </c>
      <c r="D18" s="11">
        <f t="shared" si="0"/>
        <v>31.333333333333332</v>
      </c>
      <c r="E18" t="s">
        <v>44</v>
      </c>
    </row>
    <row r="19" spans="1:12" x14ac:dyDescent="0.3">
      <c r="A19" t="s">
        <v>5</v>
      </c>
      <c r="B19">
        <v>0.59</v>
      </c>
      <c r="C19" t="s">
        <v>6</v>
      </c>
      <c r="D19">
        <v>2</v>
      </c>
      <c r="E19" t="s">
        <v>7</v>
      </c>
      <c r="F19">
        <v>150</v>
      </c>
      <c r="G19" t="s">
        <v>43</v>
      </c>
      <c r="H19">
        <v>37.5</v>
      </c>
      <c r="I19" t="s">
        <v>42</v>
      </c>
      <c r="J19">
        <v>117.53731000000001</v>
      </c>
      <c r="K19" t="s">
        <v>0</v>
      </c>
      <c r="L19">
        <v>2.1</v>
      </c>
    </row>
    <row r="20" spans="1:12" x14ac:dyDescent="0.3">
      <c r="A20" t="s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5"/>
  <sheetViews>
    <sheetView topLeftCell="I142" zoomScale="77" zoomScaleNormal="77" workbookViewId="0">
      <selection activeCell="H3" sqref="H3:H33"/>
    </sheetView>
  </sheetViews>
  <sheetFormatPr defaultRowHeight="14.4" x14ac:dyDescent="0.3"/>
  <cols>
    <col min="3" max="3" width="25.5546875" customWidth="1"/>
    <col min="8" max="8" width="12.109375" bestFit="1" customWidth="1"/>
    <col min="12" max="12" width="12" bestFit="1" customWidth="1"/>
  </cols>
  <sheetData>
    <row r="1" spans="1:8" x14ac:dyDescent="0.3">
      <c r="A1" t="s">
        <v>89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27</v>
      </c>
      <c r="F2" t="s">
        <v>28</v>
      </c>
      <c r="G2" t="s">
        <v>29</v>
      </c>
      <c r="H2" t="s">
        <v>118</v>
      </c>
    </row>
    <row r="3" spans="1:8" x14ac:dyDescent="0.3">
      <c r="A3">
        <v>1.516</v>
      </c>
      <c r="B3">
        <v>1101.7440999999999</v>
      </c>
      <c r="C3">
        <v>10</v>
      </c>
      <c r="D3">
        <v>7</v>
      </c>
      <c r="E3">
        <v>5</v>
      </c>
      <c r="F3">
        <v>0.69999999999999896</v>
      </c>
      <c r="G3">
        <v>0.5</v>
      </c>
      <c r="H3">
        <f>(E3/D3)/(PI()*$H$34^2)</f>
        <v>1.4551309082687575E-5</v>
      </c>
    </row>
    <row r="4" spans="1:8" x14ac:dyDescent="0.3">
      <c r="A4">
        <v>1.516</v>
      </c>
      <c r="B4">
        <v>1101.7440999999999</v>
      </c>
      <c r="C4">
        <v>20</v>
      </c>
      <c r="D4">
        <v>9</v>
      </c>
      <c r="E4">
        <v>8</v>
      </c>
      <c r="F4">
        <v>0.89999989999999896</v>
      </c>
      <c r="G4">
        <v>0.8</v>
      </c>
      <c r="H4">
        <f t="shared" ref="H4:H33" si="0">(E4/D4)/(PI()*$H$34^2)</f>
        <v>1.8108295747344536E-5</v>
      </c>
    </row>
    <row r="5" spans="1:8" x14ac:dyDescent="0.3">
      <c r="A5">
        <v>1.516</v>
      </c>
      <c r="B5">
        <v>1101.7440999999999</v>
      </c>
      <c r="C5">
        <v>30</v>
      </c>
      <c r="D5">
        <v>5</v>
      </c>
      <c r="E5">
        <v>7</v>
      </c>
      <c r="F5">
        <v>0.5</v>
      </c>
      <c r="G5">
        <v>0.69999999999999896</v>
      </c>
      <c r="H5">
        <f t="shared" si="0"/>
        <v>2.8520565802067644E-5</v>
      </c>
    </row>
    <row r="6" spans="1:8" x14ac:dyDescent="0.3">
      <c r="A6">
        <v>1.516</v>
      </c>
      <c r="B6">
        <v>1101.7440999999999</v>
      </c>
      <c r="C6">
        <v>40</v>
      </c>
      <c r="D6">
        <v>7</v>
      </c>
      <c r="E6">
        <v>7</v>
      </c>
      <c r="F6">
        <v>0.69999999999999896</v>
      </c>
      <c r="G6">
        <v>0.69999999999999896</v>
      </c>
      <c r="H6">
        <f t="shared" si="0"/>
        <v>2.0371832715762605E-5</v>
      </c>
    </row>
    <row r="7" spans="1:8" x14ac:dyDescent="0.3">
      <c r="A7">
        <v>1.516</v>
      </c>
      <c r="B7">
        <v>1101.7440999999999</v>
      </c>
      <c r="C7">
        <v>50</v>
      </c>
      <c r="D7">
        <v>7</v>
      </c>
      <c r="E7">
        <v>7</v>
      </c>
      <c r="F7">
        <v>0.69999999999999896</v>
      </c>
      <c r="G7">
        <v>0.69999999999999896</v>
      </c>
      <c r="H7">
        <f t="shared" si="0"/>
        <v>2.0371832715762605E-5</v>
      </c>
    </row>
    <row r="8" spans="1:8" x14ac:dyDescent="0.3">
      <c r="A8">
        <v>1.516</v>
      </c>
      <c r="B8">
        <v>1101.7440999999999</v>
      </c>
      <c r="C8">
        <v>60</v>
      </c>
      <c r="D8">
        <v>8</v>
      </c>
      <c r="E8">
        <v>8</v>
      </c>
      <c r="F8">
        <v>0.8</v>
      </c>
      <c r="G8">
        <v>0.8</v>
      </c>
      <c r="H8">
        <f t="shared" si="0"/>
        <v>2.0371832715762605E-5</v>
      </c>
    </row>
    <row r="9" spans="1:8" x14ac:dyDescent="0.3">
      <c r="A9">
        <v>1.516</v>
      </c>
      <c r="B9">
        <v>1101.7440999999999</v>
      </c>
      <c r="C9">
        <v>70</v>
      </c>
      <c r="D9">
        <v>4</v>
      </c>
      <c r="E9">
        <v>3</v>
      </c>
      <c r="F9">
        <v>0.4</v>
      </c>
      <c r="G9">
        <v>0.29999999999999899</v>
      </c>
      <c r="H9">
        <f t="shared" si="0"/>
        <v>1.5278874536821953E-5</v>
      </c>
    </row>
    <row r="10" spans="1:8" x14ac:dyDescent="0.3">
      <c r="A10">
        <v>1.516</v>
      </c>
      <c r="B10">
        <v>1101.7440999999999</v>
      </c>
      <c r="C10">
        <v>80</v>
      </c>
      <c r="D10">
        <v>6</v>
      </c>
      <c r="E10">
        <v>7</v>
      </c>
      <c r="F10">
        <v>0.59999999999999898</v>
      </c>
      <c r="G10">
        <v>0.69999999999999896</v>
      </c>
      <c r="H10">
        <f t="shared" si="0"/>
        <v>2.3767138168389708E-5</v>
      </c>
    </row>
    <row r="11" spans="1:8" x14ac:dyDescent="0.3">
      <c r="A11">
        <v>1.516</v>
      </c>
      <c r="B11">
        <v>1101.7440999999999</v>
      </c>
      <c r="C11">
        <v>90</v>
      </c>
      <c r="D11">
        <v>7</v>
      </c>
      <c r="E11">
        <v>3</v>
      </c>
      <c r="F11">
        <v>0.69999999999999896</v>
      </c>
      <c r="G11">
        <v>0.29999999999999899</v>
      </c>
      <c r="H11">
        <f t="shared" si="0"/>
        <v>8.7307854496125441E-6</v>
      </c>
    </row>
    <row r="12" spans="1:8" x14ac:dyDescent="0.3">
      <c r="A12">
        <v>1.516</v>
      </c>
      <c r="B12">
        <v>1101.7440999999999</v>
      </c>
      <c r="C12">
        <v>100</v>
      </c>
      <c r="D12">
        <v>6</v>
      </c>
      <c r="E12">
        <v>8</v>
      </c>
      <c r="F12">
        <v>0.59999999999999898</v>
      </c>
      <c r="G12">
        <v>0.8</v>
      </c>
      <c r="H12">
        <f t="shared" si="0"/>
        <v>2.7162443621016805E-5</v>
      </c>
    </row>
    <row r="13" spans="1:8" x14ac:dyDescent="0.3">
      <c r="A13">
        <v>1.516</v>
      </c>
      <c r="B13">
        <v>1101.7440999999999</v>
      </c>
      <c r="C13">
        <v>110</v>
      </c>
      <c r="D13">
        <v>6</v>
      </c>
      <c r="E13">
        <v>9</v>
      </c>
      <c r="F13">
        <v>0.59999999999999898</v>
      </c>
      <c r="G13">
        <v>0.89999989999999896</v>
      </c>
      <c r="H13">
        <f t="shared" si="0"/>
        <v>3.0557749073643905E-5</v>
      </c>
    </row>
    <row r="14" spans="1:8" x14ac:dyDescent="0.3">
      <c r="A14">
        <v>1.516</v>
      </c>
      <c r="B14">
        <v>1101.7440999999999</v>
      </c>
      <c r="C14">
        <v>120</v>
      </c>
      <c r="D14">
        <v>5</v>
      </c>
      <c r="E14">
        <v>5</v>
      </c>
      <c r="F14">
        <v>0.5</v>
      </c>
      <c r="G14">
        <v>0.5</v>
      </c>
      <c r="H14">
        <f t="shared" si="0"/>
        <v>2.0371832715762605E-5</v>
      </c>
    </row>
    <row r="15" spans="1:8" x14ac:dyDescent="0.3">
      <c r="A15">
        <v>1.516</v>
      </c>
      <c r="B15">
        <v>1101.7440999999999</v>
      </c>
      <c r="C15">
        <v>130</v>
      </c>
      <c r="D15">
        <v>8</v>
      </c>
      <c r="E15">
        <v>4</v>
      </c>
      <c r="F15">
        <v>0.8</v>
      </c>
      <c r="G15">
        <v>0.4</v>
      </c>
      <c r="H15">
        <f t="shared" si="0"/>
        <v>1.0185916357881302E-5</v>
      </c>
    </row>
    <row r="16" spans="1:8" x14ac:dyDescent="0.3">
      <c r="A16">
        <v>1.516</v>
      </c>
      <c r="B16">
        <v>1101.7440999999999</v>
      </c>
      <c r="C16">
        <v>140</v>
      </c>
      <c r="D16">
        <v>6</v>
      </c>
      <c r="E16">
        <v>6</v>
      </c>
      <c r="F16">
        <v>0.59999999999999898</v>
      </c>
      <c r="G16">
        <v>0.59999999999999898</v>
      </c>
      <c r="H16">
        <f t="shared" si="0"/>
        <v>2.0371832715762605E-5</v>
      </c>
    </row>
    <row r="17" spans="1:8" x14ac:dyDescent="0.3">
      <c r="A17">
        <v>1.516</v>
      </c>
      <c r="B17">
        <v>1101.7440999999999</v>
      </c>
      <c r="C17">
        <v>150</v>
      </c>
      <c r="D17">
        <v>7</v>
      </c>
      <c r="E17">
        <v>4</v>
      </c>
      <c r="F17">
        <v>0.69999999999999896</v>
      </c>
      <c r="G17">
        <v>0.4</v>
      </c>
      <c r="H17">
        <f t="shared" si="0"/>
        <v>1.1641047266150059E-5</v>
      </c>
    </row>
    <row r="18" spans="1:8" x14ac:dyDescent="0.3">
      <c r="A18">
        <v>1.516</v>
      </c>
      <c r="B18">
        <v>1101.7440999999999</v>
      </c>
      <c r="C18">
        <v>160</v>
      </c>
      <c r="D18">
        <v>8</v>
      </c>
      <c r="E18">
        <v>4</v>
      </c>
      <c r="F18">
        <v>0.8</v>
      </c>
      <c r="G18">
        <v>0.4</v>
      </c>
      <c r="H18">
        <f t="shared" si="0"/>
        <v>1.0185916357881302E-5</v>
      </c>
    </row>
    <row r="19" spans="1:8" x14ac:dyDescent="0.3">
      <c r="A19">
        <v>1.516</v>
      </c>
      <c r="B19">
        <v>1101.7440999999999</v>
      </c>
      <c r="C19">
        <v>170</v>
      </c>
      <c r="D19">
        <v>5</v>
      </c>
      <c r="E19">
        <v>5</v>
      </c>
      <c r="F19">
        <v>0.5</v>
      </c>
      <c r="G19">
        <v>0.5</v>
      </c>
      <c r="H19">
        <f t="shared" si="0"/>
        <v>2.0371832715762605E-5</v>
      </c>
    </row>
    <row r="20" spans="1:8" x14ac:dyDescent="0.3">
      <c r="A20">
        <v>1.516</v>
      </c>
      <c r="B20">
        <v>1101.7440999999999</v>
      </c>
      <c r="C20">
        <v>180</v>
      </c>
      <c r="D20">
        <v>5</v>
      </c>
      <c r="E20">
        <v>4</v>
      </c>
      <c r="F20">
        <v>0.5</v>
      </c>
      <c r="G20">
        <v>0.4</v>
      </c>
      <c r="H20">
        <f t="shared" si="0"/>
        <v>1.6297466172610083E-5</v>
      </c>
    </row>
    <row r="21" spans="1:8" x14ac:dyDescent="0.3">
      <c r="A21">
        <v>1.516</v>
      </c>
      <c r="B21">
        <v>1101.7440999999999</v>
      </c>
      <c r="C21">
        <v>190</v>
      </c>
      <c r="D21">
        <v>2</v>
      </c>
      <c r="E21">
        <v>9</v>
      </c>
      <c r="F21">
        <v>0.2</v>
      </c>
      <c r="G21">
        <v>0.89999989999999896</v>
      </c>
      <c r="H21">
        <f t="shared" si="0"/>
        <v>9.1673247220931716E-5</v>
      </c>
    </row>
    <row r="22" spans="1:8" x14ac:dyDescent="0.3">
      <c r="A22">
        <v>1.516</v>
      </c>
      <c r="B22">
        <v>1101.7440999999999</v>
      </c>
      <c r="C22">
        <v>200</v>
      </c>
      <c r="D22">
        <v>5</v>
      </c>
      <c r="E22">
        <v>7</v>
      </c>
      <c r="F22">
        <v>0.5</v>
      </c>
      <c r="G22">
        <v>0.69999999999999896</v>
      </c>
      <c r="H22">
        <f t="shared" si="0"/>
        <v>2.8520565802067644E-5</v>
      </c>
    </row>
    <row r="23" spans="1:8" x14ac:dyDescent="0.3">
      <c r="A23">
        <v>1.516</v>
      </c>
      <c r="B23">
        <v>1101.7440999999999</v>
      </c>
      <c r="C23">
        <v>210</v>
      </c>
      <c r="D23">
        <v>3</v>
      </c>
      <c r="E23">
        <v>3</v>
      </c>
      <c r="F23">
        <v>0.29999999999999899</v>
      </c>
      <c r="G23">
        <v>0.29999999999999899</v>
      </c>
      <c r="H23">
        <f t="shared" si="0"/>
        <v>2.0371832715762605E-5</v>
      </c>
    </row>
    <row r="24" spans="1:8" x14ac:dyDescent="0.3">
      <c r="A24">
        <v>1.516</v>
      </c>
      <c r="B24">
        <v>1101.7440999999999</v>
      </c>
      <c r="C24">
        <v>220</v>
      </c>
      <c r="D24">
        <v>3</v>
      </c>
      <c r="E24">
        <v>8</v>
      </c>
      <c r="F24">
        <v>0.29999999999999899</v>
      </c>
      <c r="G24">
        <v>0.8</v>
      </c>
      <c r="H24">
        <f t="shared" si="0"/>
        <v>5.432488724203361E-5</v>
      </c>
    </row>
    <row r="25" spans="1:8" x14ac:dyDescent="0.3">
      <c r="A25">
        <v>1.516</v>
      </c>
      <c r="B25">
        <v>1101.7440999999999</v>
      </c>
      <c r="C25">
        <v>230</v>
      </c>
      <c r="D25">
        <v>2</v>
      </c>
      <c r="E25">
        <v>3</v>
      </c>
      <c r="F25">
        <v>0.2</v>
      </c>
      <c r="G25">
        <v>0.29999999999999899</v>
      </c>
      <c r="H25">
        <f t="shared" si="0"/>
        <v>3.0557749073643905E-5</v>
      </c>
    </row>
    <row r="26" spans="1:8" x14ac:dyDescent="0.3">
      <c r="A26">
        <v>1.516</v>
      </c>
      <c r="B26">
        <v>1101.7440999999999</v>
      </c>
      <c r="C26">
        <v>240</v>
      </c>
      <c r="D26">
        <v>2</v>
      </c>
      <c r="E26">
        <v>4</v>
      </c>
      <c r="F26">
        <v>0.2</v>
      </c>
      <c r="G26">
        <v>0.4</v>
      </c>
      <c r="H26">
        <f t="shared" si="0"/>
        <v>4.0743665431525209E-5</v>
      </c>
    </row>
    <row r="27" spans="1:8" x14ac:dyDescent="0.3">
      <c r="A27">
        <v>1.516</v>
      </c>
      <c r="B27">
        <v>1101.7440999999999</v>
      </c>
      <c r="C27">
        <v>250</v>
      </c>
      <c r="D27">
        <v>4</v>
      </c>
      <c r="E27">
        <v>2</v>
      </c>
      <c r="F27">
        <v>0.4</v>
      </c>
      <c r="G27">
        <v>0.2</v>
      </c>
      <c r="H27">
        <f t="shared" si="0"/>
        <v>1.0185916357881302E-5</v>
      </c>
    </row>
    <row r="28" spans="1:8" x14ac:dyDescent="0.3">
      <c r="A28">
        <v>1.516</v>
      </c>
      <c r="B28">
        <v>1101.7440999999999</v>
      </c>
      <c r="C28">
        <v>260</v>
      </c>
      <c r="D28">
        <v>3</v>
      </c>
      <c r="E28">
        <v>4</v>
      </c>
      <c r="F28">
        <v>0.29999999999999899</v>
      </c>
      <c r="G28">
        <v>0.4</v>
      </c>
      <c r="H28">
        <f t="shared" si="0"/>
        <v>2.7162443621016805E-5</v>
      </c>
    </row>
    <row r="29" spans="1:8" x14ac:dyDescent="0.3">
      <c r="A29">
        <v>1.516</v>
      </c>
      <c r="B29">
        <v>1101.7440999999999</v>
      </c>
      <c r="C29">
        <v>270</v>
      </c>
      <c r="D29">
        <v>3</v>
      </c>
      <c r="E29">
        <v>4</v>
      </c>
      <c r="F29">
        <v>0.29999999999999899</v>
      </c>
      <c r="G29">
        <v>0.4</v>
      </c>
      <c r="H29">
        <f t="shared" si="0"/>
        <v>2.7162443621016805E-5</v>
      </c>
    </row>
    <row r="30" spans="1:8" x14ac:dyDescent="0.3">
      <c r="A30">
        <v>1.516</v>
      </c>
      <c r="B30">
        <v>1101.7440999999999</v>
      </c>
      <c r="C30">
        <v>280</v>
      </c>
      <c r="D30">
        <v>5</v>
      </c>
      <c r="E30">
        <v>3</v>
      </c>
      <c r="F30">
        <v>0.5</v>
      </c>
      <c r="G30">
        <v>0.29999999999999899</v>
      </c>
      <c r="H30">
        <f t="shared" si="0"/>
        <v>1.2223099629457561E-5</v>
      </c>
    </row>
    <row r="31" spans="1:8" x14ac:dyDescent="0.3">
      <c r="A31">
        <v>1.516</v>
      </c>
      <c r="B31">
        <v>1101.7440999999999</v>
      </c>
      <c r="C31">
        <v>290</v>
      </c>
      <c r="D31">
        <v>3</v>
      </c>
      <c r="E31">
        <v>2</v>
      </c>
      <c r="F31">
        <v>0.29999999999999899</v>
      </c>
      <c r="G31">
        <v>0.2</v>
      </c>
      <c r="H31">
        <f t="shared" si="0"/>
        <v>1.3581221810508403E-5</v>
      </c>
    </row>
    <row r="32" spans="1:8" x14ac:dyDescent="0.3">
      <c r="A32">
        <v>1.516</v>
      </c>
      <c r="B32">
        <v>1101.7440999999999</v>
      </c>
      <c r="C32">
        <v>300</v>
      </c>
      <c r="D32">
        <v>6</v>
      </c>
      <c r="E32">
        <v>6</v>
      </c>
      <c r="F32">
        <v>0.59999999999999898</v>
      </c>
      <c r="G32">
        <v>0.59999999999999898</v>
      </c>
      <c r="H32">
        <f t="shared" si="0"/>
        <v>2.0371832715762605E-5</v>
      </c>
    </row>
    <row r="33" spans="1:12" x14ac:dyDescent="0.3">
      <c r="A33">
        <v>1.516</v>
      </c>
      <c r="B33">
        <v>1101.7440999999999</v>
      </c>
      <c r="C33">
        <v>250</v>
      </c>
      <c r="D33">
        <v>4</v>
      </c>
      <c r="E33">
        <v>2</v>
      </c>
      <c r="F33">
        <v>0.4</v>
      </c>
      <c r="G33">
        <v>0.2</v>
      </c>
      <c r="H33">
        <f t="shared" si="0"/>
        <v>1.0185916357881302E-5</v>
      </c>
    </row>
    <row r="34" spans="1:12" x14ac:dyDescent="0.3">
      <c r="A34" t="s">
        <v>5</v>
      </c>
      <c r="B34">
        <v>0.59</v>
      </c>
      <c r="C34" t="s">
        <v>6</v>
      </c>
      <c r="D34">
        <v>2</v>
      </c>
      <c r="E34" t="s">
        <v>7</v>
      </c>
      <c r="F34">
        <v>250</v>
      </c>
      <c r="G34" t="s">
        <v>9</v>
      </c>
      <c r="H34">
        <v>125</v>
      </c>
    </row>
    <row r="35" spans="1:12" x14ac:dyDescent="0.3">
      <c r="A35" t="s">
        <v>8</v>
      </c>
    </row>
    <row r="36" spans="1:12" x14ac:dyDescent="0.3">
      <c r="A36" t="s">
        <v>88</v>
      </c>
    </row>
    <row r="37" spans="1:12" x14ac:dyDescent="0.3">
      <c r="A37" t="s">
        <v>0</v>
      </c>
      <c r="B37" t="s">
        <v>1</v>
      </c>
      <c r="C37" t="s">
        <v>2</v>
      </c>
      <c r="D37" t="s">
        <v>3</v>
      </c>
      <c r="E37" t="s">
        <v>27</v>
      </c>
      <c r="F37" t="s">
        <v>28</v>
      </c>
      <c r="G37" t="s">
        <v>29</v>
      </c>
      <c r="H37" t="s">
        <v>117</v>
      </c>
      <c r="I37" t="s">
        <v>111</v>
      </c>
      <c r="J37" t="s">
        <v>51</v>
      </c>
      <c r="K37" t="s">
        <v>45</v>
      </c>
      <c r="L37" t="s">
        <v>118</v>
      </c>
    </row>
    <row r="38" spans="1:12" x14ac:dyDescent="0.3">
      <c r="A38">
        <v>1.77</v>
      </c>
      <c r="B38">
        <v>260.29410999999999</v>
      </c>
      <c r="C38">
        <v>10</v>
      </c>
      <c r="D38">
        <v>9</v>
      </c>
      <c r="E38">
        <v>27</v>
      </c>
      <c r="F38">
        <v>0.89999989999999896</v>
      </c>
      <c r="G38">
        <v>2.7</v>
      </c>
      <c r="H38">
        <f>C38+$F$69+$J$69</f>
        <v>370.29410999999999</v>
      </c>
      <c r="I38">
        <f>D38/(PI()*$H$69^2)</f>
        <v>2.8647889756541159E-4</v>
      </c>
      <c r="J38">
        <f>E38/(PI()*$H$69^2)</f>
        <v>8.5943669269623478E-4</v>
      </c>
      <c r="K38">
        <f>E38/D38</f>
        <v>3</v>
      </c>
      <c r="L38">
        <f>K38/(PI()*$H$69^2)</f>
        <v>9.5492965855137202E-5</v>
      </c>
    </row>
    <row r="39" spans="1:12" x14ac:dyDescent="0.3">
      <c r="A39">
        <v>1.77</v>
      </c>
      <c r="B39">
        <v>260.29410999999999</v>
      </c>
      <c r="C39">
        <v>20</v>
      </c>
      <c r="D39">
        <v>10</v>
      </c>
      <c r="E39">
        <v>29</v>
      </c>
      <c r="F39">
        <v>0.99999990000000005</v>
      </c>
      <c r="G39">
        <v>2.8999999999999901</v>
      </c>
      <c r="H39">
        <f t="shared" ref="H39:H68" si="1">C39+$F$69+$J$69</f>
        <v>380.29410999999999</v>
      </c>
      <c r="I39">
        <f t="shared" ref="I39:I68" si="2">D39/(PI()*$H$69^2)</f>
        <v>3.183098861837907E-4</v>
      </c>
      <c r="J39">
        <f t="shared" ref="J39:J68" si="3">E39/(PI()*$H$69^2)</f>
        <v>9.23098669932993E-4</v>
      </c>
      <c r="K39">
        <f t="shared" ref="K39:K68" si="4">E39/D39</f>
        <v>2.9</v>
      </c>
      <c r="L39">
        <f t="shared" ref="L39:L68" si="5">K39/(PI()*$H$69^2)</f>
        <v>9.2309866993299297E-5</v>
      </c>
    </row>
    <row r="40" spans="1:12" x14ac:dyDescent="0.3">
      <c r="A40">
        <v>1.77</v>
      </c>
      <c r="B40">
        <v>260.29410999999999</v>
      </c>
      <c r="C40">
        <v>30</v>
      </c>
      <c r="D40">
        <v>10</v>
      </c>
      <c r="E40">
        <v>43</v>
      </c>
      <c r="F40">
        <v>0.99999990000000005</v>
      </c>
      <c r="G40">
        <v>4.2999999999999901</v>
      </c>
      <c r="H40">
        <f t="shared" si="1"/>
        <v>390.29410999999999</v>
      </c>
      <c r="I40">
        <f t="shared" si="2"/>
        <v>3.183098861837907E-4</v>
      </c>
      <c r="J40">
        <f t="shared" si="3"/>
        <v>1.3687325105903E-3</v>
      </c>
      <c r="K40">
        <f t="shared" si="4"/>
        <v>4.3</v>
      </c>
      <c r="L40">
        <f t="shared" si="5"/>
        <v>1.3687325105902999E-4</v>
      </c>
    </row>
    <row r="41" spans="1:12" x14ac:dyDescent="0.3">
      <c r="A41">
        <v>1.77</v>
      </c>
      <c r="B41">
        <v>260.29410999999999</v>
      </c>
      <c r="C41">
        <v>40</v>
      </c>
      <c r="D41">
        <v>8</v>
      </c>
      <c r="E41">
        <v>34</v>
      </c>
      <c r="F41">
        <v>0.8</v>
      </c>
      <c r="G41">
        <v>3.3999999999999901</v>
      </c>
      <c r="H41">
        <f t="shared" si="1"/>
        <v>400.29410999999999</v>
      </c>
      <c r="I41">
        <f t="shared" si="2"/>
        <v>2.5464790894703254E-4</v>
      </c>
      <c r="J41">
        <f t="shared" si="3"/>
        <v>1.0822536130248883E-3</v>
      </c>
      <c r="K41">
        <f t="shared" si="4"/>
        <v>4.25</v>
      </c>
      <c r="L41">
        <f t="shared" si="5"/>
        <v>1.3528170162811103E-4</v>
      </c>
    </row>
    <row r="42" spans="1:12" x14ac:dyDescent="0.3">
      <c r="A42">
        <v>1.77</v>
      </c>
      <c r="B42">
        <v>260.29410999999999</v>
      </c>
      <c r="C42">
        <v>50</v>
      </c>
      <c r="D42">
        <v>7</v>
      </c>
      <c r="E42">
        <v>40</v>
      </c>
      <c r="F42">
        <v>0.69999999999999896</v>
      </c>
      <c r="G42">
        <v>4</v>
      </c>
      <c r="H42">
        <f t="shared" si="1"/>
        <v>410.29410999999999</v>
      </c>
      <c r="I42">
        <f t="shared" si="2"/>
        <v>2.2281692032865349E-4</v>
      </c>
      <c r="J42">
        <f t="shared" si="3"/>
        <v>1.2732395447351628E-3</v>
      </c>
      <c r="K42">
        <f t="shared" si="4"/>
        <v>5.7142857142857144</v>
      </c>
      <c r="L42">
        <f t="shared" si="5"/>
        <v>1.8189136353359466E-4</v>
      </c>
    </row>
    <row r="43" spans="1:12" x14ac:dyDescent="0.3">
      <c r="A43">
        <v>1.77</v>
      </c>
      <c r="B43">
        <v>260.29410999999999</v>
      </c>
      <c r="C43">
        <v>60</v>
      </c>
      <c r="D43">
        <v>8</v>
      </c>
      <c r="E43">
        <v>43</v>
      </c>
      <c r="F43">
        <v>0.8</v>
      </c>
      <c r="G43">
        <v>4.2999999999999901</v>
      </c>
      <c r="H43">
        <f t="shared" si="1"/>
        <v>420.29410999999999</v>
      </c>
      <c r="I43">
        <f t="shared" si="2"/>
        <v>2.5464790894703254E-4</v>
      </c>
      <c r="J43">
        <f t="shared" si="3"/>
        <v>1.3687325105903E-3</v>
      </c>
      <c r="K43">
        <f t="shared" si="4"/>
        <v>5.375</v>
      </c>
      <c r="L43">
        <f t="shared" si="5"/>
        <v>1.710915638237875E-4</v>
      </c>
    </row>
    <row r="44" spans="1:12" x14ac:dyDescent="0.3">
      <c r="A44">
        <v>1.77</v>
      </c>
      <c r="B44">
        <v>260.29410999999999</v>
      </c>
      <c r="C44">
        <v>70</v>
      </c>
      <c r="D44">
        <v>6</v>
      </c>
      <c r="E44">
        <v>39</v>
      </c>
      <c r="F44">
        <v>0.59999999999999898</v>
      </c>
      <c r="G44">
        <v>3.8999999999999901</v>
      </c>
      <c r="H44">
        <f t="shared" si="1"/>
        <v>430.29410999999999</v>
      </c>
      <c r="I44">
        <f t="shared" si="2"/>
        <v>1.909859317102744E-4</v>
      </c>
      <c r="J44">
        <f t="shared" si="3"/>
        <v>1.2414085561167835E-3</v>
      </c>
      <c r="K44">
        <f t="shared" si="4"/>
        <v>6.5</v>
      </c>
      <c r="L44">
        <f t="shared" si="5"/>
        <v>2.0690142601946393E-4</v>
      </c>
    </row>
    <row r="45" spans="1:12" x14ac:dyDescent="0.3">
      <c r="A45">
        <v>1.77</v>
      </c>
      <c r="B45">
        <v>260.29410999999999</v>
      </c>
      <c r="C45">
        <v>80</v>
      </c>
      <c r="D45">
        <v>5</v>
      </c>
      <c r="E45">
        <v>31</v>
      </c>
      <c r="F45">
        <v>0.5</v>
      </c>
      <c r="G45">
        <v>3.1</v>
      </c>
      <c r="H45">
        <f t="shared" si="1"/>
        <v>440.29410999999999</v>
      </c>
      <c r="I45">
        <f t="shared" si="2"/>
        <v>1.5915494309189535E-4</v>
      </c>
      <c r="J45">
        <f t="shared" si="3"/>
        <v>9.867606471697511E-4</v>
      </c>
      <c r="K45">
        <f t="shared" si="4"/>
        <v>6.2</v>
      </c>
      <c r="L45">
        <f t="shared" si="5"/>
        <v>1.9735212943395022E-4</v>
      </c>
    </row>
    <row r="46" spans="1:12" x14ac:dyDescent="0.3">
      <c r="A46">
        <v>1.77</v>
      </c>
      <c r="B46">
        <v>260.29410999999999</v>
      </c>
      <c r="C46">
        <v>90</v>
      </c>
      <c r="D46">
        <v>5</v>
      </c>
      <c r="E46">
        <v>28</v>
      </c>
      <c r="F46">
        <v>0.5</v>
      </c>
      <c r="G46">
        <v>2.7999999999999901</v>
      </c>
      <c r="H46">
        <f t="shared" si="1"/>
        <v>450.29410999999999</v>
      </c>
      <c r="I46">
        <f t="shared" si="2"/>
        <v>1.5915494309189535E-4</v>
      </c>
      <c r="J46">
        <f t="shared" si="3"/>
        <v>8.9126768131461394E-4</v>
      </c>
      <c r="K46">
        <f t="shared" si="4"/>
        <v>5.6</v>
      </c>
      <c r="L46">
        <f t="shared" si="5"/>
        <v>1.7825353626292276E-4</v>
      </c>
    </row>
    <row r="47" spans="1:12" x14ac:dyDescent="0.3">
      <c r="A47">
        <v>1.77</v>
      </c>
      <c r="B47">
        <v>260.29410999999999</v>
      </c>
      <c r="C47">
        <v>100</v>
      </c>
      <c r="D47">
        <v>5</v>
      </c>
      <c r="E47">
        <v>39</v>
      </c>
      <c r="F47">
        <v>0.5</v>
      </c>
      <c r="G47">
        <v>3.8999999999999901</v>
      </c>
      <c r="H47">
        <f t="shared" si="1"/>
        <v>460.29410999999999</v>
      </c>
      <c r="I47">
        <f t="shared" si="2"/>
        <v>1.5915494309189535E-4</v>
      </c>
      <c r="J47">
        <f t="shared" si="3"/>
        <v>1.2414085561167835E-3</v>
      </c>
      <c r="K47">
        <f t="shared" si="4"/>
        <v>7.8</v>
      </c>
      <c r="L47">
        <f t="shared" si="5"/>
        <v>2.4828171122335673E-4</v>
      </c>
    </row>
    <row r="48" spans="1:12" x14ac:dyDescent="0.3">
      <c r="A48">
        <v>1.77</v>
      </c>
      <c r="B48">
        <v>260.29410999999999</v>
      </c>
      <c r="C48">
        <v>110</v>
      </c>
      <c r="D48">
        <v>5</v>
      </c>
      <c r="E48">
        <v>40</v>
      </c>
      <c r="F48">
        <v>0.5</v>
      </c>
      <c r="G48">
        <v>4</v>
      </c>
      <c r="H48">
        <f t="shared" si="1"/>
        <v>470.29410999999999</v>
      </c>
      <c r="I48">
        <f t="shared" si="2"/>
        <v>1.5915494309189535E-4</v>
      </c>
      <c r="J48">
        <f t="shared" si="3"/>
        <v>1.2732395447351628E-3</v>
      </c>
      <c r="K48">
        <f t="shared" si="4"/>
        <v>8</v>
      </c>
      <c r="L48">
        <f t="shared" si="5"/>
        <v>2.5464790894703254E-4</v>
      </c>
    </row>
    <row r="49" spans="1:12" x14ac:dyDescent="0.3">
      <c r="A49">
        <v>1.77</v>
      </c>
      <c r="B49">
        <v>260.29410999999999</v>
      </c>
      <c r="C49">
        <v>120</v>
      </c>
      <c r="D49">
        <v>5</v>
      </c>
      <c r="E49">
        <v>26</v>
      </c>
      <c r="F49">
        <v>0.5</v>
      </c>
      <c r="G49">
        <v>2.6</v>
      </c>
      <c r="H49">
        <f t="shared" si="1"/>
        <v>480.29410999999999</v>
      </c>
      <c r="I49">
        <f t="shared" si="2"/>
        <v>1.5915494309189535E-4</v>
      </c>
      <c r="J49">
        <f t="shared" si="3"/>
        <v>8.2760570407785573E-4</v>
      </c>
      <c r="K49">
        <f t="shared" si="4"/>
        <v>5.2</v>
      </c>
      <c r="L49">
        <f t="shared" si="5"/>
        <v>1.6552114081557116E-4</v>
      </c>
    </row>
    <row r="50" spans="1:12" x14ac:dyDescent="0.3">
      <c r="A50">
        <v>1.77</v>
      </c>
      <c r="B50">
        <v>260.29410999999999</v>
      </c>
      <c r="C50">
        <v>130</v>
      </c>
      <c r="D50">
        <v>5</v>
      </c>
      <c r="E50">
        <v>34</v>
      </c>
      <c r="F50">
        <v>0.5</v>
      </c>
      <c r="G50">
        <v>3.3999999999999901</v>
      </c>
      <c r="H50">
        <f t="shared" si="1"/>
        <v>490.29410999999999</v>
      </c>
      <c r="I50">
        <f t="shared" si="2"/>
        <v>1.5915494309189535E-4</v>
      </c>
      <c r="J50">
        <f t="shared" si="3"/>
        <v>1.0822536130248883E-3</v>
      </c>
      <c r="K50">
        <f t="shared" si="4"/>
        <v>6.8</v>
      </c>
      <c r="L50">
        <f t="shared" si="5"/>
        <v>2.1645072260497765E-4</v>
      </c>
    </row>
    <row r="51" spans="1:12" x14ac:dyDescent="0.3">
      <c r="A51">
        <v>1.77</v>
      </c>
      <c r="B51">
        <v>260.29410999999999</v>
      </c>
      <c r="C51">
        <v>140</v>
      </c>
      <c r="D51">
        <v>5</v>
      </c>
      <c r="E51">
        <v>40</v>
      </c>
      <c r="F51">
        <v>0.5</v>
      </c>
      <c r="G51">
        <v>4</v>
      </c>
      <c r="H51">
        <f t="shared" si="1"/>
        <v>500.29410999999999</v>
      </c>
      <c r="I51">
        <f t="shared" si="2"/>
        <v>1.5915494309189535E-4</v>
      </c>
      <c r="J51">
        <f t="shared" si="3"/>
        <v>1.2732395447351628E-3</v>
      </c>
      <c r="K51">
        <f t="shared" si="4"/>
        <v>8</v>
      </c>
      <c r="L51">
        <f t="shared" si="5"/>
        <v>2.5464790894703254E-4</v>
      </c>
    </row>
    <row r="52" spans="1:12" x14ac:dyDescent="0.3">
      <c r="A52">
        <v>1.77</v>
      </c>
      <c r="B52">
        <v>260.29410999999999</v>
      </c>
      <c r="C52">
        <v>150</v>
      </c>
      <c r="D52">
        <v>4</v>
      </c>
      <c r="E52">
        <v>32</v>
      </c>
      <c r="F52">
        <v>0.4</v>
      </c>
      <c r="G52">
        <v>3.2</v>
      </c>
      <c r="H52">
        <f t="shared" si="1"/>
        <v>510.29410999999999</v>
      </c>
      <c r="I52">
        <f t="shared" si="2"/>
        <v>1.2732395447351627E-4</v>
      </c>
      <c r="J52">
        <f t="shared" si="3"/>
        <v>1.0185916357881302E-3</v>
      </c>
      <c r="K52">
        <f t="shared" si="4"/>
        <v>8</v>
      </c>
      <c r="L52">
        <f t="shared" si="5"/>
        <v>2.5464790894703254E-4</v>
      </c>
    </row>
    <row r="53" spans="1:12" x14ac:dyDescent="0.3">
      <c r="A53">
        <v>1.77</v>
      </c>
      <c r="B53">
        <v>260.29410999999999</v>
      </c>
      <c r="C53">
        <v>160</v>
      </c>
      <c r="D53">
        <v>4</v>
      </c>
      <c r="E53">
        <v>36</v>
      </c>
      <c r="F53">
        <v>0.4</v>
      </c>
      <c r="G53">
        <v>3.6</v>
      </c>
      <c r="H53">
        <f t="shared" si="1"/>
        <v>520.29411000000005</v>
      </c>
      <c r="I53">
        <f t="shared" si="2"/>
        <v>1.2732395447351627E-4</v>
      </c>
      <c r="J53">
        <f t="shared" si="3"/>
        <v>1.1459155902616464E-3</v>
      </c>
      <c r="K53">
        <f t="shared" si="4"/>
        <v>9</v>
      </c>
      <c r="L53">
        <f t="shared" si="5"/>
        <v>2.8647889756541159E-4</v>
      </c>
    </row>
    <row r="54" spans="1:12" x14ac:dyDescent="0.3">
      <c r="A54">
        <v>1.77</v>
      </c>
      <c r="B54">
        <v>260.29410999999999</v>
      </c>
      <c r="C54">
        <v>170</v>
      </c>
      <c r="D54">
        <v>4</v>
      </c>
      <c r="E54">
        <v>34</v>
      </c>
      <c r="F54">
        <v>0.4</v>
      </c>
      <c r="G54">
        <v>3.3999999999999901</v>
      </c>
      <c r="H54">
        <f t="shared" si="1"/>
        <v>530.29411000000005</v>
      </c>
      <c r="I54">
        <f t="shared" si="2"/>
        <v>1.2732395447351627E-4</v>
      </c>
      <c r="J54">
        <f t="shared" si="3"/>
        <v>1.0822536130248883E-3</v>
      </c>
      <c r="K54">
        <f t="shared" si="4"/>
        <v>8.5</v>
      </c>
      <c r="L54">
        <f t="shared" si="5"/>
        <v>2.7056340325622207E-4</v>
      </c>
    </row>
    <row r="55" spans="1:12" x14ac:dyDescent="0.3">
      <c r="A55">
        <v>1.77</v>
      </c>
      <c r="B55">
        <v>260.29410999999999</v>
      </c>
      <c r="C55">
        <v>180</v>
      </c>
      <c r="D55">
        <v>3</v>
      </c>
      <c r="E55">
        <v>32</v>
      </c>
      <c r="F55">
        <v>0.29999999999999899</v>
      </c>
      <c r="G55">
        <v>3.2</v>
      </c>
      <c r="H55">
        <f t="shared" si="1"/>
        <v>540.29411000000005</v>
      </c>
      <c r="I55">
        <f t="shared" si="2"/>
        <v>9.5492965855137202E-5</v>
      </c>
      <c r="J55">
        <f t="shared" si="3"/>
        <v>1.0185916357881302E-3</v>
      </c>
      <c r="K55">
        <f t="shared" si="4"/>
        <v>10.666666666666666</v>
      </c>
      <c r="L55">
        <f t="shared" si="5"/>
        <v>3.3953054526271003E-4</v>
      </c>
    </row>
    <row r="56" spans="1:12" x14ac:dyDescent="0.3">
      <c r="A56">
        <v>1.77</v>
      </c>
      <c r="B56">
        <v>260.29410999999999</v>
      </c>
      <c r="C56">
        <v>190</v>
      </c>
      <c r="D56">
        <v>4</v>
      </c>
      <c r="E56">
        <v>35</v>
      </c>
      <c r="F56">
        <v>0.4</v>
      </c>
      <c r="G56">
        <v>3.5</v>
      </c>
      <c r="H56">
        <f t="shared" si="1"/>
        <v>550.29411000000005</v>
      </c>
      <c r="I56">
        <f t="shared" si="2"/>
        <v>1.2732395447351627E-4</v>
      </c>
      <c r="J56">
        <f t="shared" si="3"/>
        <v>1.1140846016432673E-3</v>
      </c>
      <c r="K56">
        <f t="shared" si="4"/>
        <v>8.75</v>
      </c>
      <c r="L56">
        <f t="shared" si="5"/>
        <v>2.7852115041081683E-4</v>
      </c>
    </row>
    <row r="57" spans="1:12" x14ac:dyDescent="0.3">
      <c r="A57">
        <v>1.77</v>
      </c>
      <c r="B57">
        <v>260.29410999999999</v>
      </c>
      <c r="C57">
        <v>200</v>
      </c>
      <c r="D57">
        <v>3</v>
      </c>
      <c r="E57">
        <v>39</v>
      </c>
      <c r="F57">
        <v>0.29999999999999899</v>
      </c>
      <c r="G57">
        <v>3.8999999999999901</v>
      </c>
      <c r="H57">
        <f t="shared" si="1"/>
        <v>560.29411000000005</v>
      </c>
      <c r="I57">
        <f t="shared" si="2"/>
        <v>9.5492965855137202E-5</v>
      </c>
      <c r="J57">
        <f t="shared" si="3"/>
        <v>1.2414085561167835E-3</v>
      </c>
      <c r="K57">
        <f t="shared" si="4"/>
        <v>13</v>
      </c>
      <c r="L57">
        <f t="shared" si="5"/>
        <v>4.1380285203892786E-4</v>
      </c>
    </row>
    <row r="58" spans="1:12" x14ac:dyDescent="0.3">
      <c r="A58">
        <v>1.77</v>
      </c>
      <c r="B58">
        <v>260.29410999999999</v>
      </c>
      <c r="C58">
        <v>210</v>
      </c>
      <c r="D58">
        <v>3</v>
      </c>
      <c r="E58">
        <v>32</v>
      </c>
      <c r="F58">
        <v>0.29999999999999899</v>
      </c>
      <c r="G58">
        <v>3.2</v>
      </c>
      <c r="H58">
        <f t="shared" si="1"/>
        <v>570.29411000000005</v>
      </c>
      <c r="I58">
        <f t="shared" si="2"/>
        <v>9.5492965855137202E-5</v>
      </c>
      <c r="J58">
        <f t="shared" si="3"/>
        <v>1.0185916357881302E-3</v>
      </c>
      <c r="K58">
        <f t="shared" si="4"/>
        <v>10.666666666666666</v>
      </c>
      <c r="L58">
        <f t="shared" si="5"/>
        <v>3.3953054526271003E-4</v>
      </c>
    </row>
    <row r="59" spans="1:12" x14ac:dyDescent="0.3">
      <c r="A59">
        <v>1.77</v>
      </c>
      <c r="B59">
        <v>260.29410999999999</v>
      </c>
      <c r="C59">
        <v>220</v>
      </c>
      <c r="D59">
        <v>4</v>
      </c>
      <c r="E59">
        <v>27</v>
      </c>
      <c r="F59">
        <v>0.4</v>
      </c>
      <c r="G59">
        <v>2.7</v>
      </c>
      <c r="H59">
        <f t="shared" si="1"/>
        <v>580.29411000000005</v>
      </c>
      <c r="I59">
        <f t="shared" si="2"/>
        <v>1.2732395447351627E-4</v>
      </c>
      <c r="J59">
        <f t="shared" si="3"/>
        <v>8.5943669269623478E-4</v>
      </c>
      <c r="K59">
        <f t="shared" si="4"/>
        <v>6.75</v>
      </c>
      <c r="L59">
        <f t="shared" si="5"/>
        <v>2.1485917317405869E-4</v>
      </c>
    </row>
    <row r="60" spans="1:12" x14ac:dyDescent="0.3">
      <c r="A60">
        <v>1.77</v>
      </c>
      <c r="B60">
        <v>260.29410999999999</v>
      </c>
      <c r="C60">
        <v>230</v>
      </c>
      <c r="D60">
        <v>4</v>
      </c>
      <c r="E60">
        <v>33</v>
      </c>
      <c r="F60">
        <v>0.4</v>
      </c>
      <c r="G60">
        <v>3.2999999999999901</v>
      </c>
      <c r="H60">
        <f t="shared" si="1"/>
        <v>590.29411000000005</v>
      </c>
      <c r="I60">
        <f t="shared" si="2"/>
        <v>1.2732395447351627E-4</v>
      </c>
      <c r="J60">
        <f t="shared" si="3"/>
        <v>1.0504226244065092E-3</v>
      </c>
      <c r="K60">
        <f t="shared" si="4"/>
        <v>8.25</v>
      </c>
      <c r="L60">
        <f t="shared" si="5"/>
        <v>2.626056561016273E-4</v>
      </c>
    </row>
    <row r="61" spans="1:12" x14ac:dyDescent="0.3">
      <c r="A61">
        <v>1.77</v>
      </c>
      <c r="B61">
        <v>260.29410999999999</v>
      </c>
      <c r="C61">
        <v>240</v>
      </c>
      <c r="D61">
        <v>4</v>
      </c>
      <c r="E61">
        <v>34</v>
      </c>
      <c r="F61">
        <v>0.4</v>
      </c>
      <c r="G61">
        <v>3.3999999999999901</v>
      </c>
      <c r="H61">
        <f t="shared" si="1"/>
        <v>600.29411000000005</v>
      </c>
      <c r="I61">
        <f t="shared" si="2"/>
        <v>1.2732395447351627E-4</v>
      </c>
      <c r="J61">
        <f t="shared" si="3"/>
        <v>1.0822536130248883E-3</v>
      </c>
      <c r="K61">
        <f t="shared" si="4"/>
        <v>8.5</v>
      </c>
      <c r="L61">
        <f t="shared" si="5"/>
        <v>2.7056340325622207E-4</v>
      </c>
    </row>
    <row r="62" spans="1:12" x14ac:dyDescent="0.3">
      <c r="A62">
        <v>1.77</v>
      </c>
      <c r="B62">
        <v>260.29410999999999</v>
      </c>
      <c r="C62">
        <v>250</v>
      </c>
      <c r="D62">
        <v>6</v>
      </c>
      <c r="E62">
        <v>37</v>
      </c>
      <c r="F62">
        <v>0.59999999999999898</v>
      </c>
      <c r="G62">
        <v>3.7</v>
      </c>
      <c r="H62">
        <f t="shared" si="1"/>
        <v>610.29411000000005</v>
      </c>
      <c r="I62">
        <f t="shared" si="2"/>
        <v>1.909859317102744E-4</v>
      </c>
      <c r="J62">
        <f t="shared" si="3"/>
        <v>1.1777465788800254E-3</v>
      </c>
      <c r="K62">
        <f t="shared" si="4"/>
        <v>6.166666666666667</v>
      </c>
      <c r="L62">
        <f t="shared" si="5"/>
        <v>1.9629109648000426E-4</v>
      </c>
    </row>
    <row r="63" spans="1:12" x14ac:dyDescent="0.3">
      <c r="A63">
        <v>1.77</v>
      </c>
      <c r="B63">
        <v>260.29410999999999</v>
      </c>
      <c r="C63">
        <v>260</v>
      </c>
      <c r="D63">
        <v>4</v>
      </c>
      <c r="E63">
        <v>33</v>
      </c>
      <c r="F63">
        <v>0.4</v>
      </c>
      <c r="G63">
        <v>3.2999999999999901</v>
      </c>
      <c r="H63">
        <f t="shared" si="1"/>
        <v>620.29411000000005</v>
      </c>
      <c r="I63">
        <f t="shared" si="2"/>
        <v>1.2732395447351627E-4</v>
      </c>
      <c r="J63">
        <f t="shared" si="3"/>
        <v>1.0504226244065092E-3</v>
      </c>
      <c r="K63">
        <f t="shared" si="4"/>
        <v>8.25</v>
      </c>
      <c r="L63">
        <f t="shared" si="5"/>
        <v>2.626056561016273E-4</v>
      </c>
    </row>
    <row r="64" spans="1:12" x14ac:dyDescent="0.3">
      <c r="A64">
        <v>1.77</v>
      </c>
      <c r="B64">
        <v>260.29410999999999</v>
      </c>
      <c r="C64">
        <v>270</v>
      </c>
      <c r="D64">
        <v>3</v>
      </c>
      <c r="E64">
        <v>30</v>
      </c>
      <c r="F64">
        <v>0.29999999999999899</v>
      </c>
      <c r="G64">
        <v>3</v>
      </c>
      <c r="H64">
        <f t="shared" si="1"/>
        <v>630.29411000000005</v>
      </c>
      <c r="I64">
        <f t="shared" si="2"/>
        <v>9.5492965855137202E-5</v>
      </c>
      <c r="J64">
        <f t="shared" si="3"/>
        <v>9.5492965855137205E-4</v>
      </c>
      <c r="K64">
        <f t="shared" si="4"/>
        <v>10</v>
      </c>
      <c r="L64">
        <f t="shared" si="5"/>
        <v>3.183098861837907E-4</v>
      </c>
    </row>
    <row r="65" spans="1:12" x14ac:dyDescent="0.3">
      <c r="A65">
        <v>1.77</v>
      </c>
      <c r="B65">
        <v>260.29410999999999</v>
      </c>
      <c r="C65">
        <v>280</v>
      </c>
      <c r="D65">
        <v>7</v>
      </c>
      <c r="E65">
        <v>28</v>
      </c>
      <c r="F65">
        <v>0.69999999999999896</v>
      </c>
      <c r="G65">
        <v>2.7999999999999901</v>
      </c>
      <c r="H65">
        <f t="shared" si="1"/>
        <v>640.29411000000005</v>
      </c>
      <c r="I65">
        <f t="shared" si="2"/>
        <v>2.2281692032865349E-4</v>
      </c>
      <c r="J65">
        <f t="shared" si="3"/>
        <v>8.9126768131461394E-4</v>
      </c>
      <c r="K65">
        <f t="shared" si="4"/>
        <v>4</v>
      </c>
      <c r="L65">
        <f t="shared" si="5"/>
        <v>1.2732395447351627E-4</v>
      </c>
    </row>
    <row r="66" spans="1:12" x14ac:dyDescent="0.3">
      <c r="A66">
        <v>1.77</v>
      </c>
      <c r="B66">
        <v>260.29410999999999</v>
      </c>
      <c r="C66">
        <v>290</v>
      </c>
      <c r="D66">
        <v>4</v>
      </c>
      <c r="E66">
        <v>36</v>
      </c>
      <c r="F66">
        <v>0.4</v>
      </c>
      <c r="G66">
        <v>3.6</v>
      </c>
      <c r="H66">
        <f t="shared" si="1"/>
        <v>650.29411000000005</v>
      </c>
      <c r="I66">
        <f t="shared" si="2"/>
        <v>1.2732395447351627E-4</v>
      </c>
      <c r="J66">
        <f t="shared" si="3"/>
        <v>1.1459155902616464E-3</v>
      </c>
      <c r="K66">
        <f t="shared" si="4"/>
        <v>9</v>
      </c>
      <c r="L66">
        <f t="shared" si="5"/>
        <v>2.8647889756541159E-4</v>
      </c>
    </row>
    <row r="67" spans="1:12" x14ac:dyDescent="0.3">
      <c r="A67">
        <v>1.77</v>
      </c>
      <c r="B67">
        <v>260.29410999999999</v>
      </c>
      <c r="C67">
        <v>300</v>
      </c>
      <c r="D67">
        <v>5</v>
      </c>
      <c r="E67">
        <v>36</v>
      </c>
      <c r="F67">
        <v>0.5</v>
      </c>
      <c r="G67">
        <v>3.6</v>
      </c>
      <c r="H67">
        <f t="shared" si="1"/>
        <v>660.29411000000005</v>
      </c>
      <c r="I67">
        <f t="shared" si="2"/>
        <v>1.5915494309189535E-4</v>
      </c>
      <c r="J67">
        <f t="shared" si="3"/>
        <v>1.1459155902616464E-3</v>
      </c>
      <c r="K67">
        <f t="shared" si="4"/>
        <v>7.2</v>
      </c>
      <c r="L67">
        <f t="shared" si="5"/>
        <v>2.291831180523293E-4</v>
      </c>
    </row>
    <row r="68" spans="1:12" x14ac:dyDescent="0.3">
      <c r="A68">
        <v>1.77</v>
      </c>
      <c r="B68">
        <v>260.29410999999999</v>
      </c>
      <c r="C68">
        <v>120</v>
      </c>
      <c r="D68">
        <v>5</v>
      </c>
      <c r="E68">
        <v>26</v>
      </c>
      <c r="F68">
        <v>0.5</v>
      </c>
      <c r="G68">
        <v>2.6</v>
      </c>
      <c r="H68">
        <f t="shared" si="1"/>
        <v>480.29410999999999</v>
      </c>
      <c r="I68">
        <f t="shared" si="2"/>
        <v>1.5915494309189535E-4</v>
      </c>
      <c r="J68">
        <f t="shared" si="3"/>
        <v>8.2760570407785573E-4</v>
      </c>
      <c r="K68">
        <f t="shared" si="4"/>
        <v>5.2</v>
      </c>
      <c r="L68">
        <f t="shared" si="5"/>
        <v>1.6552114081557116E-4</v>
      </c>
    </row>
    <row r="69" spans="1:12" x14ac:dyDescent="0.3">
      <c r="A69" t="s">
        <v>5</v>
      </c>
      <c r="B69">
        <v>0.59</v>
      </c>
      <c r="C69" t="s">
        <v>6</v>
      </c>
      <c r="D69">
        <v>2</v>
      </c>
      <c r="E69" t="s">
        <v>7</v>
      </c>
      <c r="F69">
        <v>200</v>
      </c>
      <c r="G69" t="s">
        <v>9</v>
      </c>
      <c r="H69">
        <v>100</v>
      </c>
      <c r="I69" t="s">
        <v>116</v>
      </c>
      <c r="J69">
        <f>B68-F69/2</f>
        <v>160.29410999999999</v>
      </c>
    </row>
    <row r="70" spans="1:12" x14ac:dyDescent="0.3">
      <c r="A70" t="s">
        <v>8</v>
      </c>
    </row>
    <row r="71" spans="1:12" x14ac:dyDescent="0.3">
      <c r="A71" t="s">
        <v>88</v>
      </c>
    </row>
    <row r="72" spans="1:12" x14ac:dyDescent="0.3">
      <c r="A72" t="s">
        <v>0</v>
      </c>
      <c r="B72" t="s">
        <v>1</v>
      </c>
      <c r="C72" t="s">
        <v>2</v>
      </c>
      <c r="D72" t="s">
        <v>3</v>
      </c>
      <c r="E72" t="s">
        <v>27</v>
      </c>
      <c r="F72" t="s">
        <v>28</v>
      </c>
      <c r="G72" t="s">
        <v>29</v>
      </c>
      <c r="H72" t="s">
        <v>117</v>
      </c>
      <c r="I72" t="s">
        <v>111</v>
      </c>
      <c r="J72" t="s">
        <v>51</v>
      </c>
      <c r="K72" t="s">
        <v>45</v>
      </c>
      <c r="L72" t="s">
        <v>118</v>
      </c>
    </row>
    <row r="73" spans="1:12" x14ac:dyDescent="0.3">
      <c r="A73">
        <v>1.77</v>
      </c>
      <c r="B73">
        <v>195.22058000000001</v>
      </c>
      <c r="C73">
        <v>10</v>
      </c>
      <c r="D73">
        <v>11</v>
      </c>
      <c r="E73">
        <v>30</v>
      </c>
      <c r="F73">
        <v>1.1000000000000001</v>
      </c>
      <c r="G73">
        <v>3</v>
      </c>
      <c r="H73">
        <f>C73+$F$104+$I$104</f>
        <v>280.22058000000004</v>
      </c>
      <c r="I73">
        <f>D73/(PI()*$H$104^2)</f>
        <v>6.2247266631496837E-4</v>
      </c>
      <c r="J73">
        <f>E73/(PI()*$H$104^2)</f>
        <v>1.6976527263135501E-3</v>
      </c>
      <c r="K73">
        <f>E73/D73</f>
        <v>2.7272727272727271</v>
      </c>
      <c r="L73">
        <f>K73/(PI()*$H$104^2)</f>
        <v>1.5433206602850455E-4</v>
      </c>
    </row>
    <row r="74" spans="1:12" x14ac:dyDescent="0.3">
      <c r="A74">
        <v>1.77</v>
      </c>
      <c r="B74">
        <v>195.22058000000001</v>
      </c>
      <c r="C74">
        <v>20</v>
      </c>
      <c r="D74">
        <v>7</v>
      </c>
      <c r="E74">
        <v>36</v>
      </c>
      <c r="F74">
        <v>0.69999999999999896</v>
      </c>
      <c r="G74">
        <v>3.6</v>
      </c>
      <c r="H74">
        <f t="shared" ref="H74:H103" si="6">C74+$F$104+$I$104</f>
        <v>290.22058000000004</v>
      </c>
      <c r="I74">
        <f t="shared" ref="I74:I102" si="7">D74/(PI()*$H$104^2)</f>
        <v>3.9611896947316173E-4</v>
      </c>
      <c r="J74">
        <f t="shared" ref="J74:J102" si="8">E74/(PI()*$H$104^2)</f>
        <v>2.0371832715762603E-3</v>
      </c>
      <c r="K74">
        <f t="shared" ref="K74:K102" si="9">E74/D74</f>
        <v>5.1428571428571432</v>
      </c>
      <c r="L74">
        <f t="shared" ref="L74:L102" si="10">K74/(PI()*$H$104^2)</f>
        <v>2.910261816537515E-4</v>
      </c>
    </row>
    <row r="75" spans="1:12" x14ac:dyDescent="0.3">
      <c r="A75">
        <v>1.77</v>
      </c>
      <c r="B75">
        <v>195.22058000000001</v>
      </c>
      <c r="C75">
        <v>30</v>
      </c>
      <c r="D75">
        <v>8</v>
      </c>
      <c r="E75">
        <v>38</v>
      </c>
      <c r="F75">
        <v>0.8</v>
      </c>
      <c r="G75">
        <v>3.7999999999999901</v>
      </c>
      <c r="H75">
        <f t="shared" si="6"/>
        <v>300.22058000000004</v>
      </c>
      <c r="I75">
        <f t="shared" si="7"/>
        <v>4.5270739368361338E-4</v>
      </c>
      <c r="J75">
        <f t="shared" si="8"/>
        <v>2.1503601199971637E-3</v>
      </c>
      <c r="K75">
        <f t="shared" si="9"/>
        <v>4.75</v>
      </c>
      <c r="L75">
        <f t="shared" si="10"/>
        <v>2.6879501499964546E-4</v>
      </c>
    </row>
    <row r="76" spans="1:12" x14ac:dyDescent="0.3">
      <c r="A76">
        <v>1.77</v>
      </c>
      <c r="B76">
        <v>195.22058000000001</v>
      </c>
      <c r="C76">
        <v>40</v>
      </c>
      <c r="D76">
        <v>10</v>
      </c>
      <c r="E76">
        <v>29</v>
      </c>
      <c r="F76">
        <v>0.99999990000000005</v>
      </c>
      <c r="G76">
        <v>2.8999999999999901</v>
      </c>
      <c r="H76">
        <f t="shared" si="6"/>
        <v>310.22058000000004</v>
      </c>
      <c r="I76">
        <f t="shared" si="7"/>
        <v>5.6588424210451678E-4</v>
      </c>
      <c r="J76">
        <f t="shared" si="8"/>
        <v>1.6410643021030984E-3</v>
      </c>
      <c r="K76">
        <f t="shared" si="9"/>
        <v>2.9</v>
      </c>
      <c r="L76">
        <f t="shared" si="10"/>
        <v>1.6410643021030986E-4</v>
      </c>
    </row>
    <row r="77" spans="1:12" x14ac:dyDescent="0.3">
      <c r="A77">
        <v>1.77</v>
      </c>
      <c r="B77">
        <v>195.22058000000001</v>
      </c>
      <c r="C77">
        <v>50</v>
      </c>
      <c r="D77">
        <v>8</v>
      </c>
      <c r="E77">
        <v>40</v>
      </c>
      <c r="F77">
        <v>0.8</v>
      </c>
      <c r="G77">
        <v>4</v>
      </c>
      <c r="H77">
        <f t="shared" si="6"/>
        <v>320.22058000000004</v>
      </c>
      <c r="I77">
        <f t="shared" si="7"/>
        <v>4.5270739368361338E-4</v>
      </c>
      <c r="J77">
        <f t="shared" si="8"/>
        <v>2.2635369684180671E-3</v>
      </c>
      <c r="K77">
        <f t="shared" si="9"/>
        <v>5</v>
      </c>
      <c r="L77">
        <f t="shared" si="10"/>
        <v>2.8294212105225839E-4</v>
      </c>
    </row>
    <row r="78" spans="1:12" x14ac:dyDescent="0.3">
      <c r="A78">
        <v>1.77</v>
      </c>
      <c r="B78">
        <v>195.22058000000001</v>
      </c>
      <c r="C78">
        <v>60</v>
      </c>
      <c r="D78">
        <v>5</v>
      </c>
      <c r="E78">
        <v>39</v>
      </c>
      <c r="F78">
        <v>0.5</v>
      </c>
      <c r="G78">
        <v>3.8999999999999901</v>
      </c>
      <c r="H78">
        <f t="shared" si="6"/>
        <v>330.22058000000004</v>
      </c>
      <c r="I78">
        <f t="shared" si="7"/>
        <v>2.8294212105225839E-4</v>
      </c>
      <c r="J78">
        <f t="shared" si="8"/>
        <v>2.2069485442076154E-3</v>
      </c>
      <c r="K78">
        <f t="shared" si="9"/>
        <v>7.8</v>
      </c>
      <c r="L78">
        <f t="shared" si="10"/>
        <v>4.4138970884152306E-4</v>
      </c>
    </row>
    <row r="79" spans="1:12" x14ac:dyDescent="0.3">
      <c r="A79">
        <v>1.77</v>
      </c>
      <c r="B79">
        <v>195.22058000000001</v>
      </c>
      <c r="C79">
        <v>70</v>
      </c>
      <c r="D79">
        <v>7</v>
      </c>
      <c r="E79">
        <v>33</v>
      </c>
      <c r="F79">
        <v>0.69999999999999896</v>
      </c>
      <c r="G79">
        <v>3.2999999999999901</v>
      </c>
      <c r="H79">
        <f t="shared" si="6"/>
        <v>340.22058000000004</v>
      </c>
      <c r="I79">
        <f t="shared" si="7"/>
        <v>3.9611896947316173E-4</v>
      </c>
      <c r="J79">
        <f t="shared" si="8"/>
        <v>1.8674179989449052E-3</v>
      </c>
      <c r="K79">
        <f t="shared" si="9"/>
        <v>4.7142857142857144</v>
      </c>
      <c r="L79">
        <f t="shared" si="10"/>
        <v>2.6677399984927216E-4</v>
      </c>
    </row>
    <row r="80" spans="1:12" x14ac:dyDescent="0.3">
      <c r="A80">
        <v>1.77</v>
      </c>
      <c r="B80">
        <v>195.22058000000001</v>
      </c>
      <c r="C80">
        <v>80</v>
      </c>
      <c r="D80">
        <v>6</v>
      </c>
      <c r="E80">
        <v>36</v>
      </c>
      <c r="F80">
        <v>0.59999999999999898</v>
      </c>
      <c r="G80">
        <v>3.6</v>
      </c>
      <c r="H80">
        <f t="shared" si="6"/>
        <v>350.22058000000004</v>
      </c>
      <c r="I80">
        <f t="shared" si="7"/>
        <v>3.3953054526271003E-4</v>
      </c>
      <c r="J80">
        <f t="shared" si="8"/>
        <v>2.0371832715762603E-3</v>
      </c>
      <c r="K80">
        <f t="shared" si="9"/>
        <v>6</v>
      </c>
      <c r="L80">
        <f t="shared" si="10"/>
        <v>3.3953054526271003E-4</v>
      </c>
    </row>
    <row r="81" spans="1:13" x14ac:dyDescent="0.3">
      <c r="A81">
        <v>1.77</v>
      </c>
      <c r="B81">
        <v>195.22058000000001</v>
      </c>
      <c r="C81">
        <v>90</v>
      </c>
      <c r="D81">
        <v>4</v>
      </c>
      <c r="E81">
        <v>26</v>
      </c>
      <c r="F81">
        <v>0.4</v>
      </c>
      <c r="G81">
        <v>2.6</v>
      </c>
      <c r="H81">
        <f t="shared" si="6"/>
        <v>360.22058000000004</v>
      </c>
      <c r="I81">
        <f t="shared" si="7"/>
        <v>2.2635369684180669E-4</v>
      </c>
      <c r="J81">
        <f t="shared" si="8"/>
        <v>1.4712990294717435E-3</v>
      </c>
      <c r="K81">
        <f t="shared" si="9"/>
        <v>6.5</v>
      </c>
      <c r="L81">
        <f t="shared" si="10"/>
        <v>3.6782475736793588E-4</v>
      </c>
    </row>
    <row r="82" spans="1:13" x14ac:dyDescent="0.3">
      <c r="A82">
        <v>1.77</v>
      </c>
      <c r="B82">
        <v>195.22058000000001</v>
      </c>
      <c r="C82">
        <v>100</v>
      </c>
      <c r="D82">
        <v>8</v>
      </c>
      <c r="E82">
        <v>37</v>
      </c>
      <c r="F82">
        <v>0.8</v>
      </c>
      <c r="G82">
        <v>3.7</v>
      </c>
      <c r="H82">
        <f t="shared" si="6"/>
        <v>370.22058000000004</v>
      </c>
      <c r="I82">
        <f t="shared" si="7"/>
        <v>4.5270739368361338E-4</v>
      </c>
      <c r="J82">
        <f t="shared" si="8"/>
        <v>2.093771695786712E-3</v>
      </c>
      <c r="K82">
        <f t="shared" si="9"/>
        <v>4.625</v>
      </c>
      <c r="L82">
        <f t="shared" si="10"/>
        <v>2.61721461973339E-4</v>
      </c>
    </row>
    <row r="83" spans="1:13" x14ac:dyDescent="0.3">
      <c r="A83">
        <v>1.77</v>
      </c>
      <c r="B83">
        <v>195.22058000000001</v>
      </c>
      <c r="C83">
        <v>110</v>
      </c>
      <c r="D83">
        <v>5</v>
      </c>
      <c r="E83">
        <v>26</v>
      </c>
      <c r="F83">
        <v>0.5</v>
      </c>
      <c r="G83">
        <v>2.6</v>
      </c>
      <c r="H83">
        <f t="shared" si="6"/>
        <v>380.22058000000004</v>
      </c>
      <c r="I83">
        <f t="shared" si="7"/>
        <v>2.8294212105225839E-4</v>
      </c>
      <c r="J83">
        <f t="shared" si="8"/>
        <v>1.4712990294717435E-3</v>
      </c>
      <c r="K83">
        <f t="shared" si="9"/>
        <v>5.2</v>
      </c>
      <c r="L83">
        <f t="shared" si="10"/>
        <v>2.9425980589434871E-4</v>
      </c>
    </row>
    <row r="84" spans="1:13" x14ac:dyDescent="0.3">
      <c r="A84">
        <v>1.77</v>
      </c>
      <c r="B84">
        <v>195.22058000000001</v>
      </c>
      <c r="C84">
        <v>120</v>
      </c>
      <c r="D84">
        <v>5</v>
      </c>
      <c r="E84">
        <v>30</v>
      </c>
      <c r="F84">
        <v>0.5</v>
      </c>
      <c r="G84">
        <v>3</v>
      </c>
      <c r="H84">
        <f t="shared" si="6"/>
        <v>390.22058000000004</v>
      </c>
      <c r="I84">
        <f t="shared" si="7"/>
        <v>2.8294212105225839E-4</v>
      </c>
      <c r="J84">
        <f t="shared" si="8"/>
        <v>1.6976527263135501E-3</v>
      </c>
      <c r="K84">
        <f t="shared" si="9"/>
        <v>6</v>
      </c>
      <c r="L84">
        <f t="shared" si="10"/>
        <v>3.3953054526271003E-4</v>
      </c>
    </row>
    <row r="85" spans="1:13" x14ac:dyDescent="0.3">
      <c r="A85">
        <v>1.77</v>
      </c>
      <c r="B85">
        <v>195.22058000000001</v>
      </c>
      <c r="C85">
        <v>130</v>
      </c>
      <c r="D85">
        <v>4</v>
      </c>
      <c r="E85">
        <v>30</v>
      </c>
      <c r="F85">
        <v>0.4</v>
      </c>
      <c r="G85">
        <v>3</v>
      </c>
      <c r="H85">
        <f t="shared" si="6"/>
        <v>400.22058000000004</v>
      </c>
      <c r="I85">
        <f t="shared" si="7"/>
        <v>2.2635369684180669E-4</v>
      </c>
      <c r="J85">
        <f t="shared" si="8"/>
        <v>1.6976527263135501E-3</v>
      </c>
      <c r="K85">
        <f t="shared" si="9"/>
        <v>7.5</v>
      </c>
      <c r="L85">
        <f t="shared" si="10"/>
        <v>4.2441318157838753E-4</v>
      </c>
    </row>
    <row r="86" spans="1:13" x14ac:dyDescent="0.3">
      <c r="A86">
        <v>1.77</v>
      </c>
      <c r="B86">
        <v>195.22058000000001</v>
      </c>
      <c r="C86">
        <v>140</v>
      </c>
      <c r="D86">
        <v>4</v>
      </c>
      <c r="E86">
        <v>26</v>
      </c>
      <c r="F86">
        <v>0.4</v>
      </c>
      <c r="G86">
        <v>2.6</v>
      </c>
      <c r="H86">
        <f t="shared" si="6"/>
        <v>410.22058000000004</v>
      </c>
      <c r="I86">
        <f t="shared" si="7"/>
        <v>2.2635369684180669E-4</v>
      </c>
      <c r="J86">
        <f t="shared" si="8"/>
        <v>1.4712990294717435E-3</v>
      </c>
      <c r="K86">
        <f t="shared" si="9"/>
        <v>6.5</v>
      </c>
      <c r="L86">
        <f t="shared" si="10"/>
        <v>3.6782475736793588E-4</v>
      </c>
    </row>
    <row r="87" spans="1:13" x14ac:dyDescent="0.3">
      <c r="A87">
        <v>1.77</v>
      </c>
      <c r="B87">
        <v>195.22058000000001</v>
      </c>
      <c r="C87">
        <v>150</v>
      </c>
      <c r="D87">
        <v>4</v>
      </c>
      <c r="E87">
        <v>27</v>
      </c>
      <c r="F87">
        <v>0.4</v>
      </c>
      <c r="G87">
        <v>2.7</v>
      </c>
      <c r="H87">
        <f t="shared" si="6"/>
        <v>420.22058000000004</v>
      </c>
      <c r="I87">
        <f t="shared" si="7"/>
        <v>2.2635369684180669E-4</v>
      </c>
      <c r="J87">
        <f t="shared" si="8"/>
        <v>1.5278874536821952E-3</v>
      </c>
      <c r="K87">
        <f t="shared" si="9"/>
        <v>6.75</v>
      </c>
      <c r="L87">
        <f t="shared" si="10"/>
        <v>3.8197186342054881E-4</v>
      </c>
    </row>
    <row r="88" spans="1:13" x14ac:dyDescent="0.3">
      <c r="A88">
        <v>1.77</v>
      </c>
      <c r="B88">
        <v>195.22058000000001</v>
      </c>
      <c r="C88">
        <v>160</v>
      </c>
      <c r="D88">
        <v>4</v>
      </c>
      <c r="E88">
        <v>39</v>
      </c>
      <c r="F88">
        <v>0.4</v>
      </c>
      <c r="G88">
        <v>3.8999999999999901</v>
      </c>
      <c r="H88">
        <f t="shared" si="6"/>
        <v>430.22058000000004</v>
      </c>
      <c r="I88">
        <f t="shared" si="7"/>
        <v>2.2635369684180669E-4</v>
      </c>
      <c r="J88">
        <f t="shared" si="8"/>
        <v>2.2069485442076154E-3</v>
      </c>
      <c r="K88">
        <f t="shared" si="9"/>
        <v>9.75</v>
      </c>
      <c r="L88">
        <f t="shared" si="10"/>
        <v>5.5173713605190385E-4</v>
      </c>
    </row>
    <row r="89" spans="1:13" x14ac:dyDescent="0.3">
      <c r="A89" s="4">
        <v>1.77</v>
      </c>
      <c r="B89" s="4">
        <v>195.22058000000001</v>
      </c>
      <c r="C89" s="4">
        <v>170</v>
      </c>
      <c r="D89" s="4">
        <v>4</v>
      </c>
      <c r="E89" s="4">
        <v>35</v>
      </c>
      <c r="F89" s="4">
        <v>0.2</v>
      </c>
      <c r="G89" s="4">
        <v>3.5</v>
      </c>
      <c r="H89" s="4">
        <f t="shared" si="6"/>
        <v>440.22058000000004</v>
      </c>
      <c r="I89" s="4">
        <f t="shared" si="7"/>
        <v>2.2635369684180669E-4</v>
      </c>
      <c r="J89" s="4">
        <f t="shared" si="8"/>
        <v>1.9805948473658086E-3</v>
      </c>
      <c r="K89" s="4">
        <f t="shared" si="9"/>
        <v>8.75</v>
      </c>
      <c r="L89" s="4">
        <f t="shared" si="10"/>
        <v>4.9514871184145215E-4</v>
      </c>
      <c r="M89" t="s">
        <v>119</v>
      </c>
    </row>
    <row r="90" spans="1:13" x14ac:dyDescent="0.3">
      <c r="A90">
        <v>1.77</v>
      </c>
      <c r="B90">
        <v>195.22058000000001</v>
      </c>
      <c r="C90">
        <v>180</v>
      </c>
      <c r="D90">
        <v>4</v>
      </c>
      <c r="E90">
        <v>36</v>
      </c>
      <c r="F90">
        <v>0.4</v>
      </c>
      <c r="G90">
        <v>3.6</v>
      </c>
      <c r="H90">
        <f t="shared" si="6"/>
        <v>450.22058000000004</v>
      </c>
      <c r="I90">
        <f t="shared" si="7"/>
        <v>2.2635369684180669E-4</v>
      </c>
      <c r="J90">
        <f t="shared" si="8"/>
        <v>2.0371832715762603E-3</v>
      </c>
      <c r="K90">
        <f t="shared" si="9"/>
        <v>9</v>
      </c>
      <c r="L90">
        <f t="shared" si="10"/>
        <v>5.0929581789406508E-4</v>
      </c>
    </row>
    <row r="91" spans="1:13" x14ac:dyDescent="0.3">
      <c r="A91">
        <v>1.77</v>
      </c>
      <c r="B91">
        <v>195.22058000000001</v>
      </c>
      <c r="C91">
        <v>190</v>
      </c>
      <c r="D91">
        <v>4</v>
      </c>
      <c r="E91">
        <v>26</v>
      </c>
      <c r="F91">
        <v>0.4</v>
      </c>
      <c r="G91">
        <v>2.6</v>
      </c>
      <c r="H91">
        <f t="shared" si="6"/>
        <v>460.22058000000004</v>
      </c>
      <c r="I91">
        <f t="shared" si="7"/>
        <v>2.2635369684180669E-4</v>
      </c>
      <c r="J91">
        <f t="shared" si="8"/>
        <v>1.4712990294717435E-3</v>
      </c>
      <c r="K91">
        <f t="shared" si="9"/>
        <v>6.5</v>
      </c>
      <c r="L91">
        <f t="shared" si="10"/>
        <v>3.6782475736793588E-4</v>
      </c>
    </row>
    <row r="92" spans="1:13" x14ac:dyDescent="0.3">
      <c r="A92">
        <v>1.77</v>
      </c>
      <c r="B92">
        <v>195.22058000000001</v>
      </c>
      <c r="C92">
        <v>200</v>
      </c>
      <c r="D92">
        <v>4</v>
      </c>
      <c r="E92">
        <v>29</v>
      </c>
      <c r="F92">
        <v>0.4</v>
      </c>
      <c r="G92">
        <v>2.8999999999999901</v>
      </c>
      <c r="H92">
        <f t="shared" si="6"/>
        <v>470.22058000000004</v>
      </c>
      <c r="I92">
        <f t="shared" si="7"/>
        <v>2.2635369684180669E-4</v>
      </c>
      <c r="J92">
        <f t="shared" si="8"/>
        <v>1.6410643021030984E-3</v>
      </c>
      <c r="K92">
        <f t="shared" si="9"/>
        <v>7.25</v>
      </c>
      <c r="L92">
        <f t="shared" si="10"/>
        <v>4.102660755257746E-4</v>
      </c>
    </row>
    <row r="93" spans="1:13" x14ac:dyDescent="0.3">
      <c r="A93">
        <v>1.77</v>
      </c>
      <c r="B93">
        <v>195.22058000000001</v>
      </c>
      <c r="C93">
        <v>210</v>
      </c>
      <c r="D93">
        <v>4</v>
      </c>
      <c r="E93">
        <v>35</v>
      </c>
      <c r="F93">
        <v>0.4</v>
      </c>
      <c r="G93">
        <v>3.5</v>
      </c>
      <c r="H93">
        <f t="shared" si="6"/>
        <v>480.22058000000004</v>
      </c>
      <c r="I93">
        <f t="shared" si="7"/>
        <v>2.2635369684180669E-4</v>
      </c>
      <c r="J93">
        <f t="shared" si="8"/>
        <v>1.9805948473658086E-3</v>
      </c>
      <c r="K93">
        <f t="shared" si="9"/>
        <v>8.75</v>
      </c>
      <c r="L93">
        <f t="shared" si="10"/>
        <v>4.9514871184145215E-4</v>
      </c>
    </row>
    <row r="94" spans="1:13" x14ac:dyDescent="0.3">
      <c r="A94">
        <v>1.77</v>
      </c>
      <c r="B94">
        <v>195.22058000000001</v>
      </c>
      <c r="C94">
        <v>220</v>
      </c>
      <c r="D94">
        <v>4</v>
      </c>
      <c r="E94">
        <v>33</v>
      </c>
      <c r="F94">
        <v>0.4</v>
      </c>
      <c r="G94">
        <v>3.2999999999999901</v>
      </c>
      <c r="H94">
        <f t="shared" si="6"/>
        <v>490.22058000000004</v>
      </c>
      <c r="I94">
        <f t="shared" si="7"/>
        <v>2.2635369684180669E-4</v>
      </c>
      <c r="J94">
        <f t="shared" si="8"/>
        <v>1.8674179989449052E-3</v>
      </c>
      <c r="K94">
        <f t="shared" si="9"/>
        <v>8.25</v>
      </c>
      <c r="L94">
        <f t="shared" si="10"/>
        <v>4.668544997362263E-4</v>
      </c>
    </row>
    <row r="95" spans="1:13" x14ac:dyDescent="0.3">
      <c r="A95">
        <v>1.77</v>
      </c>
      <c r="B95">
        <v>195.22058000000001</v>
      </c>
      <c r="C95">
        <v>230</v>
      </c>
      <c r="D95">
        <v>4</v>
      </c>
      <c r="E95">
        <v>32</v>
      </c>
      <c r="F95">
        <v>0.4</v>
      </c>
      <c r="G95">
        <v>3.2</v>
      </c>
      <c r="H95">
        <f t="shared" si="6"/>
        <v>500.22058000000004</v>
      </c>
      <c r="I95">
        <f t="shared" si="7"/>
        <v>2.2635369684180669E-4</v>
      </c>
      <c r="J95">
        <f t="shared" si="8"/>
        <v>1.8108295747344535E-3</v>
      </c>
      <c r="K95">
        <f t="shared" si="9"/>
        <v>8</v>
      </c>
      <c r="L95">
        <f t="shared" si="10"/>
        <v>4.5270739368361338E-4</v>
      </c>
    </row>
    <row r="96" spans="1:13" x14ac:dyDescent="0.3">
      <c r="A96">
        <v>1.77</v>
      </c>
      <c r="B96">
        <v>195.22058000000001</v>
      </c>
      <c r="C96">
        <v>240</v>
      </c>
      <c r="D96">
        <v>4</v>
      </c>
      <c r="E96">
        <v>31</v>
      </c>
      <c r="F96">
        <v>0.4</v>
      </c>
      <c r="G96">
        <v>3.1</v>
      </c>
      <c r="H96">
        <f t="shared" si="6"/>
        <v>510.22058000000004</v>
      </c>
      <c r="I96">
        <f t="shared" si="7"/>
        <v>2.2635369684180669E-4</v>
      </c>
      <c r="J96">
        <f t="shared" si="8"/>
        <v>1.7542411505240018E-3</v>
      </c>
      <c r="K96">
        <f t="shared" si="9"/>
        <v>7.75</v>
      </c>
      <c r="L96">
        <f t="shared" si="10"/>
        <v>4.3856028763100045E-4</v>
      </c>
    </row>
    <row r="97" spans="1:12" x14ac:dyDescent="0.3">
      <c r="A97">
        <v>1.77</v>
      </c>
      <c r="B97">
        <v>195.22058000000001</v>
      </c>
      <c r="C97">
        <v>250</v>
      </c>
      <c r="D97">
        <v>4</v>
      </c>
      <c r="E97">
        <v>26</v>
      </c>
      <c r="F97">
        <v>0.4</v>
      </c>
      <c r="G97">
        <v>2.6</v>
      </c>
      <c r="H97">
        <f t="shared" si="6"/>
        <v>520.22058000000004</v>
      </c>
      <c r="I97">
        <f t="shared" si="7"/>
        <v>2.2635369684180669E-4</v>
      </c>
      <c r="J97">
        <f t="shared" si="8"/>
        <v>1.4712990294717435E-3</v>
      </c>
      <c r="K97">
        <f t="shared" si="9"/>
        <v>6.5</v>
      </c>
      <c r="L97">
        <f t="shared" si="10"/>
        <v>3.6782475736793588E-4</v>
      </c>
    </row>
    <row r="98" spans="1:12" x14ac:dyDescent="0.3">
      <c r="A98">
        <v>1.77</v>
      </c>
      <c r="B98">
        <v>195.22058000000001</v>
      </c>
      <c r="C98">
        <v>260</v>
      </c>
      <c r="D98">
        <v>3</v>
      </c>
      <c r="E98">
        <v>22</v>
      </c>
      <c r="F98">
        <v>0.29999999999999899</v>
      </c>
      <c r="G98">
        <v>2.2000000000000002</v>
      </c>
      <c r="H98">
        <f t="shared" si="6"/>
        <v>530.22058000000004</v>
      </c>
      <c r="I98">
        <f t="shared" si="7"/>
        <v>1.6976527263135502E-4</v>
      </c>
      <c r="J98">
        <f t="shared" si="8"/>
        <v>1.2449453326299367E-3</v>
      </c>
      <c r="K98">
        <f t="shared" si="9"/>
        <v>7.333333333333333</v>
      </c>
      <c r="L98">
        <f t="shared" si="10"/>
        <v>4.1498177754331226E-4</v>
      </c>
    </row>
    <row r="99" spans="1:12" x14ac:dyDescent="0.3">
      <c r="A99">
        <v>1.77</v>
      </c>
      <c r="B99">
        <v>195.22058000000001</v>
      </c>
      <c r="C99">
        <v>270</v>
      </c>
      <c r="D99">
        <v>4</v>
      </c>
      <c r="E99">
        <v>31</v>
      </c>
      <c r="F99">
        <v>0.4</v>
      </c>
      <c r="G99">
        <v>3.1</v>
      </c>
      <c r="H99">
        <f t="shared" si="6"/>
        <v>540.22058000000004</v>
      </c>
      <c r="I99">
        <f t="shared" si="7"/>
        <v>2.2635369684180669E-4</v>
      </c>
      <c r="J99">
        <f t="shared" si="8"/>
        <v>1.7542411505240018E-3</v>
      </c>
      <c r="K99">
        <f t="shared" si="9"/>
        <v>7.75</v>
      </c>
      <c r="L99">
        <f t="shared" si="10"/>
        <v>4.3856028763100045E-4</v>
      </c>
    </row>
    <row r="100" spans="1:12" x14ac:dyDescent="0.3">
      <c r="A100">
        <v>1.77</v>
      </c>
      <c r="B100">
        <v>195.22058000000001</v>
      </c>
      <c r="C100">
        <v>280</v>
      </c>
      <c r="D100">
        <v>4</v>
      </c>
      <c r="E100">
        <v>25</v>
      </c>
      <c r="F100">
        <v>0.4</v>
      </c>
      <c r="G100">
        <v>2.5</v>
      </c>
      <c r="H100">
        <f t="shared" si="6"/>
        <v>550.22058000000004</v>
      </c>
      <c r="I100">
        <f t="shared" si="7"/>
        <v>2.2635369684180669E-4</v>
      </c>
      <c r="J100">
        <f t="shared" si="8"/>
        <v>1.4147106052612918E-3</v>
      </c>
      <c r="K100">
        <f t="shared" si="9"/>
        <v>6.25</v>
      </c>
      <c r="L100">
        <f t="shared" si="10"/>
        <v>3.5367765131532296E-4</v>
      </c>
    </row>
    <row r="101" spans="1:12" x14ac:dyDescent="0.3">
      <c r="A101">
        <v>1.77</v>
      </c>
      <c r="B101">
        <v>195.22058000000001</v>
      </c>
      <c r="C101">
        <v>290</v>
      </c>
      <c r="D101">
        <v>5</v>
      </c>
      <c r="E101">
        <v>30</v>
      </c>
      <c r="F101">
        <v>0.5</v>
      </c>
      <c r="G101">
        <v>3</v>
      </c>
      <c r="H101">
        <f t="shared" si="6"/>
        <v>560.22058000000004</v>
      </c>
      <c r="I101">
        <f t="shared" si="7"/>
        <v>2.8294212105225839E-4</v>
      </c>
      <c r="J101">
        <f t="shared" si="8"/>
        <v>1.6976527263135501E-3</v>
      </c>
      <c r="K101">
        <f t="shared" si="9"/>
        <v>6</v>
      </c>
      <c r="L101">
        <f t="shared" si="10"/>
        <v>3.3953054526271003E-4</v>
      </c>
    </row>
    <row r="102" spans="1:12" x14ac:dyDescent="0.3">
      <c r="A102">
        <v>1.77</v>
      </c>
      <c r="B102">
        <v>195.22058000000001</v>
      </c>
      <c r="C102">
        <v>300</v>
      </c>
      <c r="D102">
        <v>4</v>
      </c>
      <c r="E102">
        <v>30</v>
      </c>
      <c r="F102">
        <v>0.4</v>
      </c>
      <c r="G102">
        <v>3</v>
      </c>
      <c r="H102">
        <f t="shared" si="6"/>
        <v>570.22058000000004</v>
      </c>
      <c r="I102">
        <f t="shared" si="7"/>
        <v>2.2635369684180669E-4</v>
      </c>
      <c r="J102">
        <f t="shared" si="8"/>
        <v>1.6976527263135501E-3</v>
      </c>
      <c r="K102">
        <f t="shared" si="9"/>
        <v>7.5</v>
      </c>
      <c r="L102">
        <f t="shared" si="10"/>
        <v>4.2441318157838753E-4</v>
      </c>
    </row>
    <row r="103" spans="1:12" x14ac:dyDescent="0.3">
      <c r="A103">
        <v>1.77</v>
      </c>
      <c r="B103">
        <v>195.22058000000001</v>
      </c>
      <c r="C103">
        <v>260</v>
      </c>
      <c r="D103">
        <v>3</v>
      </c>
      <c r="E103">
        <v>22</v>
      </c>
      <c r="F103">
        <v>0.29999999999999899</v>
      </c>
      <c r="G103">
        <v>2.2000000000000002</v>
      </c>
      <c r="H103">
        <f t="shared" si="6"/>
        <v>530.22058000000004</v>
      </c>
      <c r="I103" t="s">
        <v>116</v>
      </c>
    </row>
    <row r="104" spans="1:12" x14ac:dyDescent="0.3">
      <c r="A104" t="s">
        <v>5</v>
      </c>
      <c r="B104">
        <v>0.59</v>
      </c>
      <c r="C104" t="s">
        <v>6</v>
      </c>
      <c r="D104">
        <v>2</v>
      </c>
      <c r="E104" t="s">
        <v>7</v>
      </c>
      <c r="F104">
        <v>150</v>
      </c>
      <c r="G104" t="s">
        <v>9</v>
      </c>
      <c r="H104">
        <v>75</v>
      </c>
      <c r="I104">
        <f>B73-F104/2</f>
        <v>120.22058000000001</v>
      </c>
    </row>
    <row r="105" spans="1:12" x14ac:dyDescent="0.3">
      <c r="A105" t="s">
        <v>8</v>
      </c>
    </row>
    <row r="106" spans="1:12" x14ac:dyDescent="0.3">
      <c r="A106" t="s">
        <v>88</v>
      </c>
    </row>
    <row r="107" spans="1:12" x14ac:dyDescent="0.3">
      <c r="A107" t="s">
        <v>0</v>
      </c>
      <c r="B107" t="s">
        <v>1</v>
      </c>
      <c r="C107" t="s">
        <v>2</v>
      </c>
      <c r="D107" t="s">
        <v>3</v>
      </c>
      <c r="E107" t="s">
        <v>27</v>
      </c>
      <c r="F107" t="s">
        <v>28</v>
      </c>
      <c r="G107" t="s">
        <v>29</v>
      </c>
      <c r="H107" t="s">
        <v>117</v>
      </c>
      <c r="I107" t="s">
        <v>111</v>
      </c>
      <c r="J107" t="s">
        <v>51</v>
      </c>
      <c r="K107" t="s">
        <v>45</v>
      </c>
      <c r="L107" t="s">
        <v>118</v>
      </c>
    </row>
    <row r="108" spans="1:12" x14ac:dyDescent="0.3">
      <c r="A108">
        <v>1.77</v>
      </c>
      <c r="B108">
        <v>325.36763999999999</v>
      </c>
      <c r="C108">
        <v>10</v>
      </c>
      <c r="D108">
        <v>9</v>
      </c>
      <c r="E108">
        <v>35</v>
      </c>
      <c r="F108">
        <v>0.89999989999999896</v>
      </c>
      <c r="G108">
        <v>3.5</v>
      </c>
      <c r="H108">
        <f>C108+$I$139+$F$139</f>
        <v>460.36763999999999</v>
      </c>
      <c r="I108">
        <f>D108/(PI()*$H$139^2)</f>
        <v>1.8334649444186343E-4</v>
      </c>
      <c r="J108">
        <f>E108/(PI()*$H$139^2)</f>
        <v>7.1301414505169113E-4</v>
      </c>
      <c r="K108">
        <f>E108/D108</f>
        <v>3.8888888888888888</v>
      </c>
      <c r="L108">
        <f>K108/(PI()*$H$139^2)</f>
        <v>7.9223793894632349E-5</v>
      </c>
    </row>
    <row r="109" spans="1:12" x14ac:dyDescent="0.3">
      <c r="A109">
        <v>1.77</v>
      </c>
      <c r="B109">
        <v>325.36763999999999</v>
      </c>
      <c r="C109">
        <v>20</v>
      </c>
      <c r="D109">
        <v>10</v>
      </c>
      <c r="E109">
        <v>35</v>
      </c>
      <c r="F109">
        <v>0.99999990000000005</v>
      </c>
      <c r="G109">
        <v>3.5</v>
      </c>
      <c r="H109">
        <f t="shared" ref="H109:H138" si="11">C109+$I$139+$F$139</f>
        <v>470.36763999999999</v>
      </c>
      <c r="I109">
        <f t="shared" ref="I109:I137" si="12">D109/(PI()*$H$139^2)</f>
        <v>2.0371832715762605E-4</v>
      </c>
      <c r="J109">
        <f t="shared" ref="J109:J137" si="13">E109/(PI()*$H$139^2)</f>
        <v>7.1301414505169113E-4</v>
      </c>
      <c r="K109">
        <f t="shared" ref="K109:K137" si="14">E109/D109</f>
        <v>3.5</v>
      </c>
      <c r="L109">
        <f t="shared" ref="L109:L137" si="15">K109/(PI()*$H$139^2)</f>
        <v>7.1301414505169121E-5</v>
      </c>
    </row>
    <row r="110" spans="1:12" x14ac:dyDescent="0.3">
      <c r="A110">
        <v>1.77</v>
      </c>
      <c r="B110">
        <v>325.36763999999999</v>
      </c>
      <c r="C110">
        <v>30</v>
      </c>
      <c r="D110">
        <v>9</v>
      </c>
      <c r="E110">
        <v>30</v>
      </c>
      <c r="F110">
        <v>0.89999989999999896</v>
      </c>
      <c r="G110">
        <v>3</v>
      </c>
      <c r="H110">
        <f t="shared" si="11"/>
        <v>480.36763999999999</v>
      </c>
      <c r="I110">
        <f t="shared" si="12"/>
        <v>1.8334649444186343E-4</v>
      </c>
      <c r="J110">
        <f t="shared" si="13"/>
        <v>6.1115498147287816E-4</v>
      </c>
      <c r="K110">
        <f t="shared" si="14"/>
        <v>3.3333333333333335</v>
      </c>
      <c r="L110">
        <f t="shared" si="15"/>
        <v>6.7906109052542018E-5</v>
      </c>
    </row>
    <row r="111" spans="1:12" x14ac:dyDescent="0.3">
      <c r="A111">
        <v>1.77</v>
      </c>
      <c r="B111">
        <v>325.36763999999999</v>
      </c>
      <c r="C111">
        <v>40</v>
      </c>
      <c r="D111">
        <v>10</v>
      </c>
      <c r="E111">
        <v>41</v>
      </c>
      <c r="F111">
        <v>0.99999990000000005</v>
      </c>
      <c r="G111">
        <v>4.0999999999999899</v>
      </c>
      <c r="H111">
        <f t="shared" si="11"/>
        <v>490.36763999999999</v>
      </c>
      <c r="I111">
        <f t="shared" si="12"/>
        <v>2.0371832715762605E-4</v>
      </c>
      <c r="J111">
        <f t="shared" si="13"/>
        <v>8.3524514134626681E-4</v>
      </c>
      <c r="K111">
        <f t="shared" si="14"/>
        <v>4.0999999999999996</v>
      </c>
      <c r="L111">
        <f t="shared" si="15"/>
        <v>8.3524514134626673E-5</v>
      </c>
    </row>
    <row r="112" spans="1:12" x14ac:dyDescent="0.3">
      <c r="A112">
        <v>1.77</v>
      </c>
      <c r="B112">
        <v>325.36763999999999</v>
      </c>
      <c r="C112">
        <v>50</v>
      </c>
      <c r="D112">
        <v>10</v>
      </c>
      <c r="E112">
        <v>30</v>
      </c>
      <c r="F112">
        <v>0.99999990000000005</v>
      </c>
      <c r="G112">
        <v>3</v>
      </c>
      <c r="H112">
        <f t="shared" si="11"/>
        <v>500.36763999999999</v>
      </c>
      <c r="I112">
        <f t="shared" si="12"/>
        <v>2.0371832715762605E-4</v>
      </c>
      <c r="J112">
        <f t="shared" si="13"/>
        <v>6.1115498147287816E-4</v>
      </c>
      <c r="K112">
        <f t="shared" si="14"/>
        <v>3</v>
      </c>
      <c r="L112">
        <f t="shared" si="15"/>
        <v>6.1115498147287811E-5</v>
      </c>
    </row>
    <row r="113" spans="1:12" x14ac:dyDescent="0.3">
      <c r="A113">
        <v>1.77</v>
      </c>
      <c r="B113">
        <v>325.36763999999999</v>
      </c>
      <c r="C113">
        <v>60</v>
      </c>
      <c r="D113">
        <v>8</v>
      </c>
      <c r="E113">
        <v>41</v>
      </c>
      <c r="F113">
        <v>0.8</v>
      </c>
      <c r="G113">
        <v>4.0999999999999899</v>
      </c>
      <c r="H113">
        <f t="shared" si="11"/>
        <v>510.36763999999999</v>
      </c>
      <c r="I113">
        <f t="shared" si="12"/>
        <v>1.6297466172610084E-4</v>
      </c>
      <c r="J113">
        <f t="shared" si="13"/>
        <v>8.3524514134626681E-4</v>
      </c>
      <c r="K113">
        <f t="shared" si="14"/>
        <v>5.125</v>
      </c>
      <c r="L113">
        <f t="shared" si="15"/>
        <v>1.0440564266828335E-4</v>
      </c>
    </row>
    <row r="114" spans="1:12" x14ac:dyDescent="0.3">
      <c r="A114">
        <v>1.77</v>
      </c>
      <c r="B114">
        <v>325.36763999999999</v>
      </c>
      <c r="C114">
        <v>70</v>
      </c>
      <c r="D114">
        <v>8</v>
      </c>
      <c r="E114">
        <v>28</v>
      </c>
      <c r="F114">
        <v>0.8</v>
      </c>
      <c r="G114">
        <v>2.7999999999999901</v>
      </c>
      <c r="H114">
        <f t="shared" si="11"/>
        <v>520.36763999999994</v>
      </c>
      <c r="I114">
        <f t="shared" si="12"/>
        <v>1.6297466172610084E-4</v>
      </c>
      <c r="J114">
        <f t="shared" si="13"/>
        <v>5.7041131604135297E-4</v>
      </c>
      <c r="K114">
        <f t="shared" si="14"/>
        <v>3.5</v>
      </c>
      <c r="L114">
        <f t="shared" si="15"/>
        <v>7.1301414505169121E-5</v>
      </c>
    </row>
    <row r="115" spans="1:12" x14ac:dyDescent="0.3">
      <c r="A115">
        <v>1.77</v>
      </c>
      <c r="B115">
        <v>325.36763999999999</v>
      </c>
      <c r="C115">
        <v>80</v>
      </c>
      <c r="D115">
        <v>8</v>
      </c>
      <c r="E115">
        <v>41</v>
      </c>
      <c r="F115">
        <v>0.8</v>
      </c>
      <c r="G115">
        <v>4.0999999999999899</v>
      </c>
      <c r="H115">
        <f t="shared" si="11"/>
        <v>530.36763999999994</v>
      </c>
      <c r="I115">
        <f t="shared" si="12"/>
        <v>1.6297466172610084E-4</v>
      </c>
      <c r="J115">
        <f t="shared" si="13"/>
        <v>8.3524514134626681E-4</v>
      </c>
      <c r="K115">
        <f t="shared" si="14"/>
        <v>5.125</v>
      </c>
      <c r="L115">
        <f t="shared" si="15"/>
        <v>1.0440564266828335E-4</v>
      </c>
    </row>
    <row r="116" spans="1:12" x14ac:dyDescent="0.3">
      <c r="A116">
        <v>1.77</v>
      </c>
      <c r="B116">
        <v>325.36763999999999</v>
      </c>
      <c r="C116">
        <v>90</v>
      </c>
      <c r="D116">
        <v>7</v>
      </c>
      <c r="E116">
        <v>29</v>
      </c>
      <c r="F116">
        <v>0.69999999999999896</v>
      </c>
      <c r="G116">
        <v>2.8999999999999901</v>
      </c>
      <c r="H116">
        <f t="shared" si="11"/>
        <v>540.36763999999994</v>
      </c>
      <c r="I116">
        <f t="shared" si="12"/>
        <v>1.4260282901033824E-4</v>
      </c>
      <c r="J116">
        <f t="shared" si="13"/>
        <v>5.9078314875711556E-4</v>
      </c>
      <c r="K116">
        <f t="shared" si="14"/>
        <v>4.1428571428571432</v>
      </c>
      <c r="L116">
        <f t="shared" si="15"/>
        <v>8.4397592679587942E-5</v>
      </c>
    </row>
    <row r="117" spans="1:12" x14ac:dyDescent="0.3">
      <c r="A117">
        <v>1.77</v>
      </c>
      <c r="B117">
        <v>325.36763999999999</v>
      </c>
      <c r="C117">
        <v>100</v>
      </c>
      <c r="D117">
        <v>6</v>
      </c>
      <c r="E117">
        <v>35</v>
      </c>
      <c r="F117">
        <v>0.59999999999999898</v>
      </c>
      <c r="G117">
        <v>3.5</v>
      </c>
      <c r="H117">
        <f t="shared" si="11"/>
        <v>550.36763999999994</v>
      </c>
      <c r="I117">
        <f t="shared" si="12"/>
        <v>1.2223099629457562E-4</v>
      </c>
      <c r="J117">
        <f t="shared" si="13"/>
        <v>7.1301414505169113E-4</v>
      </c>
      <c r="K117">
        <f t="shared" si="14"/>
        <v>5.833333333333333</v>
      </c>
      <c r="L117">
        <f t="shared" si="15"/>
        <v>1.1883569084194852E-4</v>
      </c>
    </row>
    <row r="118" spans="1:12" x14ac:dyDescent="0.3">
      <c r="A118">
        <v>1.77</v>
      </c>
      <c r="B118">
        <v>325.36763999999999</v>
      </c>
      <c r="C118">
        <v>110</v>
      </c>
      <c r="D118">
        <v>5</v>
      </c>
      <c r="E118">
        <v>27</v>
      </c>
      <c r="F118">
        <v>0.5</v>
      </c>
      <c r="G118">
        <v>2.7</v>
      </c>
      <c r="H118">
        <f t="shared" si="11"/>
        <v>560.36763999999994</v>
      </c>
      <c r="I118">
        <f t="shared" si="12"/>
        <v>1.0185916357881303E-4</v>
      </c>
      <c r="J118">
        <f t="shared" si="13"/>
        <v>5.5003948332559027E-4</v>
      </c>
      <c r="K118">
        <f t="shared" si="14"/>
        <v>5.4</v>
      </c>
      <c r="L118">
        <f t="shared" si="15"/>
        <v>1.1000789666511807E-4</v>
      </c>
    </row>
    <row r="119" spans="1:12" x14ac:dyDescent="0.3">
      <c r="A119">
        <v>1.77</v>
      </c>
      <c r="B119">
        <v>325.36763999999999</v>
      </c>
      <c r="C119">
        <v>120</v>
      </c>
      <c r="D119">
        <v>6</v>
      </c>
      <c r="E119">
        <v>42</v>
      </c>
      <c r="F119">
        <v>0.59999999999999898</v>
      </c>
      <c r="G119">
        <v>4.2</v>
      </c>
      <c r="H119">
        <f t="shared" si="11"/>
        <v>570.36763999999994</v>
      </c>
      <c r="I119">
        <f t="shared" si="12"/>
        <v>1.2223099629457562E-4</v>
      </c>
      <c r="J119">
        <f t="shared" si="13"/>
        <v>8.556169740620294E-4</v>
      </c>
      <c r="K119">
        <f t="shared" si="14"/>
        <v>7</v>
      </c>
      <c r="L119">
        <f t="shared" si="15"/>
        <v>1.4260282901033824E-4</v>
      </c>
    </row>
    <row r="120" spans="1:12" x14ac:dyDescent="0.3">
      <c r="A120">
        <v>1.77</v>
      </c>
      <c r="B120">
        <v>325.36763999999999</v>
      </c>
      <c r="C120">
        <v>130</v>
      </c>
      <c r="D120">
        <v>5</v>
      </c>
      <c r="E120">
        <v>38</v>
      </c>
      <c r="F120">
        <v>0.5</v>
      </c>
      <c r="G120">
        <v>3.7999999999999901</v>
      </c>
      <c r="H120">
        <f t="shared" si="11"/>
        <v>580.36763999999994</v>
      </c>
      <c r="I120">
        <f t="shared" si="12"/>
        <v>1.0185916357881303E-4</v>
      </c>
      <c r="J120">
        <f t="shared" si="13"/>
        <v>7.7412964319897892E-4</v>
      </c>
      <c r="K120">
        <f t="shared" si="14"/>
        <v>7.6</v>
      </c>
      <c r="L120">
        <f t="shared" si="15"/>
        <v>1.5482592863979579E-4</v>
      </c>
    </row>
    <row r="121" spans="1:12" x14ac:dyDescent="0.3">
      <c r="A121">
        <v>1.77</v>
      </c>
      <c r="B121">
        <v>325.36763999999999</v>
      </c>
      <c r="C121">
        <v>140</v>
      </c>
      <c r="D121">
        <v>7</v>
      </c>
      <c r="E121">
        <v>30</v>
      </c>
      <c r="F121">
        <v>0.69999999999999896</v>
      </c>
      <c r="G121">
        <v>3</v>
      </c>
      <c r="H121">
        <f t="shared" si="11"/>
        <v>590.36763999999994</v>
      </c>
      <c r="I121">
        <f t="shared" si="12"/>
        <v>1.4260282901033824E-4</v>
      </c>
      <c r="J121">
        <f t="shared" si="13"/>
        <v>6.1115498147287816E-4</v>
      </c>
      <c r="K121">
        <f t="shared" si="14"/>
        <v>4.2857142857142856</v>
      </c>
      <c r="L121">
        <f t="shared" si="15"/>
        <v>8.7307854496125451E-5</v>
      </c>
    </row>
    <row r="122" spans="1:12" x14ac:dyDescent="0.3">
      <c r="A122">
        <v>1.77</v>
      </c>
      <c r="B122">
        <v>325.36763999999999</v>
      </c>
      <c r="C122">
        <v>150</v>
      </c>
      <c r="D122">
        <v>6</v>
      </c>
      <c r="E122">
        <v>29</v>
      </c>
      <c r="F122">
        <v>0.59999999999999898</v>
      </c>
      <c r="G122">
        <v>2.8999999999999901</v>
      </c>
      <c r="H122">
        <f t="shared" si="11"/>
        <v>600.36763999999994</v>
      </c>
      <c r="I122">
        <f t="shared" si="12"/>
        <v>1.2223099629457562E-4</v>
      </c>
      <c r="J122">
        <f t="shared" si="13"/>
        <v>5.9078314875711556E-4</v>
      </c>
      <c r="K122">
        <f t="shared" si="14"/>
        <v>4.833333333333333</v>
      </c>
      <c r="L122">
        <f t="shared" si="15"/>
        <v>9.8463858126185909E-5</v>
      </c>
    </row>
    <row r="123" spans="1:12" x14ac:dyDescent="0.3">
      <c r="A123">
        <v>1.77</v>
      </c>
      <c r="B123">
        <v>325.36763999999999</v>
      </c>
      <c r="C123">
        <v>160</v>
      </c>
      <c r="D123">
        <v>6</v>
      </c>
      <c r="E123">
        <v>32</v>
      </c>
      <c r="F123">
        <v>0.59999999999999898</v>
      </c>
      <c r="G123">
        <v>3.2</v>
      </c>
      <c r="H123">
        <f t="shared" si="11"/>
        <v>610.36763999999994</v>
      </c>
      <c r="I123">
        <f t="shared" si="12"/>
        <v>1.2223099629457562E-4</v>
      </c>
      <c r="J123">
        <f t="shared" si="13"/>
        <v>6.5189864690440335E-4</v>
      </c>
      <c r="K123">
        <f t="shared" si="14"/>
        <v>5.333333333333333</v>
      </c>
      <c r="L123">
        <f t="shared" si="15"/>
        <v>1.0864977448406722E-4</v>
      </c>
    </row>
    <row r="124" spans="1:12" x14ac:dyDescent="0.3">
      <c r="A124">
        <v>1.77</v>
      </c>
      <c r="B124">
        <v>325.36763999999999</v>
      </c>
      <c r="C124">
        <v>170</v>
      </c>
      <c r="D124">
        <v>5</v>
      </c>
      <c r="E124">
        <v>29</v>
      </c>
      <c r="F124">
        <v>0.5</v>
      </c>
      <c r="G124">
        <v>2.8999999999999901</v>
      </c>
      <c r="H124">
        <f t="shared" si="11"/>
        <v>620.36763999999994</v>
      </c>
      <c r="I124">
        <f t="shared" si="12"/>
        <v>1.0185916357881303E-4</v>
      </c>
      <c r="J124">
        <f t="shared" si="13"/>
        <v>5.9078314875711556E-4</v>
      </c>
      <c r="K124">
        <f t="shared" si="14"/>
        <v>5.8</v>
      </c>
      <c r="L124">
        <f t="shared" si="15"/>
        <v>1.181566297514231E-4</v>
      </c>
    </row>
    <row r="125" spans="1:12" x14ac:dyDescent="0.3">
      <c r="A125">
        <v>1.77</v>
      </c>
      <c r="B125">
        <v>325.36763999999999</v>
      </c>
      <c r="C125">
        <v>180</v>
      </c>
      <c r="D125">
        <v>6</v>
      </c>
      <c r="E125">
        <v>36</v>
      </c>
      <c r="F125">
        <v>0.59999999999999898</v>
      </c>
      <c r="G125">
        <v>3.6</v>
      </c>
      <c r="H125">
        <f t="shared" si="11"/>
        <v>630.36763999999994</v>
      </c>
      <c r="I125">
        <f t="shared" si="12"/>
        <v>1.2223099629457562E-4</v>
      </c>
      <c r="J125">
        <f t="shared" si="13"/>
        <v>7.3338597776745373E-4</v>
      </c>
      <c r="K125">
        <f t="shared" si="14"/>
        <v>6</v>
      </c>
      <c r="L125">
        <f t="shared" si="15"/>
        <v>1.2223099629457562E-4</v>
      </c>
    </row>
    <row r="126" spans="1:12" x14ac:dyDescent="0.3">
      <c r="A126">
        <v>1.77</v>
      </c>
      <c r="B126">
        <v>325.36763999999999</v>
      </c>
      <c r="C126">
        <v>190</v>
      </c>
      <c r="D126">
        <v>8</v>
      </c>
      <c r="E126">
        <v>27</v>
      </c>
      <c r="F126">
        <v>0.8</v>
      </c>
      <c r="G126">
        <v>2.7</v>
      </c>
      <c r="H126">
        <f t="shared" si="11"/>
        <v>640.36763999999994</v>
      </c>
      <c r="I126">
        <f t="shared" si="12"/>
        <v>1.6297466172610084E-4</v>
      </c>
      <c r="J126">
        <f t="shared" si="13"/>
        <v>5.5003948332559027E-4</v>
      </c>
      <c r="K126">
        <f t="shared" si="14"/>
        <v>3.375</v>
      </c>
      <c r="L126">
        <f t="shared" si="15"/>
        <v>6.8754935415698783E-5</v>
      </c>
    </row>
    <row r="127" spans="1:12" x14ac:dyDescent="0.3">
      <c r="A127">
        <v>1.77</v>
      </c>
      <c r="B127">
        <v>325.36763999999999</v>
      </c>
      <c r="C127">
        <v>200</v>
      </c>
      <c r="D127">
        <v>5</v>
      </c>
      <c r="E127">
        <v>33</v>
      </c>
      <c r="F127">
        <v>0.5</v>
      </c>
      <c r="G127">
        <v>3.2999999999999901</v>
      </c>
      <c r="H127">
        <f t="shared" si="11"/>
        <v>650.36763999999994</v>
      </c>
      <c r="I127">
        <f t="shared" si="12"/>
        <v>1.0185916357881303E-4</v>
      </c>
      <c r="J127">
        <f t="shared" si="13"/>
        <v>6.7227047962016594E-4</v>
      </c>
      <c r="K127">
        <f t="shared" si="14"/>
        <v>6.6</v>
      </c>
      <c r="L127">
        <f t="shared" si="15"/>
        <v>1.3445409592403317E-4</v>
      </c>
    </row>
    <row r="128" spans="1:12" x14ac:dyDescent="0.3">
      <c r="A128">
        <v>1.77</v>
      </c>
      <c r="B128">
        <v>325.36763999999999</v>
      </c>
      <c r="C128">
        <v>210</v>
      </c>
      <c r="D128">
        <v>4</v>
      </c>
      <c r="E128">
        <v>32</v>
      </c>
      <c r="F128">
        <v>0.4</v>
      </c>
      <c r="G128">
        <v>3.2</v>
      </c>
      <c r="H128">
        <f t="shared" si="11"/>
        <v>660.36763999999994</v>
      </c>
      <c r="I128">
        <f t="shared" si="12"/>
        <v>8.1487330863050419E-5</v>
      </c>
      <c r="J128">
        <f t="shared" si="13"/>
        <v>6.5189864690440335E-4</v>
      </c>
      <c r="K128">
        <f t="shared" si="14"/>
        <v>8</v>
      </c>
      <c r="L128">
        <f t="shared" si="15"/>
        <v>1.6297466172610084E-4</v>
      </c>
    </row>
    <row r="129" spans="1:12" x14ac:dyDescent="0.3">
      <c r="A129">
        <v>1.77</v>
      </c>
      <c r="B129">
        <v>325.36763999999999</v>
      </c>
      <c r="C129">
        <v>220</v>
      </c>
      <c r="D129">
        <v>4</v>
      </c>
      <c r="E129">
        <v>30</v>
      </c>
      <c r="F129">
        <v>0.4</v>
      </c>
      <c r="G129">
        <v>3</v>
      </c>
      <c r="H129">
        <f t="shared" si="11"/>
        <v>670.36763999999994</v>
      </c>
      <c r="I129">
        <f t="shared" si="12"/>
        <v>8.1487330863050419E-5</v>
      </c>
      <c r="J129">
        <f t="shared" si="13"/>
        <v>6.1115498147287816E-4</v>
      </c>
      <c r="K129">
        <f t="shared" si="14"/>
        <v>7.5</v>
      </c>
      <c r="L129">
        <f t="shared" si="15"/>
        <v>1.5278874536821954E-4</v>
      </c>
    </row>
    <row r="130" spans="1:12" x14ac:dyDescent="0.3">
      <c r="A130">
        <v>1.77</v>
      </c>
      <c r="B130">
        <v>325.36763999999999</v>
      </c>
      <c r="C130">
        <v>230</v>
      </c>
      <c r="D130">
        <v>6</v>
      </c>
      <c r="E130">
        <v>41</v>
      </c>
      <c r="F130">
        <v>0.59999999999999898</v>
      </c>
      <c r="G130">
        <v>4.0999999999999899</v>
      </c>
      <c r="H130">
        <f t="shared" si="11"/>
        <v>680.36763999999994</v>
      </c>
      <c r="I130">
        <f t="shared" si="12"/>
        <v>1.2223099629457562E-4</v>
      </c>
      <c r="J130">
        <f t="shared" si="13"/>
        <v>8.3524514134626681E-4</v>
      </c>
      <c r="K130">
        <f t="shared" si="14"/>
        <v>6.833333333333333</v>
      </c>
      <c r="L130">
        <f t="shared" si="15"/>
        <v>1.3920752355771113E-4</v>
      </c>
    </row>
    <row r="131" spans="1:12" x14ac:dyDescent="0.3">
      <c r="A131">
        <v>1.77</v>
      </c>
      <c r="B131">
        <v>325.36763999999999</v>
      </c>
      <c r="C131">
        <v>240</v>
      </c>
      <c r="D131">
        <v>6</v>
      </c>
      <c r="E131">
        <v>33</v>
      </c>
      <c r="F131">
        <v>0.59999999999999898</v>
      </c>
      <c r="G131">
        <v>3.2999999999999901</v>
      </c>
      <c r="H131">
        <f t="shared" si="11"/>
        <v>690.36763999999994</v>
      </c>
      <c r="I131">
        <f t="shared" si="12"/>
        <v>1.2223099629457562E-4</v>
      </c>
      <c r="J131">
        <f t="shared" si="13"/>
        <v>6.7227047962016594E-4</v>
      </c>
      <c r="K131">
        <f t="shared" si="14"/>
        <v>5.5</v>
      </c>
      <c r="L131">
        <f t="shared" si="15"/>
        <v>1.1204507993669432E-4</v>
      </c>
    </row>
    <row r="132" spans="1:12" x14ac:dyDescent="0.3">
      <c r="A132">
        <v>1.77</v>
      </c>
      <c r="B132">
        <v>325.36763999999999</v>
      </c>
      <c r="C132">
        <v>250</v>
      </c>
      <c r="D132">
        <v>5</v>
      </c>
      <c r="E132">
        <v>31</v>
      </c>
      <c r="F132">
        <v>0.5</v>
      </c>
      <c r="G132">
        <v>3.1</v>
      </c>
      <c r="H132">
        <f t="shared" si="11"/>
        <v>700.36763999999994</v>
      </c>
      <c r="I132">
        <f t="shared" si="12"/>
        <v>1.0185916357881303E-4</v>
      </c>
      <c r="J132">
        <f t="shared" si="13"/>
        <v>6.3152681418864075E-4</v>
      </c>
      <c r="K132">
        <f t="shared" si="14"/>
        <v>6.2</v>
      </c>
      <c r="L132">
        <f t="shared" si="15"/>
        <v>1.2630536283772816E-4</v>
      </c>
    </row>
    <row r="133" spans="1:12" x14ac:dyDescent="0.3">
      <c r="A133">
        <v>1.77</v>
      </c>
      <c r="B133">
        <v>325.36763999999999</v>
      </c>
      <c r="C133">
        <v>260</v>
      </c>
      <c r="D133">
        <v>5</v>
      </c>
      <c r="E133">
        <v>37</v>
      </c>
      <c r="F133">
        <v>0.5</v>
      </c>
      <c r="G133">
        <v>3.7</v>
      </c>
      <c r="H133">
        <f t="shared" si="11"/>
        <v>710.36763999999994</v>
      </c>
      <c r="I133">
        <f t="shared" si="12"/>
        <v>1.0185916357881303E-4</v>
      </c>
      <c r="J133">
        <f t="shared" si="13"/>
        <v>7.5375781048321632E-4</v>
      </c>
      <c r="K133">
        <f t="shared" si="14"/>
        <v>7.4</v>
      </c>
      <c r="L133">
        <f t="shared" si="15"/>
        <v>1.5075156209664329E-4</v>
      </c>
    </row>
    <row r="134" spans="1:12" x14ac:dyDescent="0.3">
      <c r="A134">
        <v>1.77</v>
      </c>
      <c r="B134">
        <v>325.36763999999999</v>
      </c>
      <c r="C134">
        <v>270</v>
      </c>
      <c r="D134">
        <v>5</v>
      </c>
      <c r="E134">
        <v>33</v>
      </c>
      <c r="F134">
        <v>0.5</v>
      </c>
      <c r="G134">
        <v>3.2999999999999901</v>
      </c>
      <c r="H134">
        <f t="shared" si="11"/>
        <v>720.36763999999994</v>
      </c>
      <c r="I134">
        <f t="shared" si="12"/>
        <v>1.0185916357881303E-4</v>
      </c>
      <c r="J134">
        <f t="shared" si="13"/>
        <v>6.7227047962016594E-4</v>
      </c>
      <c r="K134">
        <f t="shared" si="14"/>
        <v>6.6</v>
      </c>
      <c r="L134">
        <f t="shared" si="15"/>
        <v>1.3445409592403317E-4</v>
      </c>
    </row>
    <row r="135" spans="1:12" x14ac:dyDescent="0.3">
      <c r="A135">
        <v>1.77</v>
      </c>
      <c r="B135">
        <v>325.36763999999999</v>
      </c>
      <c r="C135">
        <v>280</v>
      </c>
      <c r="D135">
        <v>5</v>
      </c>
      <c r="E135">
        <v>26</v>
      </c>
      <c r="F135">
        <v>0.5</v>
      </c>
      <c r="G135">
        <v>2.6</v>
      </c>
      <c r="H135">
        <f t="shared" si="11"/>
        <v>730.36763999999994</v>
      </c>
      <c r="I135">
        <f t="shared" si="12"/>
        <v>1.0185916357881303E-4</v>
      </c>
      <c r="J135">
        <f t="shared" si="13"/>
        <v>5.2966765060982767E-4</v>
      </c>
      <c r="K135">
        <f t="shared" si="14"/>
        <v>5.2</v>
      </c>
      <c r="L135">
        <f t="shared" si="15"/>
        <v>1.0593353012196555E-4</v>
      </c>
    </row>
    <row r="136" spans="1:12" x14ac:dyDescent="0.3">
      <c r="A136">
        <v>1.77</v>
      </c>
      <c r="B136">
        <v>325.36763999999999</v>
      </c>
      <c r="C136">
        <v>290</v>
      </c>
      <c r="D136">
        <v>5</v>
      </c>
      <c r="E136">
        <v>29</v>
      </c>
      <c r="F136">
        <v>0.5</v>
      </c>
      <c r="G136">
        <v>2.8999999999999901</v>
      </c>
      <c r="H136">
        <f t="shared" si="11"/>
        <v>740.36763999999994</v>
      </c>
      <c r="I136">
        <f t="shared" si="12"/>
        <v>1.0185916357881303E-4</v>
      </c>
      <c r="J136">
        <f t="shared" si="13"/>
        <v>5.9078314875711556E-4</v>
      </c>
      <c r="K136">
        <f t="shared" si="14"/>
        <v>5.8</v>
      </c>
      <c r="L136">
        <f t="shared" si="15"/>
        <v>1.181566297514231E-4</v>
      </c>
    </row>
    <row r="137" spans="1:12" x14ac:dyDescent="0.3">
      <c r="A137">
        <v>1.77</v>
      </c>
      <c r="B137">
        <v>325.36763999999999</v>
      </c>
      <c r="C137">
        <v>300</v>
      </c>
      <c r="D137">
        <v>4</v>
      </c>
      <c r="E137">
        <v>37</v>
      </c>
      <c r="F137">
        <v>0.4</v>
      </c>
      <c r="G137">
        <v>3.7</v>
      </c>
      <c r="H137">
        <f t="shared" si="11"/>
        <v>750.36763999999994</v>
      </c>
      <c r="I137">
        <f t="shared" si="12"/>
        <v>8.1487330863050419E-5</v>
      </c>
      <c r="J137">
        <f t="shared" si="13"/>
        <v>7.5375781048321632E-4</v>
      </c>
      <c r="K137">
        <f t="shared" si="14"/>
        <v>9.25</v>
      </c>
      <c r="L137">
        <f t="shared" si="15"/>
        <v>1.8843945262080408E-4</v>
      </c>
    </row>
    <row r="138" spans="1:12" x14ac:dyDescent="0.3">
      <c r="A138">
        <v>1.77</v>
      </c>
      <c r="B138">
        <v>325.36763999999999</v>
      </c>
      <c r="C138">
        <v>280</v>
      </c>
      <c r="D138">
        <v>5</v>
      </c>
      <c r="E138">
        <v>26</v>
      </c>
      <c r="F138">
        <v>0.5</v>
      </c>
      <c r="G138">
        <v>2.6</v>
      </c>
      <c r="H138">
        <f t="shared" si="11"/>
        <v>730.36763999999994</v>
      </c>
      <c r="I138" t="s">
        <v>116</v>
      </c>
    </row>
    <row r="139" spans="1:12" x14ac:dyDescent="0.3">
      <c r="A139" t="s">
        <v>5</v>
      </c>
      <c r="B139">
        <v>0.59</v>
      </c>
      <c r="C139" t="s">
        <v>6</v>
      </c>
      <c r="D139">
        <v>2</v>
      </c>
      <c r="E139" t="s">
        <v>7</v>
      </c>
      <c r="F139">
        <v>250</v>
      </c>
      <c r="G139" t="s">
        <v>9</v>
      </c>
      <c r="H139">
        <v>125</v>
      </c>
      <c r="I139">
        <f>B108-F139/2</f>
        <v>200.36763999999999</v>
      </c>
    </row>
    <row r="140" spans="1:12" x14ac:dyDescent="0.3">
      <c r="A140" t="s">
        <v>8</v>
      </c>
    </row>
    <row r="141" spans="1:12" x14ac:dyDescent="0.3">
      <c r="A141" t="s">
        <v>87</v>
      </c>
    </row>
    <row r="142" spans="1:12" x14ac:dyDescent="0.3">
      <c r="A142" t="s">
        <v>0</v>
      </c>
      <c r="B142" t="s">
        <v>1</v>
      </c>
      <c r="C142" t="s">
        <v>2</v>
      </c>
      <c r="D142" t="s">
        <v>3</v>
      </c>
      <c r="E142" t="s">
        <v>27</v>
      </c>
      <c r="F142" t="s">
        <v>28</v>
      </c>
      <c r="G142" t="s">
        <v>29</v>
      </c>
      <c r="H142" t="s">
        <v>118</v>
      </c>
    </row>
    <row r="143" spans="1:12" x14ac:dyDescent="0.3">
      <c r="A143">
        <v>2.177</v>
      </c>
      <c r="B143">
        <v>182.14524</v>
      </c>
      <c r="C143">
        <v>10</v>
      </c>
      <c r="D143">
        <v>13</v>
      </c>
      <c r="E143">
        <v>127</v>
      </c>
      <c r="F143">
        <v>1.3</v>
      </c>
      <c r="G143">
        <v>12.6999999999999</v>
      </c>
      <c r="H143">
        <f>(E143/D143)/(PI()*$H$174^2)</f>
        <v>1.9901713499245009E-4</v>
      </c>
    </row>
    <row r="144" spans="1:12" x14ac:dyDescent="0.3">
      <c r="A144">
        <v>2.177</v>
      </c>
      <c r="B144">
        <v>182.14524</v>
      </c>
      <c r="C144">
        <v>20</v>
      </c>
      <c r="D144">
        <v>12</v>
      </c>
      <c r="E144">
        <v>113</v>
      </c>
      <c r="F144">
        <v>1.19999999999999</v>
      </c>
      <c r="G144">
        <v>11.3</v>
      </c>
      <c r="H144">
        <f t="shared" ref="H144:H173" si="16">(E144/D144)/(PI()*$H$174^2)</f>
        <v>1.9183475807343117E-4</v>
      </c>
    </row>
    <row r="145" spans="1:8" x14ac:dyDescent="0.3">
      <c r="A145">
        <v>2.177</v>
      </c>
      <c r="B145">
        <v>182.14524</v>
      </c>
      <c r="C145">
        <v>30</v>
      </c>
      <c r="D145">
        <v>11</v>
      </c>
      <c r="E145">
        <v>111</v>
      </c>
      <c r="F145">
        <v>1.1000000000000001</v>
      </c>
      <c r="G145">
        <v>11.0999999999999</v>
      </c>
      <c r="H145">
        <f t="shared" si="16"/>
        <v>2.0557031194996811E-4</v>
      </c>
    </row>
    <row r="146" spans="1:8" x14ac:dyDescent="0.3">
      <c r="A146">
        <v>2.177</v>
      </c>
      <c r="B146">
        <v>182.14524</v>
      </c>
      <c r="C146">
        <v>40</v>
      </c>
      <c r="D146">
        <v>14</v>
      </c>
      <c r="E146">
        <v>130</v>
      </c>
      <c r="F146">
        <v>1.3999999999999899</v>
      </c>
      <c r="G146">
        <v>13</v>
      </c>
      <c r="H146">
        <f t="shared" si="16"/>
        <v>1.8916701807493848E-4</v>
      </c>
    </row>
    <row r="147" spans="1:8" x14ac:dyDescent="0.3">
      <c r="A147">
        <v>2.177</v>
      </c>
      <c r="B147">
        <v>182.14524</v>
      </c>
      <c r="C147">
        <v>50</v>
      </c>
      <c r="D147">
        <v>12</v>
      </c>
      <c r="E147">
        <v>122</v>
      </c>
      <c r="F147">
        <v>1.19999999999999</v>
      </c>
      <c r="G147">
        <v>12.1999999999999</v>
      </c>
      <c r="H147">
        <f t="shared" si="16"/>
        <v>2.0711363261025314E-4</v>
      </c>
    </row>
    <row r="148" spans="1:8" x14ac:dyDescent="0.3">
      <c r="A148">
        <v>2.177</v>
      </c>
      <c r="B148">
        <v>182.14524</v>
      </c>
      <c r="C148">
        <v>60</v>
      </c>
      <c r="D148">
        <v>12</v>
      </c>
      <c r="E148">
        <v>115</v>
      </c>
      <c r="F148">
        <v>1.19999999999999</v>
      </c>
      <c r="G148">
        <v>11.5</v>
      </c>
      <c r="H148">
        <f t="shared" si="16"/>
        <v>1.9523006352605831E-4</v>
      </c>
    </row>
    <row r="149" spans="1:8" x14ac:dyDescent="0.3">
      <c r="A149">
        <v>2.177</v>
      </c>
      <c r="B149">
        <v>182.14524</v>
      </c>
      <c r="C149">
        <v>70</v>
      </c>
      <c r="D149">
        <v>11</v>
      </c>
      <c r="E149">
        <v>115</v>
      </c>
      <c r="F149">
        <v>1.1000000000000001</v>
      </c>
      <c r="G149">
        <v>11.5</v>
      </c>
      <c r="H149">
        <f t="shared" si="16"/>
        <v>2.1297825111933632E-4</v>
      </c>
    </row>
    <row r="150" spans="1:8" x14ac:dyDescent="0.3">
      <c r="A150">
        <v>2.177</v>
      </c>
      <c r="B150">
        <v>182.14524</v>
      </c>
      <c r="C150">
        <v>80</v>
      </c>
      <c r="D150">
        <v>13</v>
      </c>
      <c r="E150">
        <v>124</v>
      </c>
      <c r="F150">
        <v>1.3</v>
      </c>
      <c r="G150">
        <v>12.4</v>
      </c>
      <c r="H150">
        <f t="shared" si="16"/>
        <v>1.9431594282727407E-4</v>
      </c>
    </row>
    <row r="151" spans="1:8" x14ac:dyDescent="0.3">
      <c r="A151">
        <v>2.177</v>
      </c>
      <c r="B151">
        <v>182.14524</v>
      </c>
      <c r="C151">
        <v>90</v>
      </c>
      <c r="D151">
        <v>10</v>
      </c>
      <c r="E151">
        <v>112</v>
      </c>
      <c r="F151">
        <v>0.99999990000000005</v>
      </c>
      <c r="G151">
        <v>11.1999999999999</v>
      </c>
      <c r="H151">
        <f t="shared" si="16"/>
        <v>2.2816452641654116E-4</v>
      </c>
    </row>
    <row r="152" spans="1:8" x14ac:dyDescent="0.3">
      <c r="A152">
        <v>2.177</v>
      </c>
      <c r="B152">
        <v>182.14524</v>
      </c>
      <c r="C152">
        <v>100</v>
      </c>
      <c r="D152">
        <v>11</v>
      </c>
      <c r="E152">
        <v>102</v>
      </c>
      <c r="F152">
        <v>1.1000000000000001</v>
      </c>
      <c r="G152">
        <v>10.1999999999999</v>
      </c>
      <c r="H152">
        <f t="shared" si="16"/>
        <v>1.8890244881888962E-4</v>
      </c>
    </row>
    <row r="153" spans="1:8" x14ac:dyDescent="0.3">
      <c r="A153">
        <v>2.177</v>
      </c>
      <c r="B153">
        <v>182.14524</v>
      </c>
      <c r="C153">
        <v>110</v>
      </c>
      <c r="D153">
        <v>10</v>
      </c>
      <c r="E153">
        <v>110</v>
      </c>
      <c r="F153">
        <v>0.99999990000000005</v>
      </c>
      <c r="G153">
        <v>11</v>
      </c>
      <c r="H153">
        <f t="shared" si="16"/>
        <v>2.2409015987338865E-4</v>
      </c>
    </row>
    <row r="154" spans="1:8" x14ac:dyDescent="0.3">
      <c r="A154">
        <v>2.177</v>
      </c>
      <c r="B154">
        <v>182.14524</v>
      </c>
      <c r="C154">
        <v>120</v>
      </c>
      <c r="D154">
        <v>10</v>
      </c>
      <c r="E154">
        <v>108</v>
      </c>
      <c r="F154">
        <v>0.99999990000000005</v>
      </c>
      <c r="G154">
        <v>10.8</v>
      </c>
      <c r="H154">
        <f t="shared" si="16"/>
        <v>2.2001579333023614E-4</v>
      </c>
    </row>
    <row r="155" spans="1:8" x14ac:dyDescent="0.3">
      <c r="A155">
        <v>2.177</v>
      </c>
      <c r="B155">
        <v>182.14524</v>
      </c>
      <c r="C155">
        <v>130</v>
      </c>
      <c r="D155">
        <v>10</v>
      </c>
      <c r="E155">
        <v>115</v>
      </c>
      <c r="F155">
        <v>0.99999990000000005</v>
      </c>
      <c r="G155">
        <v>11.5</v>
      </c>
      <c r="H155">
        <f t="shared" si="16"/>
        <v>2.3427607623126994E-4</v>
      </c>
    </row>
    <row r="156" spans="1:8" x14ac:dyDescent="0.3">
      <c r="A156">
        <v>2.177</v>
      </c>
      <c r="B156">
        <v>182.14524</v>
      </c>
      <c r="C156">
        <v>140</v>
      </c>
      <c r="D156">
        <v>9</v>
      </c>
      <c r="E156">
        <v>116</v>
      </c>
      <c r="F156">
        <v>0.89999989999999896</v>
      </c>
      <c r="G156">
        <v>11.5999999999999</v>
      </c>
      <c r="H156">
        <f t="shared" si="16"/>
        <v>2.6257028833649579E-4</v>
      </c>
    </row>
    <row r="157" spans="1:8" x14ac:dyDescent="0.3">
      <c r="A157">
        <v>2.177</v>
      </c>
      <c r="B157">
        <v>182.14524</v>
      </c>
      <c r="C157">
        <v>150</v>
      </c>
      <c r="D157">
        <v>10</v>
      </c>
      <c r="E157">
        <v>114</v>
      </c>
      <c r="F157">
        <v>0.99999990000000005</v>
      </c>
      <c r="G157">
        <v>11.4</v>
      </c>
      <c r="H157">
        <f t="shared" si="16"/>
        <v>2.3223889295969369E-4</v>
      </c>
    </row>
    <row r="158" spans="1:8" x14ac:dyDescent="0.3">
      <c r="A158">
        <v>2.177</v>
      </c>
      <c r="B158">
        <v>182.14524</v>
      </c>
      <c r="C158">
        <v>160</v>
      </c>
      <c r="D158">
        <v>10</v>
      </c>
      <c r="E158">
        <v>108</v>
      </c>
      <c r="F158">
        <v>0.99999990000000005</v>
      </c>
      <c r="G158">
        <v>10.8</v>
      </c>
      <c r="H158">
        <f t="shared" si="16"/>
        <v>2.2001579333023614E-4</v>
      </c>
    </row>
    <row r="159" spans="1:8" x14ac:dyDescent="0.3">
      <c r="A159">
        <v>2.177</v>
      </c>
      <c r="B159">
        <v>182.14524</v>
      </c>
      <c r="C159">
        <v>170</v>
      </c>
      <c r="D159">
        <v>10</v>
      </c>
      <c r="E159">
        <v>115</v>
      </c>
      <c r="F159">
        <v>0.99999990000000005</v>
      </c>
      <c r="G159">
        <v>11.5</v>
      </c>
      <c r="H159">
        <f t="shared" si="16"/>
        <v>2.3427607623126994E-4</v>
      </c>
    </row>
    <row r="160" spans="1:8" x14ac:dyDescent="0.3">
      <c r="A160">
        <v>2.177</v>
      </c>
      <c r="B160">
        <v>182.14524</v>
      </c>
      <c r="C160">
        <v>180</v>
      </c>
      <c r="D160">
        <v>10</v>
      </c>
      <c r="E160">
        <v>111</v>
      </c>
      <c r="F160">
        <v>0.99999990000000005</v>
      </c>
      <c r="G160">
        <v>11.0999999999999</v>
      </c>
      <c r="H160">
        <f t="shared" si="16"/>
        <v>2.261273431449649E-4</v>
      </c>
    </row>
    <row r="161" spans="1:8" x14ac:dyDescent="0.3">
      <c r="A161">
        <v>2.177</v>
      </c>
      <c r="B161">
        <v>182.14524</v>
      </c>
      <c r="C161">
        <v>190</v>
      </c>
      <c r="D161">
        <v>8</v>
      </c>
      <c r="E161">
        <v>113</v>
      </c>
      <c r="F161">
        <v>0.8</v>
      </c>
      <c r="G161">
        <v>11.3</v>
      </c>
      <c r="H161">
        <f t="shared" si="16"/>
        <v>2.8775213711014681E-4</v>
      </c>
    </row>
    <row r="162" spans="1:8" x14ac:dyDescent="0.3">
      <c r="A162">
        <v>2.177</v>
      </c>
      <c r="B162">
        <v>182.14524</v>
      </c>
      <c r="C162">
        <v>200</v>
      </c>
      <c r="D162">
        <v>8</v>
      </c>
      <c r="E162">
        <v>103</v>
      </c>
      <c r="F162">
        <v>0.8</v>
      </c>
      <c r="G162">
        <v>10.3</v>
      </c>
      <c r="H162">
        <f t="shared" si="16"/>
        <v>2.6228734621544351E-4</v>
      </c>
    </row>
    <row r="163" spans="1:8" x14ac:dyDescent="0.3">
      <c r="A163">
        <v>2.177</v>
      </c>
      <c r="B163">
        <v>182.14524</v>
      </c>
      <c r="C163">
        <v>210</v>
      </c>
      <c r="D163">
        <v>8</v>
      </c>
      <c r="E163">
        <v>104</v>
      </c>
      <c r="F163">
        <v>0.8</v>
      </c>
      <c r="G163">
        <v>10.4</v>
      </c>
      <c r="H163">
        <f t="shared" si="16"/>
        <v>2.6483382530491384E-4</v>
      </c>
    </row>
    <row r="164" spans="1:8" x14ac:dyDescent="0.3">
      <c r="A164">
        <v>2.177</v>
      </c>
      <c r="B164">
        <v>182.14524</v>
      </c>
      <c r="C164">
        <v>220</v>
      </c>
      <c r="D164">
        <v>7</v>
      </c>
      <c r="E164">
        <v>115</v>
      </c>
      <c r="F164">
        <v>0.69999999999999896</v>
      </c>
      <c r="G164">
        <v>11.5</v>
      </c>
      <c r="H164">
        <f t="shared" si="16"/>
        <v>3.3468010890181418E-4</v>
      </c>
    </row>
    <row r="165" spans="1:8" x14ac:dyDescent="0.3">
      <c r="A165">
        <v>2.177</v>
      </c>
      <c r="B165">
        <v>182.14524</v>
      </c>
      <c r="C165">
        <v>230</v>
      </c>
      <c r="D165">
        <v>8</v>
      </c>
      <c r="E165">
        <v>101</v>
      </c>
      <c r="F165">
        <v>0.8</v>
      </c>
      <c r="G165">
        <v>10.0999999999999</v>
      </c>
      <c r="H165">
        <f t="shared" si="16"/>
        <v>2.5719438803650286E-4</v>
      </c>
    </row>
    <row r="166" spans="1:8" x14ac:dyDescent="0.3">
      <c r="A166">
        <v>2.177</v>
      </c>
      <c r="B166">
        <v>182.14524</v>
      </c>
      <c r="C166">
        <v>240</v>
      </c>
      <c r="D166">
        <v>7</v>
      </c>
      <c r="E166">
        <v>97</v>
      </c>
      <c r="F166">
        <v>0.69999999999999896</v>
      </c>
      <c r="G166">
        <v>9.699999</v>
      </c>
      <c r="H166">
        <f t="shared" si="16"/>
        <v>2.8229539620413895E-4</v>
      </c>
    </row>
    <row r="167" spans="1:8" x14ac:dyDescent="0.3">
      <c r="A167">
        <v>2.177</v>
      </c>
      <c r="B167">
        <v>182.14524</v>
      </c>
      <c r="C167">
        <v>250</v>
      </c>
      <c r="D167">
        <v>5</v>
      </c>
      <c r="E167">
        <v>107</v>
      </c>
      <c r="F167">
        <v>0.5</v>
      </c>
      <c r="G167">
        <v>10.6999999999999</v>
      </c>
      <c r="H167">
        <f t="shared" si="16"/>
        <v>4.3595722011731972E-4</v>
      </c>
    </row>
    <row r="168" spans="1:8" x14ac:dyDescent="0.3">
      <c r="A168">
        <v>2.177</v>
      </c>
      <c r="B168">
        <v>182.14524</v>
      </c>
      <c r="C168">
        <v>260</v>
      </c>
      <c r="D168">
        <v>5</v>
      </c>
      <c r="E168">
        <v>96</v>
      </c>
      <c r="F168">
        <v>0.5</v>
      </c>
      <c r="G168">
        <v>9.5999990000000004</v>
      </c>
      <c r="H168">
        <f t="shared" si="16"/>
        <v>3.9113918814264197E-4</v>
      </c>
    </row>
    <row r="169" spans="1:8" x14ac:dyDescent="0.3">
      <c r="A169">
        <v>2.177</v>
      </c>
      <c r="B169">
        <v>182.14524</v>
      </c>
      <c r="C169">
        <v>270</v>
      </c>
      <c r="D169">
        <v>4</v>
      </c>
      <c r="E169">
        <v>114</v>
      </c>
      <c r="F169">
        <v>0.4</v>
      </c>
      <c r="G169">
        <v>11.4</v>
      </c>
      <c r="H169">
        <f t="shared" si="16"/>
        <v>5.8059723239923427E-4</v>
      </c>
    </row>
    <row r="170" spans="1:8" x14ac:dyDescent="0.3">
      <c r="A170">
        <v>2.177</v>
      </c>
      <c r="B170">
        <v>182.14524</v>
      </c>
      <c r="C170">
        <v>280</v>
      </c>
      <c r="D170">
        <v>5</v>
      </c>
      <c r="E170">
        <v>100</v>
      </c>
      <c r="F170">
        <v>0.5</v>
      </c>
      <c r="G170">
        <v>9.9999990000000007</v>
      </c>
      <c r="H170">
        <f t="shared" si="16"/>
        <v>4.0743665431525211E-4</v>
      </c>
    </row>
    <row r="171" spans="1:8" x14ac:dyDescent="0.3">
      <c r="A171">
        <v>2.177</v>
      </c>
      <c r="B171">
        <v>182.14524</v>
      </c>
      <c r="C171">
        <v>290</v>
      </c>
      <c r="D171">
        <v>5</v>
      </c>
      <c r="E171">
        <v>113</v>
      </c>
      <c r="F171">
        <v>0.5</v>
      </c>
      <c r="G171">
        <v>11.3</v>
      </c>
      <c r="H171">
        <f t="shared" si="16"/>
        <v>4.6040341937623487E-4</v>
      </c>
    </row>
    <row r="172" spans="1:8" x14ac:dyDescent="0.3">
      <c r="A172">
        <v>2.177</v>
      </c>
      <c r="B172">
        <v>182.14524</v>
      </c>
      <c r="C172">
        <v>300</v>
      </c>
      <c r="D172">
        <v>5</v>
      </c>
      <c r="E172">
        <v>99</v>
      </c>
      <c r="F172">
        <v>0.5</v>
      </c>
      <c r="G172">
        <v>9.8999989999999904</v>
      </c>
      <c r="H172">
        <f t="shared" si="16"/>
        <v>4.033622877720996E-4</v>
      </c>
    </row>
    <row r="173" spans="1:8" x14ac:dyDescent="0.3">
      <c r="A173">
        <v>2.177</v>
      </c>
      <c r="B173">
        <v>182.14524</v>
      </c>
      <c r="C173">
        <v>260</v>
      </c>
      <c r="D173">
        <v>5</v>
      </c>
      <c r="E173">
        <v>96</v>
      </c>
      <c r="F173">
        <v>0.5</v>
      </c>
      <c r="G173">
        <v>9.5999990000000004</v>
      </c>
      <c r="H173">
        <f t="shared" si="16"/>
        <v>3.9113918814264197E-4</v>
      </c>
    </row>
    <row r="174" spans="1:8" x14ac:dyDescent="0.3">
      <c r="A174" t="s">
        <v>5</v>
      </c>
      <c r="B174">
        <v>0.59</v>
      </c>
      <c r="C174" t="s">
        <v>6</v>
      </c>
      <c r="D174">
        <v>2</v>
      </c>
      <c r="E174" t="s">
        <v>7</v>
      </c>
      <c r="F174">
        <v>250</v>
      </c>
      <c r="G174" t="s">
        <v>9</v>
      </c>
      <c r="H174">
        <v>125</v>
      </c>
    </row>
    <row r="175" spans="1:8" x14ac:dyDescent="0.3">
      <c r="A175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opLeftCell="A221" workbookViewId="0">
      <selection activeCell="L247" sqref="L247"/>
    </sheetView>
  </sheetViews>
  <sheetFormatPr defaultRowHeight="14.4" x14ac:dyDescent="0.3"/>
  <cols>
    <col min="2" max="2" width="17.6640625" customWidth="1"/>
    <col min="3" max="3" width="21.88671875" customWidth="1"/>
    <col min="4" max="4" width="17.44140625" customWidth="1"/>
  </cols>
  <sheetData>
    <row r="1" spans="1:7" x14ac:dyDescent="0.3">
      <c r="A1" t="s">
        <v>115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27</v>
      </c>
      <c r="F2" t="s">
        <v>28</v>
      </c>
      <c r="G2" t="s">
        <v>29</v>
      </c>
    </row>
    <row r="3" spans="1:7" x14ac:dyDescent="0.3">
      <c r="A3">
        <v>1.768</v>
      </c>
      <c r="B3">
        <v>326.92307</v>
      </c>
      <c r="C3">
        <v>10</v>
      </c>
      <c r="D3">
        <v>10</v>
      </c>
      <c r="E3">
        <v>41</v>
      </c>
      <c r="F3">
        <v>0.99999990000000005</v>
      </c>
      <c r="G3">
        <v>4.0999999999999899</v>
      </c>
    </row>
    <row r="4" spans="1:7" x14ac:dyDescent="0.3">
      <c r="A4">
        <v>1.768</v>
      </c>
      <c r="B4">
        <v>326.92307</v>
      </c>
      <c r="C4">
        <v>20</v>
      </c>
      <c r="D4">
        <v>8</v>
      </c>
      <c r="E4">
        <v>33</v>
      </c>
      <c r="F4">
        <v>0.8</v>
      </c>
      <c r="G4">
        <v>3.2999999999999901</v>
      </c>
    </row>
    <row r="5" spans="1:7" x14ac:dyDescent="0.3">
      <c r="A5">
        <v>1.768</v>
      </c>
      <c r="B5">
        <v>326.92307</v>
      </c>
      <c r="C5">
        <v>30</v>
      </c>
      <c r="D5">
        <v>9</v>
      </c>
      <c r="E5">
        <v>39</v>
      </c>
      <c r="F5">
        <v>0.89999989999999896</v>
      </c>
      <c r="G5">
        <v>3.8999999999999901</v>
      </c>
    </row>
    <row r="6" spans="1:7" x14ac:dyDescent="0.3">
      <c r="A6">
        <v>1.768</v>
      </c>
      <c r="B6">
        <v>326.92307</v>
      </c>
      <c r="C6">
        <v>40</v>
      </c>
      <c r="D6">
        <v>9</v>
      </c>
      <c r="E6">
        <v>33</v>
      </c>
      <c r="F6">
        <v>0.89999989999999896</v>
      </c>
      <c r="G6">
        <v>3.2999999999999901</v>
      </c>
    </row>
    <row r="7" spans="1:7" x14ac:dyDescent="0.3">
      <c r="A7">
        <v>1.768</v>
      </c>
      <c r="B7">
        <v>326.92307</v>
      </c>
      <c r="C7">
        <v>50</v>
      </c>
      <c r="D7">
        <v>8</v>
      </c>
      <c r="E7">
        <v>30</v>
      </c>
      <c r="F7">
        <v>0.8</v>
      </c>
      <c r="G7">
        <v>3</v>
      </c>
    </row>
    <row r="8" spans="1:7" x14ac:dyDescent="0.3">
      <c r="A8">
        <v>1.768</v>
      </c>
      <c r="B8">
        <v>326.92307</v>
      </c>
      <c r="C8">
        <v>60</v>
      </c>
      <c r="D8">
        <v>8</v>
      </c>
      <c r="E8">
        <v>40</v>
      </c>
      <c r="F8">
        <v>0.8</v>
      </c>
      <c r="G8">
        <v>4</v>
      </c>
    </row>
    <row r="9" spans="1:7" x14ac:dyDescent="0.3">
      <c r="A9">
        <v>1.768</v>
      </c>
      <c r="B9">
        <v>326.92307</v>
      </c>
      <c r="C9">
        <v>70</v>
      </c>
      <c r="D9">
        <v>8</v>
      </c>
      <c r="E9">
        <v>38</v>
      </c>
      <c r="F9">
        <v>0.8</v>
      </c>
      <c r="G9">
        <v>3.7999999999999901</v>
      </c>
    </row>
    <row r="10" spans="1:7" x14ac:dyDescent="0.3">
      <c r="A10">
        <v>1.768</v>
      </c>
      <c r="B10">
        <v>326.92307</v>
      </c>
      <c r="C10">
        <v>80</v>
      </c>
      <c r="D10">
        <v>6</v>
      </c>
      <c r="E10">
        <v>38</v>
      </c>
      <c r="F10">
        <v>0.59999999999999898</v>
      </c>
      <c r="G10">
        <v>3.7999999999999901</v>
      </c>
    </row>
    <row r="11" spans="1:7" x14ac:dyDescent="0.3">
      <c r="A11">
        <v>1.768</v>
      </c>
      <c r="B11">
        <v>326.92307</v>
      </c>
      <c r="C11">
        <v>90</v>
      </c>
      <c r="D11">
        <v>8</v>
      </c>
      <c r="E11">
        <v>36</v>
      </c>
      <c r="F11">
        <v>0.8</v>
      </c>
      <c r="G11">
        <v>3.6</v>
      </c>
    </row>
    <row r="12" spans="1:7" x14ac:dyDescent="0.3">
      <c r="A12">
        <v>1.768</v>
      </c>
      <c r="B12">
        <v>326.92307</v>
      </c>
      <c r="C12">
        <v>100</v>
      </c>
      <c r="D12">
        <v>6</v>
      </c>
      <c r="E12">
        <v>37</v>
      </c>
      <c r="F12">
        <v>0.59999999999999898</v>
      </c>
      <c r="G12">
        <v>3.7</v>
      </c>
    </row>
    <row r="13" spans="1:7" x14ac:dyDescent="0.3">
      <c r="A13">
        <v>1.768</v>
      </c>
      <c r="B13">
        <v>326.92307</v>
      </c>
      <c r="C13">
        <v>110</v>
      </c>
      <c r="D13">
        <v>5</v>
      </c>
      <c r="E13">
        <v>31</v>
      </c>
      <c r="F13">
        <v>0.5</v>
      </c>
      <c r="G13">
        <v>3.1</v>
      </c>
    </row>
    <row r="14" spans="1:7" x14ac:dyDescent="0.3">
      <c r="A14">
        <v>1.768</v>
      </c>
      <c r="B14">
        <v>326.92307</v>
      </c>
      <c r="C14">
        <v>120</v>
      </c>
      <c r="D14">
        <v>6</v>
      </c>
      <c r="E14">
        <v>29</v>
      </c>
      <c r="F14">
        <v>0.59999999999999898</v>
      </c>
      <c r="G14">
        <v>2.8999999999999901</v>
      </c>
    </row>
    <row r="15" spans="1:7" x14ac:dyDescent="0.3">
      <c r="A15">
        <v>1.768</v>
      </c>
      <c r="B15">
        <v>326.92307</v>
      </c>
      <c r="C15">
        <v>130</v>
      </c>
      <c r="D15">
        <v>6</v>
      </c>
      <c r="E15">
        <v>31</v>
      </c>
      <c r="F15">
        <v>0.59999999999999898</v>
      </c>
      <c r="G15">
        <v>3.1</v>
      </c>
    </row>
    <row r="16" spans="1:7" x14ac:dyDescent="0.3">
      <c r="A16">
        <v>1.768</v>
      </c>
      <c r="B16">
        <v>326.92307</v>
      </c>
      <c r="C16">
        <v>140</v>
      </c>
      <c r="D16">
        <v>5</v>
      </c>
      <c r="E16">
        <v>37</v>
      </c>
      <c r="F16">
        <v>0.5</v>
      </c>
      <c r="G16">
        <v>3.7</v>
      </c>
    </row>
    <row r="17" spans="1:7" x14ac:dyDescent="0.3">
      <c r="A17">
        <v>1.768</v>
      </c>
      <c r="B17">
        <v>326.92307</v>
      </c>
      <c r="C17">
        <v>150</v>
      </c>
      <c r="D17">
        <v>6</v>
      </c>
      <c r="E17">
        <v>28</v>
      </c>
      <c r="F17">
        <v>0.59999999999999898</v>
      </c>
      <c r="G17">
        <v>2.7999999999999901</v>
      </c>
    </row>
    <row r="18" spans="1:7" x14ac:dyDescent="0.3">
      <c r="A18">
        <v>1.768</v>
      </c>
      <c r="B18">
        <v>326.92307</v>
      </c>
      <c r="C18">
        <v>160</v>
      </c>
      <c r="D18">
        <v>5</v>
      </c>
      <c r="E18">
        <v>39</v>
      </c>
      <c r="F18">
        <v>0.5</v>
      </c>
      <c r="G18">
        <v>3.8999999999999901</v>
      </c>
    </row>
    <row r="19" spans="1:7" x14ac:dyDescent="0.3">
      <c r="A19">
        <v>1.768</v>
      </c>
      <c r="B19">
        <v>326.92307</v>
      </c>
      <c r="C19">
        <v>170</v>
      </c>
      <c r="D19">
        <v>6</v>
      </c>
      <c r="E19">
        <v>33</v>
      </c>
      <c r="F19">
        <v>0.59999999999999898</v>
      </c>
      <c r="G19">
        <v>3.2999999999999901</v>
      </c>
    </row>
    <row r="20" spans="1:7" x14ac:dyDescent="0.3">
      <c r="A20">
        <v>1.768</v>
      </c>
      <c r="B20">
        <v>326.92307</v>
      </c>
      <c r="C20">
        <v>180</v>
      </c>
      <c r="D20">
        <v>5</v>
      </c>
      <c r="E20">
        <v>33</v>
      </c>
      <c r="F20">
        <v>0.5</v>
      </c>
      <c r="G20">
        <v>3.2999999999999901</v>
      </c>
    </row>
    <row r="21" spans="1:7" x14ac:dyDescent="0.3">
      <c r="A21">
        <v>1.768</v>
      </c>
      <c r="B21">
        <v>326.92307</v>
      </c>
      <c r="C21">
        <v>190</v>
      </c>
      <c r="D21">
        <v>5</v>
      </c>
      <c r="E21">
        <v>38</v>
      </c>
      <c r="F21">
        <v>0.5</v>
      </c>
      <c r="G21">
        <v>3.7999999999999901</v>
      </c>
    </row>
    <row r="22" spans="1:7" x14ac:dyDescent="0.3">
      <c r="A22">
        <v>1.768</v>
      </c>
      <c r="B22">
        <v>326.92307</v>
      </c>
      <c r="C22">
        <v>200</v>
      </c>
      <c r="D22">
        <v>6</v>
      </c>
      <c r="E22">
        <v>32</v>
      </c>
      <c r="F22">
        <v>0.59999999999999898</v>
      </c>
      <c r="G22">
        <v>3.2</v>
      </c>
    </row>
    <row r="23" spans="1:7" x14ac:dyDescent="0.3">
      <c r="A23">
        <v>1.768</v>
      </c>
      <c r="B23">
        <v>326.92307</v>
      </c>
      <c r="C23">
        <v>210</v>
      </c>
      <c r="D23">
        <v>4</v>
      </c>
      <c r="E23">
        <v>33</v>
      </c>
      <c r="F23">
        <v>0.4</v>
      </c>
      <c r="G23">
        <v>3.2999999999999901</v>
      </c>
    </row>
    <row r="24" spans="1:7" x14ac:dyDescent="0.3">
      <c r="A24">
        <v>1.768</v>
      </c>
      <c r="B24">
        <v>326.92307</v>
      </c>
      <c r="C24">
        <v>220</v>
      </c>
      <c r="D24">
        <v>4</v>
      </c>
      <c r="E24">
        <v>34</v>
      </c>
      <c r="F24">
        <v>0.4</v>
      </c>
      <c r="G24">
        <v>3.3999999999999901</v>
      </c>
    </row>
    <row r="25" spans="1:7" x14ac:dyDescent="0.3">
      <c r="A25">
        <v>1.768</v>
      </c>
      <c r="B25">
        <v>326.92307</v>
      </c>
      <c r="C25">
        <v>230</v>
      </c>
      <c r="D25">
        <v>4</v>
      </c>
      <c r="E25">
        <v>29</v>
      </c>
      <c r="F25">
        <v>0.4</v>
      </c>
      <c r="G25">
        <v>2.8999999999999901</v>
      </c>
    </row>
    <row r="26" spans="1:7" x14ac:dyDescent="0.3">
      <c r="A26">
        <v>1.768</v>
      </c>
      <c r="B26">
        <v>326.92307</v>
      </c>
      <c r="C26">
        <v>240</v>
      </c>
      <c r="D26">
        <v>5</v>
      </c>
      <c r="E26">
        <v>35</v>
      </c>
      <c r="F26">
        <v>0.5</v>
      </c>
      <c r="G26">
        <v>3.5</v>
      </c>
    </row>
    <row r="27" spans="1:7" x14ac:dyDescent="0.3">
      <c r="A27">
        <v>1.768</v>
      </c>
      <c r="B27">
        <v>326.92307</v>
      </c>
      <c r="C27">
        <v>250</v>
      </c>
      <c r="D27">
        <v>4</v>
      </c>
      <c r="E27">
        <v>32</v>
      </c>
      <c r="F27">
        <v>0.4</v>
      </c>
      <c r="G27">
        <v>3.2</v>
      </c>
    </row>
    <row r="28" spans="1:7" x14ac:dyDescent="0.3">
      <c r="A28">
        <v>1.768</v>
      </c>
      <c r="B28">
        <v>326.92307</v>
      </c>
      <c r="C28">
        <v>260</v>
      </c>
      <c r="D28">
        <v>4</v>
      </c>
      <c r="E28">
        <v>32</v>
      </c>
      <c r="F28">
        <v>0.4</v>
      </c>
      <c r="G28">
        <v>3.2</v>
      </c>
    </row>
    <row r="29" spans="1:7" x14ac:dyDescent="0.3">
      <c r="A29">
        <v>1.768</v>
      </c>
      <c r="B29">
        <v>326.92307</v>
      </c>
      <c r="C29">
        <v>270</v>
      </c>
      <c r="D29">
        <v>4</v>
      </c>
      <c r="E29">
        <v>39</v>
      </c>
      <c r="F29">
        <v>0.4</v>
      </c>
      <c r="G29">
        <v>3.8999999999999901</v>
      </c>
    </row>
    <row r="30" spans="1:7" x14ac:dyDescent="0.3">
      <c r="A30">
        <v>1.768</v>
      </c>
      <c r="B30">
        <v>326.92307</v>
      </c>
      <c r="C30">
        <v>280</v>
      </c>
      <c r="D30">
        <v>3</v>
      </c>
      <c r="E30">
        <v>35</v>
      </c>
      <c r="F30">
        <v>0.29999999999999899</v>
      </c>
      <c r="G30">
        <v>3.5</v>
      </c>
    </row>
    <row r="31" spans="1:7" x14ac:dyDescent="0.3">
      <c r="A31">
        <v>1.768</v>
      </c>
      <c r="B31">
        <v>326.92307</v>
      </c>
      <c r="C31">
        <v>290</v>
      </c>
      <c r="D31">
        <v>5</v>
      </c>
      <c r="E31">
        <v>30</v>
      </c>
      <c r="F31">
        <v>0.5</v>
      </c>
      <c r="G31">
        <v>3</v>
      </c>
    </row>
    <row r="32" spans="1:7" x14ac:dyDescent="0.3">
      <c r="A32">
        <v>1.768</v>
      </c>
      <c r="B32">
        <v>326.92307</v>
      </c>
      <c r="C32">
        <v>300</v>
      </c>
      <c r="D32">
        <v>4</v>
      </c>
      <c r="E32">
        <v>37</v>
      </c>
      <c r="F32">
        <v>0.4</v>
      </c>
      <c r="G32">
        <v>3.7</v>
      </c>
    </row>
    <row r="33" spans="1:8" x14ac:dyDescent="0.3">
      <c r="A33">
        <v>1.768</v>
      </c>
      <c r="B33">
        <v>326.92307</v>
      </c>
      <c r="C33">
        <v>150</v>
      </c>
      <c r="D33">
        <v>6</v>
      </c>
      <c r="E33">
        <v>28</v>
      </c>
      <c r="F33">
        <v>0.59999999999999898</v>
      </c>
      <c r="G33">
        <v>2.7999999999999901</v>
      </c>
    </row>
    <row r="34" spans="1:8" x14ac:dyDescent="0.3">
      <c r="A34" t="s">
        <v>5</v>
      </c>
      <c r="B34">
        <v>0.59</v>
      </c>
      <c r="C34" t="s">
        <v>6</v>
      </c>
      <c r="D34">
        <v>2</v>
      </c>
      <c r="E34" t="s">
        <v>7</v>
      </c>
      <c r="F34">
        <v>250</v>
      </c>
      <c r="G34" t="s">
        <v>9</v>
      </c>
      <c r="H34">
        <v>125</v>
      </c>
    </row>
    <row r="35" spans="1:8" x14ac:dyDescent="0.3">
      <c r="A35" t="s">
        <v>8</v>
      </c>
    </row>
    <row r="36" spans="1:8" x14ac:dyDescent="0.3">
      <c r="A36" t="s">
        <v>114</v>
      </c>
    </row>
    <row r="37" spans="1:8" x14ac:dyDescent="0.3">
      <c r="A37" t="s">
        <v>0</v>
      </c>
      <c r="B37" t="s">
        <v>1</v>
      </c>
      <c r="C37" t="s">
        <v>2</v>
      </c>
      <c r="D37" t="s">
        <v>3</v>
      </c>
      <c r="E37" t="s">
        <v>27</v>
      </c>
      <c r="F37" t="s">
        <v>28</v>
      </c>
      <c r="G37" t="s">
        <v>29</v>
      </c>
    </row>
    <row r="38" spans="1:8" x14ac:dyDescent="0.3">
      <c r="A38">
        <v>1.768</v>
      </c>
      <c r="B38">
        <v>261.53845999999999</v>
      </c>
      <c r="C38">
        <v>10</v>
      </c>
      <c r="D38">
        <v>11</v>
      </c>
      <c r="E38">
        <v>41</v>
      </c>
      <c r="F38">
        <v>1.1000000000000001</v>
      </c>
      <c r="G38">
        <v>4.0999999999999899</v>
      </c>
    </row>
    <row r="39" spans="1:8" x14ac:dyDescent="0.3">
      <c r="A39">
        <v>1.768</v>
      </c>
      <c r="B39">
        <v>261.53845999999999</v>
      </c>
      <c r="C39">
        <v>20</v>
      </c>
      <c r="D39">
        <v>11</v>
      </c>
      <c r="E39">
        <v>35</v>
      </c>
      <c r="F39">
        <v>1.1000000000000001</v>
      </c>
      <c r="G39">
        <v>3.5</v>
      </c>
    </row>
    <row r="40" spans="1:8" x14ac:dyDescent="0.3">
      <c r="A40">
        <v>1.768</v>
      </c>
      <c r="B40">
        <v>261.53845999999999</v>
      </c>
      <c r="C40">
        <v>30</v>
      </c>
      <c r="D40">
        <v>9</v>
      </c>
      <c r="E40">
        <v>33</v>
      </c>
      <c r="F40">
        <v>0.89999989999999896</v>
      </c>
      <c r="G40">
        <v>3.2999999999999901</v>
      </c>
    </row>
    <row r="41" spans="1:8" x14ac:dyDescent="0.3">
      <c r="A41">
        <v>1.768</v>
      </c>
      <c r="B41">
        <v>261.53845999999999</v>
      </c>
      <c r="C41">
        <v>40</v>
      </c>
      <c r="D41">
        <v>8</v>
      </c>
      <c r="E41">
        <v>34</v>
      </c>
      <c r="F41">
        <v>0.8</v>
      </c>
      <c r="G41">
        <v>3.3999999999999901</v>
      </c>
    </row>
    <row r="42" spans="1:8" x14ac:dyDescent="0.3">
      <c r="A42">
        <v>1.768</v>
      </c>
      <c r="B42">
        <v>261.53845999999999</v>
      </c>
      <c r="C42">
        <v>50</v>
      </c>
      <c r="D42">
        <v>8</v>
      </c>
      <c r="E42">
        <v>40</v>
      </c>
      <c r="F42">
        <v>0.8</v>
      </c>
      <c r="G42">
        <v>4</v>
      </c>
    </row>
    <row r="43" spans="1:8" x14ac:dyDescent="0.3">
      <c r="A43">
        <v>1.768</v>
      </c>
      <c r="B43">
        <v>261.53845999999999</v>
      </c>
      <c r="C43">
        <v>60</v>
      </c>
      <c r="D43">
        <v>8</v>
      </c>
      <c r="E43">
        <v>44</v>
      </c>
      <c r="F43">
        <v>0.8</v>
      </c>
      <c r="G43">
        <v>4.4000000000000004</v>
      </c>
    </row>
    <row r="44" spans="1:8" x14ac:dyDescent="0.3">
      <c r="A44">
        <v>1.768</v>
      </c>
      <c r="B44">
        <v>261.53845999999999</v>
      </c>
      <c r="C44">
        <v>70</v>
      </c>
      <c r="D44">
        <v>8</v>
      </c>
      <c r="E44">
        <v>30</v>
      </c>
      <c r="F44">
        <v>0.8</v>
      </c>
      <c r="G44">
        <v>3</v>
      </c>
    </row>
    <row r="45" spans="1:8" x14ac:dyDescent="0.3">
      <c r="A45">
        <v>1.768</v>
      </c>
      <c r="B45">
        <v>261.53845999999999</v>
      </c>
      <c r="C45">
        <v>80</v>
      </c>
      <c r="D45">
        <v>5</v>
      </c>
      <c r="E45">
        <v>39</v>
      </c>
      <c r="F45">
        <v>0.5</v>
      </c>
      <c r="G45">
        <v>3.8999999999999901</v>
      </c>
    </row>
    <row r="46" spans="1:8" x14ac:dyDescent="0.3">
      <c r="A46">
        <v>1.768</v>
      </c>
      <c r="B46">
        <v>261.53845999999999</v>
      </c>
      <c r="C46">
        <v>90</v>
      </c>
      <c r="D46">
        <v>5</v>
      </c>
      <c r="E46">
        <v>30</v>
      </c>
      <c r="F46">
        <v>0.5</v>
      </c>
      <c r="G46">
        <v>3</v>
      </c>
    </row>
    <row r="47" spans="1:8" x14ac:dyDescent="0.3">
      <c r="A47">
        <v>1.768</v>
      </c>
      <c r="B47">
        <v>261.53845999999999</v>
      </c>
      <c r="C47">
        <v>100</v>
      </c>
      <c r="D47">
        <v>5</v>
      </c>
      <c r="E47">
        <v>35</v>
      </c>
      <c r="F47">
        <v>0.5</v>
      </c>
      <c r="G47">
        <v>3.5</v>
      </c>
    </row>
    <row r="48" spans="1:8" x14ac:dyDescent="0.3">
      <c r="A48">
        <v>1.768</v>
      </c>
      <c r="B48">
        <v>261.53845999999999</v>
      </c>
      <c r="C48">
        <v>110</v>
      </c>
      <c r="D48">
        <v>4</v>
      </c>
      <c r="E48">
        <v>41</v>
      </c>
      <c r="F48">
        <v>0.4</v>
      </c>
      <c r="G48">
        <v>4.0999999999999899</v>
      </c>
    </row>
    <row r="49" spans="1:7" x14ac:dyDescent="0.3">
      <c r="A49">
        <v>1.768</v>
      </c>
      <c r="B49">
        <v>261.53845999999999</v>
      </c>
      <c r="C49">
        <v>120</v>
      </c>
      <c r="D49">
        <v>4</v>
      </c>
      <c r="E49">
        <v>28</v>
      </c>
      <c r="F49">
        <v>0.4</v>
      </c>
      <c r="G49">
        <v>2.7999999999999901</v>
      </c>
    </row>
    <row r="50" spans="1:7" x14ac:dyDescent="0.3">
      <c r="A50">
        <v>1.768</v>
      </c>
      <c r="B50">
        <v>261.53845999999999</v>
      </c>
      <c r="C50">
        <v>130</v>
      </c>
      <c r="D50">
        <v>5</v>
      </c>
      <c r="E50">
        <v>32</v>
      </c>
      <c r="F50">
        <v>0.5</v>
      </c>
      <c r="G50">
        <v>3.2</v>
      </c>
    </row>
    <row r="51" spans="1:7" x14ac:dyDescent="0.3">
      <c r="A51">
        <v>1.768</v>
      </c>
      <c r="B51">
        <v>261.53845999999999</v>
      </c>
      <c r="C51">
        <v>140</v>
      </c>
      <c r="D51">
        <v>5</v>
      </c>
      <c r="E51">
        <v>32</v>
      </c>
      <c r="F51">
        <v>0.5</v>
      </c>
      <c r="G51">
        <v>3.2</v>
      </c>
    </row>
    <row r="52" spans="1:7" x14ac:dyDescent="0.3">
      <c r="A52">
        <v>1.768</v>
      </c>
      <c r="B52">
        <v>261.53845999999999</v>
      </c>
      <c r="C52">
        <v>150</v>
      </c>
      <c r="D52">
        <v>6</v>
      </c>
      <c r="E52">
        <v>38</v>
      </c>
      <c r="F52">
        <v>0.59999999999999898</v>
      </c>
      <c r="G52">
        <v>3.7999999999999901</v>
      </c>
    </row>
    <row r="53" spans="1:7" x14ac:dyDescent="0.3">
      <c r="A53">
        <v>1.768</v>
      </c>
      <c r="B53">
        <v>261.53845999999999</v>
      </c>
      <c r="C53">
        <v>160</v>
      </c>
      <c r="D53">
        <v>4</v>
      </c>
      <c r="E53">
        <v>41</v>
      </c>
      <c r="F53">
        <v>0.4</v>
      </c>
      <c r="G53">
        <v>4.0999999999999899</v>
      </c>
    </row>
    <row r="54" spans="1:7" x14ac:dyDescent="0.3">
      <c r="A54">
        <v>1.768</v>
      </c>
      <c r="B54">
        <v>261.53845999999999</v>
      </c>
      <c r="C54">
        <v>170</v>
      </c>
      <c r="D54">
        <v>4</v>
      </c>
      <c r="E54">
        <v>37</v>
      </c>
      <c r="F54">
        <v>0.4</v>
      </c>
      <c r="G54">
        <v>3.7</v>
      </c>
    </row>
    <row r="55" spans="1:7" x14ac:dyDescent="0.3">
      <c r="A55">
        <v>1.768</v>
      </c>
      <c r="B55">
        <v>261.53845999999999</v>
      </c>
      <c r="C55">
        <v>180</v>
      </c>
      <c r="D55">
        <v>4</v>
      </c>
      <c r="E55">
        <v>33</v>
      </c>
      <c r="F55">
        <v>0.4</v>
      </c>
      <c r="G55">
        <v>3.2999999999999901</v>
      </c>
    </row>
    <row r="56" spans="1:7" x14ac:dyDescent="0.3">
      <c r="A56">
        <v>1.768</v>
      </c>
      <c r="B56">
        <v>261.53845999999999</v>
      </c>
      <c r="C56">
        <v>190</v>
      </c>
      <c r="D56">
        <v>4</v>
      </c>
      <c r="E56">
        <v>34</v>
      </c>
      <c r="F56">
        <v>0.4</v>
      </c>
      <c r="G56">
        <v>3.3999999999999901</v>
      </c>
    </row>
    <row r="57" spans="1:7" x14ac:dyDescent="0.3">
      <c r="A57">
        <v>1.768</v>
      </c>
      <c r="B57">
        <v>261.53845999999999</v>
      </c>
      <c r="C57">
        <v>200</v>
      </c>
      <c r="D57">
        <v>4</v>
      </c>
      <c r="E57">
        <v>29</v>
      </c>
      <c r="F57">
        <v>0.4</v>
      </c>
      <c r="G57">
        <v>2.8999999999999901</v>
      </c>
    </row>
    <row r="58" spans="1:7" x14ac:dyDescent="0.3">
      <c r="A58">
        <v>1.768</v>
      </c>
      <c r="B58">
        <v>261.53845999999999</v>
      </c>
      <c r="C58">
        <v>210</v>
      </c>
      <c r="D58">
        <v>4</v>
      </c>
      <c r="E58">
        <v>40</v>
      </c>
      <c r="F58">
        <v>0.4</v>
      </c>
      <c r="G58">
        <v>4</v>
      </c>
    </row>
    <row r="59" spans="1:7" x14ac:dyDescent="0.3">
      <c r="A59">
        <v>1.768</v>
      </c>
      <c r="B59">
        <v>261.53845999999999</v>
      </c>
      <c r="C59">
        <v>220</v>
      </c>
      <c r="D59">
        <v>4</v>
      </c>
      <c r="E59">
        <v>36</v>
      </c>
      <c r="F59">
        <v>0.4</v>
      </c>
      <c r="G59">
        <v>3.6</v>
      </c>
    </row>
    <row r="60" spans="1:7" x14ac:dyDescent="0.3">
      <c r="A60">
        <v>1.768</v>
      </c>
      <c r="B60">
        <v>261.53845999999999</v>
      </c>
      <c r="C60">
        <v>230</v>
      </c>
      <c r="D60">
        <v>5</v>
      </c>
      <c r="E60">
        <v>29</v>
      </c>
      <c r="F60">
        <v>0.5</v>
      </c>
      <c r="G60">
        <v>2.8999999999999901</v>
      </c>
    </row>
    <row r="61" spans="1:7" x14ac:dyDescent="0.3">
      <c r="A61">
        <v>1.768</v>
      </c>
      <c r="B61">
        <v>261.53845999999999</v>
      </c>
      <c r="C61">
        <v>240</v>
      </c>
      <c r="D61">
        <v>4</v>
      </c>
      <c r="E61">
        <v>33</v>
      </c>
      <c r="F61">
        <v>0.4</v>
      </c>
      <c r="G61">
        <v>3.2999999999999901</v>
      </c>
    </row>
    <row r="62" spans="1:7" x14ac:dyDescent="0.3">
      <c r="A62">
        <v>1.768</v>
      </c>
      <c r="B62">
        <v>261.53845999999999</v>
      </c>
      <c r="C62">
        <v>250</v>
      </c>
      <c r="D62">
        <v>4</v>
      </c>
      <c r="E62">
        <v>32</v>
      </c>
      <c r="F62">
        <v>0.4</v>
      </c>
      <c r="G62">
        <v>3.2</v>
      </c>
    </row>
    <row r="63" spans="1:7" x14ac:dyDescent="0.3">
      <c r="A63">
        <v>1.768</v>
      </c>
      <c r="B63">
        <v>261.53845999999999</v>
      </c>
      <c r="C63">
        <v>260</v>
      </c>
      <c r="D63">
        <v>5</v>
      </c>
      <c r="E63">
        <v>34</v>
      </c>
      <c r="F63">
        <v>0.5</v>
      </c>
      <c r="G63">
        <v>3.3999999999999901</v>
      </c>
    </row>
    <row r="64" spans="1:7" x14ac:dyDescent="0.3">
      <c r="A64">
        <v>1.768</v>
      </c>
      <c r="B64">
        <v>261.53845999999999</v>
      </c>
      <c r="C64">
        <v>270</v>
      </c>
      <c r="D64">
        <v>4</v>
      </c>
      <c r="E64">
        <v>26</v>
      </c>
      <c r="F64">
        <v>0.4</v>
      </c>
      <c r="G64">
        <v>2.6</v>
      </c>
    </row>
    <row r="65" spans="1:8" x14ac:dyDescent="0.3">
      <c r="A65">
        <v>1.768</v>
      </c>
      <c r="B65">
        <v>261.53845999999999</v>
      </c>
      <c r="C65">
        <v>280</v>
      </c>
      <c r="D65">
        <v>5</v>
      </c>
      <c r="E65">
        <v>34</v>
      </c>
      <c r="F65">
        <v>0.5</v>
      </c>
      <c r="G65">
        <v>3.3999999999999901</v>
      </c>
    </row>
    <row r="66" spans="1:8" x14ac:dyDescent="0.3">
      <c r="A66">
        <v>1.768</v>
      </c>
      <c r="B66">
        <v>261.53845999999999</v>
      </c>
      <c r="C66">
        <v>290</v>
      </c>
      <c r="D66">
        <v>4</v>
      </c>
      <c r="E66">
        <v>27</v>
      </c>
      <c r="F66">
        <v>0.4</v>
      </c>
      <c r="G66">
        <v>2.7</v>
      </c>
    </row>
    <row r="67" spans="1:8" x14ac:dyDescent="0.3">
      <c r="A67">
        <v>1.768</v>
      </c>
      <c r="B67">
        <v>261.53845999999999</v>
      </c>
      <c r="C67">
        <v>300</v>
      </c>
      <c r="D67">
        <v>6</v>
      </c>
      <c r="E67">
        <v>33</v>
      </c>
      <c r="F67">
        <v>0.59999999999999898</v>
      </c>
      <c r="G67">
        <v>3.2999999999999901</v>
      </c>
    </row>
    <row r="68" spans="1:8" x14ac:dyDescent="0.3">
      <c r="A68">
        <v>1.768</v>
      </c>
      <c r="B68">
        <v>261.53845999999999</v>
      </c>
      <c r="C68">
        <v>270</v>
      </c>
      <c r="D68">
        <v>4</v>
      </c>
      <c r="E68">
        <v>26</v>
      </c>
      <c r="F68">
        <v>0.4</v>
      </c>
      <c r="G68">
        <v>2.6</v>
      </c>
    </row>
    <row r="69" spans="1:8" x14ac:dyDescent="0.3">
      <c r="A69" t="s">
        <v>5</v>
      </c>
      <c r="B69">
        <v>0.59</v>
      </c>
      <c r="C69" t="s">
        <v>6</v>
      </c>
      <c r="D69">
        <v>2</v>
      </c>
      <c r="E69" t="s">
        <v>7</v>
      </c>
      <c r="F69">
        <v>200</v>
      </c>
      <c r="G69" t="s">
        <v>9</v>
      </c>
      <c r="H69">
        <v>100</v>
      </c>
    </row>
    <row r="70" spans="1:8" x14ac:dyDescent="0.3">
      <c r="A70" t="s">
        <v>8</v>
      </c>
    </row>
    <row r="71" spans="1:8" x14ac:dyDescent="0.3">
      <c r="A71" t="s">
        <v>113</v>
      </c>
    </row>
    <row r="72" spans="1:8" x14ac:dyDescent="0.3">
      <c r="A72" t="s">
        <v>0</v>
      </c>
      <c r="B72" t="s">
        <v>1</v>
      </c>
      <c r="C72" t="s">
        <v>2</v>
      </c>
      <c r="D72" t="s">
        <v>3</v>
      </c>
      <c r="E72" t="s">
        <v>27</v>
      </c>
      <c r="F72" t="s">
        <v>28</v>
      </c>
      <c r="G72" t="s">
        <v>29</v>
      </c>
    </row>
    <row r="73" spans="1:8" x14ac:dyDescent="0.3">
      <c r="A73">
        <v>1.768</v>
      </c>
      <c r="B73">
        <v>211.84614999999999</v>
      </c>
      <c r="C73">
        <v>10</v>
      </c>
      <c r="D73">
        <v>10</v>
      </c>
      <c r="E73">
        <v>29</v>
      </c>
      <c r="F73">
        <v>0.99999990000000005</v>
      </c>
      <c r="G73">
        <v>2.8999999999999901</v>
      </c>
    </row>
    <row r="74" spans="1:8" x14ac:dyDescent="0.3">
      <c r="A74">
        <v>1.768</v>
      </c>
      <c r="B74">
        <v>211.84614999999999</v>
      </c>
      <c r="C74">
        <v>20</v>
      </c>
      <c r="D74">
        <v>8</v>
      </c>
      <c r="E74">
        <v>32</v>
      </c>
      <c r="F74">
        <v>0.8</v>
      </c>
      <c r="G74">
        <v>3.2</v>
      </c>
    </row>
    <row r="75" spans="1:8" x14ac:dyDescent="0.3">
      <c r="A75">
        <v>1.768</v>
      </c>
      <c r="B75">
        <v>211.84614999999999</v>
      </c>
      <c r="C75">
        <v>30</v>
      </c>
      <c r="D75">
        <v>10</v>
      </c>
      <c r="E75">
        <v>29</v>
      </c>
      <c r="F75">
        <v>0.99999990000000005</v>
      </c>
      <c r="G75">
        <v>2.8999999999999901</v>
      </c>
    </row>
    <row r="76" spans="1:8" x14ac:dyDescent="0.3">
      <c r="A76">
        <v>1.768</v>
      </c>
      <c r="B76">
        <v>211.84614999999999</v>
      </c>
      <c r="C76">
        <v>40</v>
      </c>
      <c r="D76">
        <v>10</v>
      </c>
      <c r="E76">
        <v>37</v>
      </c>
      <c r="F76">
        <v>0.99999990000000005</v>
      </c>
      <c r="G76">
        <v>3.7</v>
      </c>
    </row>
    <row r="77" spans="1:8" x14ac:dyDescent="0.3">
      <c r="A77">
        <v>1.768</v>
      </c>
      <c r="B77">
        <v>211.84614999999999</v>
      </c>
      <c r="C77">
        <v>50</v>
      </c>
      <c r="D77">
        <v>8</v>
      </c>
      <c r="E77">
        <v>36</v>
      </c>
      <c r="F77">
        <v>0.8</v>
      </c>
      <c r="G77">
        <v>3.6</v>
      </c>
    </row>
    <row r="78" spans="1:8" x14ac:dyDescent="0.3">
      <c r="A78">
        <v>1.768</v>
      </c>
      <c r="B78">
        <v>211.84614999999999</v>
      </c>
      <c r="C78">
        <v>60</v>
      </c>
      <c r="D78">
        <v>8</v>
      </c>
      <c r="E78">
        <v>30</v>
      </c>
      <c r="F78">
        <v>0.8</v>
      </c>
      <c r="G78">
        <v>3</v>
      </c>
    </row>
    <row r="79" spans="1:8" x14ac:dyDescent="0.3">
      <c r="A79">
        <v>1.768</v>
      </c>
      <c r="B79">
        <v>211.84614999999999</v>
      </c>
      <c r="C79">
        <v>70</v>
      </c>
      <c r="D79">
        <v>6</v>
      </c>
      <c r="E79">
        <v>26</v>
      </c>
      <c r="F79">
        <v>0.59999999999999898</v>
      </c>
      <c r="G79">
        <v>2.6</v>
      </c>
    </row>
    <row r="80" spans="1:8" x14ac:dyDescent="0.3">
      <c r="A80">
        <v>1.768</v>
      </c>
      <c r="B80">
        <v>211.84614999999999</v>
      </c>
      <c r="C80">
        <v>80</v>
      </c>
      <c r="D80">
        <v>5</v>
      </c>
      <c r="E80">
        <v>30</v>
      </c>
      <c r="F80">
        <v>0.5</v>
      </c>
      <c r="G80">
        <v>3</v>
      </c>
    </row>
    <row r="81" spans="1:7" x14ac:dyDescent="0.3">
      <c r="A81">
        <v>1.768</v>
      </c>
      <c r="B81">
        <v>211.84614999999999</v>
      </c>
      <c r="C81">
        <v>90</v>
      </c>
      <c r="D81">
        <v>5</v>
      </c>
      <c r="E81">
        <v>39</v>
      </c>
      <c r="F81">
        <v>0.5</v>
      </c>
      <c r="G81">
        <v>3.8999999999999901</v>
      </c>
    </row>
    <row r="82" spans="1:7" x14ac:dyDescent="0.3">
      <c r="A82">
        <v>1.768</v>
      </c>
      <c r="B82">
        <v>211.84614999999999</v>
      </c>
      <c r="C82">
        <v>100</v>
      </c>
      <c r="D82">
        <v>6</v>
      </c>
      <c r="E82">
        <v>32</v>
      </c>
      <c r="F82">
        <v>0.59999999999999898</v>
      </c>
      <c r="G82">
        <v>3.2</v>
      </c>
    </row>
    <row r="83" spans="1:7" x14ac:dyDescent="0.3">
      <c r="A83">
        <v>1.768</v>
      </c>
      <c r="B83">
        <v>211.84614999999999</v>
      </c>
      <c r="C83">
        <v>110</v>
      </c>
      <c r="D83">
        <v>5</v>
      </c>
      <c r="E83">
        <v>41</v>
      </c>
      <c r="F83">
        <v>0.5</v>
      </c>
      <c r="G83">
        <v>4.0999999999999899</v>
      </c>
    </row>
    <row r="84" spans="1:7" x14ac:dyDescent="0.3">
      <c r="A84">
        <v>1.768</v>
      </c>
      <c r="B84">
        <v>211.84614999999999</v>
      </c>
      <c r="C84">
        <v>120</v>
      </c>
      <c r="D84">
        <v>3</v>
      </c>
      <c r="E84">
        <v>38</v>
      </c>
      <c r="F84">
        <v>0.29999999999999899</v>
      </c>
      <c r="G84">
        <v>3.7999999999999901</v>
      </c>
    </row>
    <row r="85" spans="1:7" x14ac:dyDescent="0.3">
      <c r="A85">
        <v>1.768</v>
      </c>
      <c r="B85">
        <v>211.84614999999999</v>
      </c>
      <c r="C85">
        <v>130</v>
      </c>
      <c r="D85">
        <v>4</v>
      </c>
      <c r="E85">
        <v>30</v>
      </c>
      <c r="F85">
        <v>0.4</v>
      </c>
      <c r="G85">
        <v>3</v>
      </c>
    </row>
    <row r="86" spans="1:7" x14ac:dyDescent="0.3">
      <c r="A86">
        <v>1.768</v>
      </c>
      <c r="B86">
        <v>211.84614999999999</v>
      </c>
      <c r="C86">
        <v>140</v>
      </c>
      <c r="D86">
        <v>3</v>
      </c>
      <c r="E86">
        <v>32</v>
      </c>
      <c r="F86">
        <v>0.29999999999999899</v>
      </c>
      <c r="G86">
        <v>3.2</v>
      </c>
    </row>
    <row r="87" spans="1:7" x14ac:dyDescent="0.3">
      <c r="A87">
        <v>1.768</v>
      </c>
      <c r="B87">
        <v>211.84614999999999</v>
      </c>
      <c r="C87">
        <v>150</v>
      </c>
      <c r="D87">
        <v>4</v>
      </c>
      <c r="E87">
        <v>39</v>
      </c>
      <c r="F87">
        <v>0.4</v>
      </c>
      <c r="G87">
        <v>3.8999999999999901</v>
      </c>
    </row>
    <row r="88" spans="1:7" x14ac:dyDescent="0.3">
      <c r="A88">
        <v>1.768</v>
      </c>
      <c r="B88">
        <v>211.84614999999999</v>
      </c>
      <c r="C88">
        <v>160</v>
      </c>
      <c r="D88">
        <v>4</v>
      </c>
      <c r="E88">
        <v>38</v>
      </c>
      <c r="F88">
        <v>0.4</v>
      </c>
      <c r="G88">
        <v>3.7999999999999901</v>
      </c>
    </row>
    <row r="89" spans="1:7" x14ac:dyDescent="0.3">
      <c r="A89">
        <v>1.768</v>
      </c>
      <c r="B89">
        <v>211.84614999999999</v>
      </c>
      <c r="C89">
        <v>170</v>
      </c>
      <c r="D89">
        <v>4</v>
      </c>
      <c r="E89">
        <v>32</v>
      </c>
      <c r="F89">
        <v>0.4</v>
      </c>
      <c r="G89">
        <v>3.2</v>
      </c>
    </row>
    <row r="90" spans="1:7" x14ac:dyDescent="0.3">
      <c r="A90">
        <v>1.768</v>
      </c>
      <c r="B90">
        <v>211.84614999999999</v>
      </c>
      <c r="C90">
        <v>180</v>
      </c>
      <c r="D90">
        <v>4</v>
      </c>
      <c r="E90">
        <v>31</v>
      </c>
      <c r="F90">
        <v>0.4</v>
      </c>
      <c r="G90">
        <v>3.1</v>
      </c>
    </row>
    <row r="91" spans="1:7" x14ac:dyDescent="0.3">
      <c r="A91">
        <v>1.768</v>
      </c>
      <c r="B91">
        <v>211.84614999999999</v>
      </c>
      <c r="C91">
        <v>190</v>
      </c>
      <c r="D91">
        <v>3</v>
      </c>
      <c r="E91">
        <v>35</v>
      </c>
      <c r="F91">
        <v>0.29999999999999899</v>
      </c>
      <c r="G91">
        <v>3.5</v>
      </c>
    </row>
    <row r="92" spans="1:7" x14ac:dyDescent="0.3">
      <c r="A92">
        <v>1.768</v>
      </c>
      <c r="B92">
        <v>211.84614999999999</v>
      </c>
      <c r="C92">
        <v>200</v>
      </c>
      <c r="D92">
        <v>4</v>
      </c>
      <c r="E92">
        <v>27</v>
      </c>
      <c r="F92">
        <v>0.4</v>
      </c>
      <c r="G92">
        <v>2.7</v>
      </c>
    </row>
    <row r="93" spans="1:7" x14ac:dyDescent="0.3">
      <c r="A93">
        <v>1.768</v>
      </c>
      <c r="B93">
        <v>211.84614999999999</v>
      </c>
      <c r="C93">
        <v>210</v>
      </c>
      <c r="D93">
        <v>4</v>
      </c>
      <c r="E93">
        <v>29</v>
      </c>
      <c r="F93">
        <v>0.4</v>
      </c>
      <c r="G93">
        <v>2.8999999999999901</v>
      </c>
    </row>
    <row r="94" spans="1:7" x14ac:dyDescent="0.3">
      <c r="A94">
        <v>1.768</v>
      </c>
      <c r="B94">
        <v>211.84614999999999</v>
      </c>
      <c r="C94">
        <v>220</v>
      </c>
      <c r="D94">
        <v>4</v>
      </c>
      <c r="E94">
        <v>37</v>
      </c>
      <c r="F94">
        <v>0.4</v>
      </c>
      <c r="G94">
        <v>3.7</v>
      </c>
    </row>
    <row r="95" spans="1:7" x14ac:dyDescent="0.3">
      <c r="A95">
        <v>1.768</v>
      </c>
      <c r="B95">
        <v>211.84614999999999</v>
      </c>
      <c r="C95">
        <v>230</v>
      </c>
      <c r="D95">
        <v>4</v>
      </c>
      <c r="E95">
        <v>25</v>
      </c>
      <c r="F95">
        <v>0.4</v>
      </c>
      <c r="G95">
        <v>2.5</v>
      </c>
    </row>
    <row r="96" spans="1:7" x14ac:dyDescent="0.3">
      <c r="A96">
        <v>1.768</v>
      </c>
      <c r="B96">
        <v>211.84614999999999</v>
      </c>
      <c r="C96">
        <v>240</v>
      </c>
      <c r="D96">
        <v>4</v>
      </c>
      <c r="E96">
        <v>32</v>
      </c>
      <c r="F96">
        <v>0.4</v>
      </c>
      <c r="G96">
        <v>3.2</v>
      </c>
    </row>
    <row r="97" spans="1:8" x14ac:dyDescent="0.3">
      <c r="A97">
        <v>1.768</v>
      </c>
      <c r="B97">
        <v>211.84614999999999</v>
      </c>
      <c r="C97">
        <v>250</v>
      </c>
      <c r="D97">
        <v>4</v>
      </c>
      <c r="E97">
        <v>34</v>
      </c>
      <c r="F97">
        <v>0.4</v>
      </c>
      <c r="G97">
        <v>3.3999999999999901</v>
      </c>
    </row>
    <row r="98" spans="1:8" x14ac:dyDescent="0.3">
      <c r="A98">
        <v>1.768</v>
      </c>
      <c r="B98">
        <v>211.84614999999999</v>
      </c>
      <c r="C98">
        <v>260</v>
      </c>
      <c r="D98">
        <v>4</v>
      </c>
      <c r="E98">
        <v>24</v>
      </c>
      <c r="F98">
        <v>0.4</v>
      </c>
      <c r="G98">
        <v>2.3999999999999901</v>
      </c>
    </row>
    <row r="99" spans="1:8" x14ac:dyDescent="0.3">
      <c r="A99">
        <v>1.768</v>
      </c>
      <c r="B99">
        <v>211.84614999999999</v>
      </c>
      <c r="C99">
        <v>270</v>
      </c>
      <c r="D99">
        <v>4</v>
      </c>
      <c r="E99">
        <v>26</v>
      </c>
      <c r="F99">
        <v>0.4</v>
      </c>
      <c r="G99">
        <v>2.6</v>
      </c>
    </row>
    <row r="100" spans="1:8" x14ac:dyDescent="0.3">
      <c r="A100">
        <v>1.768</v>
      </c>
      <c r="B100">
        <v>211.84614999999999</v>
      </c>
      <c r="C100">
        <v>280</v>
      </c>
      <c r="D100">
        <v>4</v>
      </c>
      <c r="E100">
        <v>34</v>
      </c>
      <c r="F100">
        <v>0.4</v>
      </c>
      <c r="G100">
        <v>3.3999999999999901</v>
      </c>
    </row>
    <row r="101" spans="1:8" x14ac:dyDescent="0.3">
      <c r="A101">
        <v>1.768</v>
      </c>
      <c r="B101">
        <v>211.84614999999999</v>
      </c>
      <c r="C101">
        <v>290</v>
      </c>
      <c r="D101">
        <v>3</v>
      </c>
      <c r="E101">
        <v>23</v>
      </c>
      <c r="F101">
        <v>0.29999999999999899</v>
      </c>
      <c r="G101">
        <v>2.2999999999999901</v>
      </c>
    </row>
    <row r="102" spans="1:8" x14ac:dyDescent="0.3">
      <c r="A102">
        <v>1.768</v>
      </c>
      <c r="B102">
        <v>211.84614999999999</v>
      </c>
      <c r="C102">
        <v>300</v>
      </c>
      <c r="D102">
        <v>4</v>
      </c>
      <c r="E102">
        <v>26</v>
      </c>
      <c r="F102">
        <v>0.4</v>
      </c>
      <c r="G102">
        <v>2.6</v>
      </c>
    </row>
    <row r="103" spans="1:8" x14ac:dyDescent="0.3">
      <c r="A103">
        <v>1.768</v>
      </c>
      <c r="B103">
        <v>211.84614999999999</v>
      </c>
      <c r="C103">
        <v>290</v>
      </c>
      <c r="D103">
        <v>3</v>
      </c>
      <c r="E103">
        <v>23</v>
      </c>
      <c r="F103">
        <v>0.29999999999999899</v>
      </c>
      <c r="G103">
        <v>2.2999999999999901</v>
      </c>
    </row>
    <row r="104" spans="1:8" x14ac:dyDescent="0.3">
      <c r="A104" t="s">
        <v>5</v>
      </c>
      <c r="B104">
        <v>0.59</v>
      </c>
      <c r="C104" t="s">
        <v>6</v>
      </c>
      <c r="D104">
        <v>2</v>
      </c>
      <c r="E104" t="s">
        <v>7</v>
      </c>
      <c r="F104">
        <v>162</v>
      </c>
      <c r="G104" t="s">
        <v>9</v>
      </c>
      <c r="H104">
        <v>81</v>
      </c>
    </row>
    <row r="105" spans="1:8" x14ac:dyDescent="0.3">
      <c r="A105" t="s">
        <v>8</v>
      </c>
    </row>
    <row r="106" spans="1:8" x14ac:dyDescent="0.3">
      <c r="A106" t="s">
        <v>113</v>
      </c>
    </row>
    <row r="107" spans="1:8" x14ac:dyDescent="0.3">
      <c r="A107" t="s">
        <v>0</v>
      </c>
      <c r="B107" t="s">
        <v>1</v>
      </c>
      <c r="C107" t="s">
        <v>2</v>
      </c>
      <c r="D107" t="s">
        <v>3</v>
      </c>
      <c r="E107" t="s">
        <v>27</v>
      </c>
      <c r="F107" t="s">
        <v>28</v>
      </c>
      <c r="G107" t="s">
        <v>29</v>
      </c>
    </row>
    <row r="108" spans="1:8" x14ac:dyDescent="0.3">
      <c r="A108">
        <v>1.768</v>
      </c>
      <c r="B108">
        <v>211.84614999999999</v>
      </c>
      <c r="C108">
        <v>20</v>
      </c>
      <c r="D108">
        <v>12</v>
      </c>
      <c r="E108">
        <v>53</v>
      </c>
      <c r="F108">
        <v>1.19999999999999</v>
      </c>
      <c r="G108">
        <v>5.2999999999999901</v>
      </c>
    </row>
    <row r="109" spans="1:8" x14ac:dyDescent="0.3">
      <c r="A109">
        <v>1.768</v>
      </c>
      <c r="B109">
        <v>211.84614999999999</v>
      </c>
      <c r="C109">
        <v>20</v>
      </c>
      <c r="D109">
        <v>10</v>
      </c>
      <c r="E109">
        <v>51</v>
      </c>
      <c r="F109">
        <v>0.99999990000000005</v>
      </c>
      <c r="G109">
        <v>5.0999999999999899</v>
      </c>
    </row>
    <row r="110" spans="1:8" x14ac:dyDescent="0.3">
      <c r="A110">
        <v>1.768</v>
      </c>
      <c r="B110">
        <v>211.84614999999999</v>
      </c>
      <c r="C110">
        <v>20</v>
      </c>
      <c r="D110">
        <v>11</v>
      </c>
      <c r="E110">
        <v>54</v>
      </c>
      <c r="F110">
        <v>1.1000000000000001</v>
      </c>
      <c r="G110">
        <v>5.4</v>
      </c>
    </row>
    <row r="111" spans="1:8" x14ac:dyDescent="0.3">
      <c r="A111">
        <v>1.768</v>
      </c>
      <c r="B111">
        <v>211.84614999999999</v>
      </c>
      <c r="C111">
        <v>20</v>
      </c>
      <c r="D111">
        <v>10</v>
      </c>
      <c r="E111">
        <v>52</v>
      </c>
      <c r="F111">
        <v>0.99999990000000005</v>
      </c>
      <c r="G111">
        <v>5.2</v>
      </c>
    </row>
    <row r="112" spans="1:8" x14ac:dyDescent="0.3">
      <c r="A112">
        <v>1.768</v>
      </c>
      <c r="B112">
        <v>211.84614999999999</v>
      </c>
      <c r="C112">
        <v>20</v>
      </c>
      <c r="D112">
        <v>11</v>
      </c>
      <c r="E112">
        <v>47</v>
      </c>
      <c r="F112">
        <v>1.1000000000000001</v>
      </c>
      <c r="G112">
        <v>4.7</v>
      </c>
    </row>
    <row r="113" spans="1:7" x14ac:dyDescent="0.3">
      <c r="A113">
        <v>1.768</v>
      </c>
      <c r="B113">
        <v>211.84614999999999</v>
      </c>
      <c r="C113">
        <v>20</v>
      </c>
      <c r="D113">
        <v>11</v>
      </c>
      <c r="E113">
        <v>49</v>
      </c>
      <c r="F113">
        <v>1.1000000000000001</v>
      </c>
      <c r="G113">
        <v>4.9000000000000004</v>
      </c>
    </row>
    <row r="114" spans="1:7" x14ac:dyDescent="0.3">
      <c r="A114">
        <v>1.768</v>
      </c>
      <c r="B114">
        <v>211.84614999999999</v>
      </c>
      <c r="C114">
        <v>20</v>
      </c>
      <c r="D114">
        <v>12</v>
      </c>
      <c r="E114">
        <v>47</v>
      </c>
      <c r="F114">
        <v>1.19999999999999</v>
      </c>
      <c r="G114">
        <v>4.7</v>
      </c>
    </row>
    <row r="115" spans="1:7" x14ac:dyDescent="0.3">
      <c r="A115">
        <v>1.768</v>
      </c>
      <c r="B115">
        <v>211.84614999999999</v>
      </c>
      <c r="C115">
        <v>20</v>
      </c>
      <c r="D115">
        <v>10</v>
      </c>
      <c r="E115">
        <v>48</v>
      </c>
      <c r="F115">
        <v>0.99999990000000005</v>
      </c>
      <c r="G115">
        <v>4.7999999999999901</v>
      </c>
    </row>
    <row r="116" spans="1:7" x14ac:dyDescent="0.3">
      <c r="A116">
        <v>1.768</v>
      </c>
      <c r="B116">
        <v>211.84614999999999</v>
      </c>
      <c r="C116">
        <v>20</v>
      </c>
      <c r="D116">
        <v>12</v>
      </c>
      <c r="E116">
        <v>47</v>
      </c>
      <c r="F116">
        <v>1.19999999999999</v>
      </c>
      <c r="G116">
        <v>4.7</v>
      </c>
    </row>
    <row r="117" spans="1:7" x14ac:dyDescent="0.3">
      <c r="A117">
        <v>1.768</v>
      </c>
      <c r="B117">
        <v>211.84614999999999</v>
      </c>
      <c r="C117">
        <v>20</v>
      </c>
      <c r="D117">
        <v>8</v>
      </c>
      <c r="E117">
        <v>38</v>
      </c>
      <c r="F117">
        <v>0.8</v>
      </c>
      <c r="G117">
        <v>3.7999999999999901</v>
      </c>
    </row>
    <row r="118" spans="1:7" x14ac:dyDescent="0.3">
      <c r="A118">
        <v>1.768</v>
      </c>
      <c r="B118">
        <v>211.84614999999999</v>
      </c>
      <c r="C118">
        <v>20</v>
      </c>
      <c r="D118">
        <v>10</v>
      </c>
      <c r="E118">
        <v>33</v>
      </c>
      <c r="F118">
        <v>0.99999990000000005</v>
      </c>
      <c r="G118">
        <v>3.2999999999999901</v>
      </c>
    </row>
    <row r="119" spans="1:7" x14ac:dyDescent="0.3">
      <c r="A119">
        <v>1.768</v>
      </c>
      <c r="B119">
        <v>211.84614999999999</v>
      </c>
      <c r="C119">
        <v>20</v>
      </c>
      <c r="D119">
        <v>11</v>
      </c>
      <c r="E119">
        <v>36</v>
      </c>
      <c r="F119">
        <v>1.1000000000000001</v>
      </c>
      <c r="G119">
        <v>3.6</v>
      </c>
    </row>
    <row r="120" spans="1:7" x14ac:dyDescent="0.3">
      <c r="A120">
        <v>1.768</v>
      </c>
      <c r="B120">
        <v>211.84614999999999</v>
      </c>
      <c r="C120">
        <v>20</v>
      </c>
      <c r="D120">
        <v>10</v>
      </c>
      <c r="E120">
        <v>40</v>
      </c>
      <c r="F120">
        <v>0.99999990000000005</v>
      </c>
      <c r="G120">
        <v>4</v>
      </c>
    </row>
    <row r="121" spans="1:7" x14ac:dyDescent="0.3">
      <c r="A121">
        <v>1.768</v>
      </c>
      <c r="B121">
        <v>211.84614999999999</v>
      </c>
      <c r="C121">
        <v>20</v>
      </c>
      <c r="D121">
        <v>8</v>
      </c>
      <c r="E121">
        <v>39</v>
      </c>
      <c r="F121">
        <v>0.8</v>
      </c>
      <c r="G121">
        <v>3.8999999999999901</v>
      </c>
    </row>
    <row r="122" spans="1:7" x14ac:dyDescent="0.3">
      <c r="A122">
        <v>1.768</v>
      </c>
      <c r="B122">
        <v>211.84614999999999</v>
      </c>
      <c r="C122">
        <v>20</v>
      </c>
      <c r="D122">
        <v>7</v>
      </c>
      <c r="E122">
        <v>30</v>
      </c>
      <c r="F122">
        <v>0.69999999999999896</v>
      </c>
      <c r="G122">
        <v>3</v>
      </c>
    </row>
    <row r="123" spans="1:7" x14ac:dyDescent="0.3">
      <c r="A123">
        <v>1.768</v>
      </c>
      <c r="B123">
        <v>211.84614999999999</v>
      </c>
      <c r="C123">
        <v>20</v>
      </c>
      <c r="D123">
        <v>10</v>
      </c>
      <c r="E123">
        <v>26</v>
      </c>
      <c r="F123">
        <v>0.99999990000000005</v>
      </c>
      <c r="G123">
        <v>2.6</v>
      </c>
    </row>
    <row r="124" spans="1:7" x14ac:dyDescent="0.3">
      <c r="A124">
        <v>1.768</v>
      </c>
      <c r="B124">
        <v>211.84614999999999</v>
      </c>
      <c r="C124">
        <v>20</v>
      </c>
      <c r="D124">
        <v>11</v>
      </c>
      <c r="E124">
        <v>31</v>
      </c>
      <c r="F124">
        <v>1.1000000000000001</v>
      </c>
      <c r="G124">
        <v>3.1</v>
      </c>
    </row>
    <row r="125" spans="1:7" x14ac:dyDescent="0.3">
      <c r="A125">
        <v>1.768</v>
      </c>
      <c r="B125">
        <v>211.84614999999999</v>
      </c>
      <c r="C125">
        <v>20</v>
      </c>
      <c r="D125">
        <v>8</v>
      </c>
      <c r="E125">
        <v>24</v>
      </c>
      <c r="F125">
        <v>0.8</v>
      </c>
      <c r="G125">
        <v>2.3999999999999901</v>
      </c>
    </row>
    <row r="126" spans="1:7" x14ac:dyDescent="0.3">
      <c r="A126">
        <v>1.768</v>
      </c>
      <c r="B126">
        <v>211.84614999999999</v>
      </c>
      <c r="C126">
        <v>20</v>
      </c>
      <c r="D126">
        <v>10</v>
      </c>
      <c r="E126">
        <v>28</v>
      </c>
      <c r="F126">
        <v>0.99999990000000005</v>
      </c>
      <c r="G126">
        <v>2.7999999999999901</v>
      </c>
    </row>
    <row r="127" spans="1:7" x14ac:dyDescent="0.3">
      <c r="A127">
        <v>1.768</v>
      </c>
      <c r="B127">
        <v>211.84614999999999</v>
      </c>
      <c r="C127">
        <v>20</v>
      </c>
      <c r="D127">
        <v>8</v>
      </c>
      <c r="E127">
        <v>28</v>
      </c>
      <c r="F127">
        <v>0.8</v>
      </c>
      <c r="G127">
        <v>2.7999999999999901</v>
      </c>
    </row>
    <row r="128" spans="1:7" x14ac:dyDescent="0.3">
      <c r="A128">
        <v>1.768</v>
      </c>
      <c r="B128">
        <v>211.84614999999999</v>
      </c>
      <c r="C128">
        <v>20</v>
      </c>
      <c r="D128">
        <v>8</v>
      </c>
      <c r="E128">
        <v>31</v>
      </c>
      <c r="F128">
        <v>0.8</v>
      </c>
      <c r="G128">
        <v>3.1</v>
      </c>
    </row>
    <row r="129" spans="1:8" x14ac:dyDescent="0.3">
      <c r="A129">
        <v>1.768</v>
      </c>
      <c r="B129">
        <v>211.84614999999999</v>
      </c>
      <c r="C129">
        <v>20</v>
      </c>
      <c r="D129">
        <v>7</v>
      </c>
      <c r="E129">
        <v>24</v>
      </c>
      <c r="F129">
        <v>0.69999999999999896</v>
      </c>
      <c r="G129">
        <v>2.3999999999999901</v>
      </c>
    </row>
    <row r="130" spans="1:8" x14ac:dyDescent="0.3">
      <c r="A130">
        <v>1.768</v>
      </c>
      <c r="B130">
        <v>211.84614999999999</v>
      </c>
      <c r="C130">
        <v>20</v>
      </c>
      <c r="D130">
        <v>7</v>
      </c>
      <c r="E130">
        <v>25</v>
      </c>
      <c r="F130">
        <v>0.69999999999999896</v>
      </c>
      <c r="G130">
        <v>2.5</v>
      </c>
    </row>
    <row r="131" spans="1:8" x14ac:dyDescent="0.3">
      <c r="A131">
        <v>1.768</v>
      </c>
      <c r="B131">
        <v>211.84614999999999</v>
      </c>
      <c r="C131">
        <v>20</v>
      </c>
      <c r="D131">
        <v>7</v>
      </c>
      <c r="E131">
        <v>17</v>
      </c>
      <c r="F131">
        <v>0.69999999999999896</v>
      </c>
      <c r="G131">
        <v>1.69999999999999</v>
      </c>
    </row>
    <row r="132" spans="1:8" x14ac:dyDescent="0.3">
      <c r="A132">
        <v>1.768</v>
      </c>
      <c r="B132">
        <v>211.84614999999999</v>
      </c>
      <c r="C132">
        <v>20</v>
      </c>
      <c r="D132">
        <v>6</v>
      </c>
      <c r="E132">
        <v>27</v>
      </c>
      <c r="F132">
        <v>0.59999999999999898</v>
      </c>
      <c r="G132">
        <v>2.7</v>
      </c>
    </row>
    <row r="133" spans="1:8" x14ac:dyDescent="0.3">
      <c r="A133">
        <v>1.768</v>
      </c>
      <c r="B133">
        <v>211.84614999999999</v>
      </c>
      <c r="C133">
        <v>20</v>
      </c>
      <c r="D133">
        <v>6</v>
      </c>
      <c r="E133">
        <v>17</v>
      </c>
      <c r="F133">
        <v>0.59999999999999898</v>
      </c>
      <c r="G133">
        <v>1.69999999999999</v>
      </c>
    </row>
    <row r="134" spans="1:8" x14ac:dyDescent="0.3">
      <c r="A134">
        <v>1.768</v>
      </c>
      <c r="B134">
        <v>211.84614999999999</v>
      </c>
      <c r="C134">
        <v>20</v>
      </c>
      <c r="D134">
        <v>7</v>
      </c>
      <c r="E134">
        <v>17</v>
      </c>
      <c r="F134">
        <v>0.69999999999999896</v>
      </c>
      <c r="G134">
        <v>1.69999999999999</v>
      </c>
    </row>
    <row r="135" spans="1:8" x14ac:dyDescent="0.3">
      <c r="A135" t="s">
        <v>5</v>
      </c>
      <c r="B135">
        <v>0.59</v>
      </c>
      <c r="C135" t="s">
        <v>6</v>
      </c>
      <c r="D135">
        <v>2</v>
      </c>
      <c r="E135" t="s">
        <v>7</v>
      </c>
      <c r="F135">
        <v>162</v>
      </c>
      <c r="G135" t="s">
        <v>9</v>
      </c>
      <c r="H135">
        <v>81</v>
      </c>
    </row>
    <row r="136" spans="1:8" x14ac:dyDescent="0.3">
      <c r="A136" t="s">
        <v>8</v>
      </c>
    </row>
    <row r="137" spans="1:8" x14ac:dyDescent="0.3">
      <c r="A137" t="s">
        <v>114</v>
      </c>
    </row>
    <row r="138" spans="1:8" x14ac:dyDescent="0.3">
      <c r="A138" t="s">
        <v>0</v>
      </c>
      <c r="B138" t="s">
        <v>1</v>
      </c>
      <c r="C138" t="s">
        <v>2</v>
      </c>
      <c r="D138" t="s">
        <v>3</v>
      </c>
      <c r="E138" t="s">
        <v>27</v>
      </c>
      <c r="F138" t="s">
        <v>28</v>
      </c>
      <c r="G138" t="s">
        <v>29</v>
      </c>
    </row>
    <row r="139" spans="1:8" x14ac:dyDescent="0.3">
      <c r="A139">
        <v>1.768</v>
      </c>
      <c r="B139">
        <v>261.53845999999999</v>
      </c>
      <c r="C139">
        <v>20</v>
      </c>
      <c r="D139">
        <v>11</v>
      </c>
      <c r="E139">
        <v>60</v>
      </c>
      <c r="F139">
        <v>1.1000000000000001</v>
      </c>
      <c r="G139">
        <v>6</v>
      </c>
    </row>
    <row r="140" spans="1:8" x14ac:dyDescent="0.3">
      <c r="A140">
        <v>1.768</v>
      </c>
      <c r="B140">
        <v>261.53845999999999</v>
      </c>
      <c r="C140">
        <v>20</v>
      </c>
      <c r="D140">
        <v>10</v>
      </c>
      <c r="E140">
        <v>55</v>
      </c>
      <c r="F140">
        <v>0.99999990000000005</v>
      </c>
      <c r="G140">
        <v>5.5</v>
      </c>
    </row>
    <row r="141" spans="1:8" x14ac:dyDescent="0.3">
      <c r="A141">
        <v>1.768</v>
      </c>
      <c r="B141">
        <v>261.53845999999999</v>
      </c>
      <c r="C141">
        <v>20</v>
      </c>
      <c r="D141">
        <v>12</v>
      </c>
      <c r="E141">
        <v>53</v>
      </c>
      <c r="F141">
        <v>1.19999999999999</v>
      </c>
      <c r="G141">
        <v>5.2999999999999901</v>
      </c>
    </row>
    <row r="142" spans="1:8" x14ac:dyDescent="0.3">
      <c r="A142">
        <v>1.768</v>
      </c>
      <c r="B142">
        <v>261.53845999999999</v>
      </c>
      <c r="C142">
        <v>20</v>
      </c>
      <c r="D142">
        <v>10</v>
      </c>
      <c r="E142">
        <v>43</v>
      </c>
      <c r="F142">
        <v>0.99999990000000005</v>
      </c>
      <c r="G142">
        <v>4.2999999999999901</v>
      </c>
    </row>
    <row r="143" spans="1:8" x14ac:dyDescent="0.3">
      <c r="A143">
        <v>1.768</v>
      </c>
      <c r="B143">
        <v>261.53845999999999</v>
      </c>
      <c r="C143">
        <v>20</v>
      </c>
      <c r="D143">
        <v>10</v>
      </c>
      <c r="E143">
        <v>49</v>
      </c>
      <c r="F143">
        <v>0.99999990000000005</v>
      </c>
      <c r="G143">
        <v>4.9000000000000004</v>
      </c>
    </row>
    <row r="144" spans="1:8" x14ac:dyDescent="0.3">
      <c r="A144">
        <v>1.768</v>
      </c>
      <c r="B144">
        <v>261.53845999999999</v>
      </c>
      <c r="C144">
        <v>20</v>
      </c>
      <c r="D144">
        <v>11</v>
      </c>
      <c r="E144">
        <v>49</v>
      </c>
      <c r="F144">
        <v>1.1000000000000001</v>
      </c>
      <c r="G144">
        <v>4.9000000000000004</v>
      </c>
    </row>
    <row r="145" spans="1:7" x14ac:dyDescent="0.3">
      <c r="A145">
        <v>1.768</v>
      </c>
      <c r="B145">
        <v>261.53845999999999</v>
      </c>
      <c r="C145">
        <v>20</v>
      </c>
      <c r="D145">
        <v>10</v>
      </c>
      <c r="E145">
        <v>39</v>
      </c>
      <c r="F145">
        <v>0.99999990000000005</v>
      </c>
      <c r="G145">
        <v>3.8999999999999901</v>
      </c>
    </row>
    <row r="146" spans="1:7" x14ac:dyDescent="0.3">
      <c r="A146">
        <v>1.768</v>
      </c>
      <c r="B146">
        <v>261.53845999999999</v>
      </c>
      <c r="C146">
        <v>20</v>
      </c>
      <c r="D146">
        <v>11</v>
      </c>
      <c r="E146">
        <v>44</v>
      </c>
      <c r="F146">
        <v>1.1000000000000001</v>
      </c>
      <c r="G146">
        <v>4.4000000000000004</v>
      </c>
    </row>
    <row r="147" spans="1:7" x14ac:dyDescent="0.3">
      <c r="A147">
        <v>1.768</v>
      </c>
      <c r="B147">
        <v>261.53845999999999</v>
      </c>
      <c r="C147">
        <v>20</v>
      </c>
      <c r="D147">
        <v>10</v>
      </c>
      <c r="E147">
        <v>37</v>
      </c>
      <c r="F147">
        <v>0.99999990000000005</v>
      </c>
      <c r="G147">
        <v>3.7</v>
      </c>
    </row>
    <row r="148" spans="1:7" x14ac:dyDescent="0.3">
      <c r="A148">
        <v>1.768</v>
      </c>
      <c r="B148">
        <v>261.53845999999999</v>
      </c>
      <c r="C148">
        <v>20</v>
      </c>
      <c r="D148">
        <v>10</v>
      </c>
      <c r="E148">
        <v>34</v>
      </c>
      <c r="F148">
        <v>0.99999990000000005</v>
      </c>
      <c r="G148">
        <v>3.3999999999999901</v>
      </c>
    </row>
    <row r="149" spans="1:7" x14ac:dyDescent="0.3">
      <c r="A149">
        <v>1.768</v>
      </c>
      <c r="B149">
        <v>261.53845999999999</v>
      </c>
      <c r="C149">
        <v>20</v>
      </c>
      <c r="D149">
        <v>11</v>
      </c>
      <c r="E149">
        <v>42</v>
      </c>
      <c r="F149">
        <v>1.1000000000000001</v>
      </c>
      <c r="G149">
        <v>4.2</v>
      </c>
    </row>
    <row r="150" spans="1:7" x14ac:dyDescent="0.3">
      <c r="A150">
        <v>1.768</v>
      </c>
      <c r="B150">
        <v>261.53845999999999</v>
      </c>
      <c r="C150">
        <v>20</v>
      </c>
      <c r="D150">
        <v>10</v>
      </c>
      <c r="E150">
        <v>43</v>
      </c>
      <c r="F150">
        <v>0.99999990000000005</v>
      </c>
      <c r="G150">
        <v>4.2999999999999901</v>
      </c>
    </row>
    <row r="151" spans="1:7" x14ac:dyDescent="0.3">
      <c r="A151">
        <v>1.768</v>
      </c>
      <c r="B151">
        <v>261.53845999999999</v>
      </c>
      <c r="C151">
        <v>20</v>
      </c>
      <c r="D151">
        <v>8</v>
      </c>
      <c r="E151">
        <v>31</v>
      </c>
      <c r="F151">
        <v>0.8</v>
      </c>
      <c r="G151">
        <v>3.1</v>
      </c>
    </row>
    <row r="152" spans="1:7" x14ac:dyDescent="0.3">
      <c r="A152">
        <v>1.768</v>
      </c>
      <c r="B152">
        <v>261.53845999999999</v>
      </c>
      <c r="C152">
        <v>20</v>
      </c>
      <c r="D152">
        <v>9</v>
      </c>
      <c r="E152">
        <v>29</v>
      </c>
      <c r="F152">
        <v>0.89999989999999896</v>
      </c>
      <c r="G152">
        <v>2.8999999999999901</v>
      </c>
    </row>
    <row r="153" spans="1:7" x14ac:dyDescent="0.3">
      <c r="A153">
        <v>1.768</v>
      </c>
      <c r="B153">
        <v>261.53845999999999</v>
      </c>
      <c r="C153">
        <v>20</v>
      </c>
      <c r="D153">
        <v>9</v>
      </c>
      <c r="E153">
        <v>34</v>
      </c>
      <c r="F153">
        <v>0.89999989999999896</v>
      </c>
      <c r="G153">
        <v>3.3999999999999901</v>
      </c>
    </row>
    <row r="154" spans="1:7" x14ac:dyDescent="0.3">
      <c r="A154">
        <v>1.768</v>
      </c>
      <c r="B154">
        <v>261.53845999999999</v>
      </c>
      <c r="C154">
        <v>20</v>
      </c>
      <c r="D154">
        <v>9</v>
      </c>
      <c r="E154">
        <v>33</v>
      </c>
      <c r="F154">
        <v>0.89999989999999896</v>
      </c>
      <c r="G154">
        <v>3.2999999999999901</v>
      </c>
    </row>
    <row r="155" spans="1:7" x14ac:dyDescent="0.3">
      <c r="A155">
        <v>1.768</v>
      </c>
      <c r="B155">
        <v>261.53845999999999</v>
      </c>
      <c r="C155">
        <v>20</v>
      </c>
      <c r="D155">
        <v>9</v>
      </c>
      <c r="E155">
        <v>28</v>
      </c>
      <c r="F155">
        <v>0.89999989999999896</v>
      </c>
      <c r="G155">
        <v>2.7999999999999901</v>
      </c>
    </row>
    <row r="156" spans="1:7" x14ac:dyDescent="0.3">
      <c r="A156">
        <v>1.768</v>
      </c>
      <c r="B156">
        <v>261.53845999999999</v>
      </c>
      <c r="C156">
        <v>20</v>
      </c>
      <c r="D156">
        <v>8</v>
      </c>
      <c r="E156">
        <v>30</v>
      </c>
      <c r="F156">
        <v>0.8</v>
      </c>
      <c r="G156">
        <v>3</v>
      </c>
    </row>
    <row r="157" spans="1:7" x14ac:dyDescent="0.3">
      <c r="A157">
        <v>1.768</v>
      </c>
      <c r="B157">
        <v>261.53845999999999</v>
      </c>
      <c r="C157">
        <v>20</v>
      </c>
      <c r="D157">
        <v>8</v>
      </c>
      <c r="E157">
        <v>34</v>
      </c>
      <c r="F157">
        <v>0.8</v>
      </c>
      <c r="G157">
        <v>3.3999999999999901</v>
      </c>
    </row>
    <row r="158" spans="1:7" x14ac:dyDescent="0.3">
      <c r="A158">
        <v>1.768</v>
      </c>
      <c r="B158">
        <v>261.53845999999999</v>
      </c>
      <c r="C158">
        <v>20</v>
      </c>
      <c r="D158">
        <v>7</v>
      </c>
      <c r="E158">
        <v>27</v>
      </c>
      <c r="F158">
        <v>0.69999999999999896</v>
      </c>
      <c r="G158">
        <v>2.7</v>
      </c>
    </row>
    <row r="159" spans="1:7" x14ac:dyDescent="0.3">
      <c r="A159">
        <v>1.768</v>
      </c>
      <c r="B159">
        <v>261.53845999999999</v>
      </c>
      <c r="C159">
        <v>20</v>
      </c>
      <c r="D159">
        <v>8</v>
      </c>
      <c r="E159">
        <v>29</v>
      </c>
      <c r="F159">
        <v>0.8</v>
      </c>
      <c r="G159">
        <v>2.8999999999999901</v>
      </c>
    </row>
    <row r="160" spans="1:7" x14ac:dyDescent="0.3">
      <c r="A160">
        <v>1.768</v>
      </c>
      <c r="B160">
        <v>261.53845999999999</v>
      </c>
      <c r="C160">
        <v>20</v>
      </c>
      <c r="D160">
        <v>8</v>
      </c>
      <c r="E160">
        <v>33</v>
      </c>
      <c r="F160">
        <v>0.8</v>
      </c>
      <c r="G160">
        <v>3.2999999999999901</v>
      </c>
    </row>
    <row r="161" spans="1:11" x14ac:dyDescent="0.3">
      <c r="A161">
        <v>1.768</v>
      </c>
      <c r="B161">
        <v>261.53845999999999</v>
      </c>
      <c r="C161">
        <v>20</v>
      </c>
      <c r="D161">
        <v>7</v>
      </c>
      <c r="E161">
        <v>22</v>
      </c>
      <c r="F161">
        <v>0.69999999999999896</v>
      </c>
      <c r="G161">
        <v>2.2000000000000002</v>
      </c>
    </row>
    <row r="162" spans="1:11" x14ac:dyDescent="0.3">
      <c r="A162">
        <v>1.768</v>
      </c>
      <c r="B162">
        <v>261.53845999999999</v>
      </c>
      <c r="C162">
        <v>20</v>
      </c>
      <c r="D162">
        <v>8</v>
      </c>
      <c r="E162">
        <v>25</v>
      </c>
      <c r="F162">
        <v>0.8</v>
      </c>
      <c r="G162">
        <v>2.5</v>
      </c>
    </row>
    <row r="163" spans="1:11" x14ac:dyDescent="0.3">
      <c r="A163">
        <v>1.768</v>
      </c>
      <c r="B163">
        <v>261.53845999999999</v>
      </c>
      <c r="C163">
        <v>20</v>
      </c>
      <c r="D163">
        <v>6</v>
      </c>
      <c r="E163">
        <v>25</v>
      </c>
      <c r="F163">
        <v>0.59999999999999898</v>
      </c>
      <c r="G163">
        <v>2.5</v>
      </c>
    </row>
    <row r="164" spans="1:11" x14ac:dyDescent="0.3">
      <c r="A164">
        <v>1.768</v>
      </c>
      <c r="B164">
        <v>261.53845999999999</v>
      </c>
      <c r="C164">
        <v>20</v>
      </c>
      <c r="D164">
        <v>8</v>
      </c>
      <c r="E164">
        <v>21</v>
      </c>
      <c r="F164">
        <v>0.8</v>
      </c>
      <c r="G164">
        <v>2.1</v>
      </c>
    </row>
    <row r="165" spans="1:11" x14ac:dyDescent="0.3">
      <c r="A165">
        <v>1.768</v>
      </c>
      <c r="B165">
        <v>261.53845999999999</v>
      </c>
      <c r="C165">
        <v>20</v>
      </c>
      <c r="D165">
        <v>8</v>
      </c>
      <c r="E165">
        <v>21</v>
      </c>
      <c r="F165">
        <v>0.8</v>
      </c>
      <c r="G165">
        <v>2.1</v>
      </c>
    </row>
    <row r="166" spans="1:11" x14ac:dyDescent="0.3">
      <c r="A166" t="s">
        <v>5</v>
      </c>
      <c r="B166">
        <v>0.59</v>
      </c>
      <c r="C166" t="s">
        <v>6</v>
      </c>
      <c r="D166">
        <v>2</v>
      </c>
      <c r="E166" t="s">
        <v>7</v>
      </c>
      <c r="F166">
        <v>200</v>
      </c>
      <c r="G166" t="s">
        <v>9</v>
      </c>
      <c r="H166">
        <v>100</v>
      </c>
    </row>
    <row r="167" spans="1:11" x14ac:dyDescent="0.3">
      <c r="A167" t="s">
        <v>8</v>
      </c>
    </row>
    <row r="168" spans="1:11" x14ac:dyDescent="0.3">
      <c r="A168" t="s">
        <v>114</v>
      </c>
    </row>
    <row r="169" spans="1:11" x14ac:dyDescent="0.3">
      <c r="A169" t="s">
        <v>0</v>
      </c>
      <c r="B169" t="s">
        <v>1</v>
      </c>
      <c r="C169" s="4" t="s">
        <v>75</v>
      </c>
      <c r="D169" t="s">
        <v>2</v>
      </c>
      <c r="E169" t="s">
        <v>3</v>
      </c>
      <c r="F169" t="s">
        <v>27</v>
      </c>
      <c r="G169" t="s">
        <v>28</v>
      </c>
      <c r="H169" t="s">
        <v>29</v>
      </c>
      <c r="I169" t="s">
        <v>120</v>
      </c>
      <c r="J169" t="s">
        <v>121</v>
      </c>
      <c r="K169" t="s">
        <v>122</v>
      </c>
    </row>
    <row r="170" spans="1:11" x14ac:dyDescent="0.3">
      <c r="A170">
        <v>1.768</v>
      </c>
      <c r="B170">
        <v>261.53845999999999</v>
      </c>
      <c r="C170">
        <v>101</v>
      </c>
      <c r="D170">
        <v>20</v>
      </c>
      <c r="E170">
        <v>12</v>
      </c>
      <c r="F170">
        <v>44</v>
      </c>
      <c r="G170">
        <v>1.19999999999999</v>
      </c>
      <c r="H170">
        <v>4.4000000000000004</v>
      </c>
      <c r="I170">
        <f t="shared" ref="I170:I201" si="0">B170-$F$219/2</f>
        <v>161.53845999999999</v>
      </c>
      <c r="J170">
        <f t="shared" ref="J170:J201" si="1">(F170/E170)/(PI()*$H$219^2)</f>
        <v>1.1671362493405658E-4</v>
      </c>
      <c r="K170">
        <f>C170-I170</f>
        <v>-60.538459999999986</v>
      </c>
    </row>
    <row r="171" spans="1:11" x14ac:dyDescent="0.3">
      <c r="A171">
        <v>1.768</v>
      </c>
      <c r="B171">
        <v>261.53845999999999</v>
      </c>
      <c r="C171">
        <v>111</v>
      </c>
      <c r="D171">
        <v>20</v>
      </c>
      <c r="E171">
        <v>12</v>
      </c>
      <c r="F171">
        <v>55</v>
      </c>
      <c r="G171">
        <v>1.19999999999999</v>
      </c>
      <c r="H171">
        <v>5.5</v>
      </c>
      <c r="I171">
        <f t="shared" si="0"/>
        <v>161.53845999999999</v>
      </c>
      <c r="J171">
        <f t="shared" si="1"/>
        <v>1.4589203116757073E-4</v>
      </c>
      <c r="K171">
        <f t="shared" ref="K171:K218" si="2">C171-I171</f>
        <v>-50.538459999999986</v>
      </c>
    </row>
    <row r="172" spans="1:11" x14ac:dyDescent="0.3">
      <c r="A172">
        <v>1.768</v>
      </c>
      <c r="B172">
        <v>261.53845999999999</v>
      </c>
      <c r="C172">
        <v>121</v>
      </c>
      <c r="D172">
        <v>20</v>
      </c>
      <c r="E172">
        <v>14</v>
      </c>
      <c r="F172">
        <v>60</v>
      </c>
      <c r="G172">
        <v>1.3999999999999899</v>
      </c>
      <c r="H172">
        <v>6</v>
      </c>
      <c r="I172">
        <f t="shared" si="0"/>
        <v>161.53845999999999</v>
      </c>
      <c r="J172">
        <f t="shared" si="1"/>
        <v>1.3641852265019601E-4</v>
      </c>
      <c r="K172">
        <f t="shared" si="2"/>
        <v>-40.538459999999986</v>
      </c>
    </row>
    <row r="173" spans="1:11" x14ac:dyDescent="0.3">
      <c r="A173">
        <v>1.768</v>
      </c>
      <c r="B173">
        <v>261.53845999999999</v>
      </c>
      <c r="C173">
        <v>131</v>
      </c>
      <c r="D173">
        <v>20</v>
      </c>
      <c r="E173">
        <v>13</v>
      </c>
      <c r="F173">
        <v>79</v>
      </c>
      <c r="G173">
        <v>1.3</v>
      </c>
      <c r="H173">
        <v>7.9</v>
      </c>
      <c r="I173">
        <f t="shared" si="0"/>
        <v>161.53845999999999</v>
      </c>
      <c r="J173">
        <f t="shared" si="1"/>
        <v>1.9343446929630356E-4</v>
      </c>
      <c r="K173">
        <f t="shared" si="2"/>
        <v>-30.538459999999986</v>
      </c>
    </row>
    <row r="174" spans="1:11" x14ac:dyDescent="0.3">
      <c r="A174">
        <v>1.768</v>
      </c>
      <c r="B174">
        <v>261.53845999999999</v>
      </c>
      <c r="C174">
        <v>141</v>
      </c>
      <c r="D174">
        <v>20</v>
      </c>
      <c r="E174">
        <v>14</v>
      </c>
      <c r="F174">
        <v>87</v>
      </c>
      <c r="G174">
        <v>1.3999999999999899</v>
      </c>
      <c r="H174">
        <v>8.699999</v>
      </c>
      <c r="I174">
        <f t="shared" si="0"/>
        <v>161.53845999999999</v>
      </c>
      <c r="J174">
        <f t="shared" si="1"/>
        <v>1.9780685784278422E-4</v>
      </c>
      <c r="K174">
        <f t="shared" si="2"/>
        <v>-20.538459999999986</v>
      </c>
    </row>
    <row r="175" spans="1:11" x14ac:dyDescent="0.3">
      <c r="A175">
        <v>1.768</v>
      </c>
      <c r="B175">
        <v>261.53845999999999</v>
      </c>
      <c r="C175">
        <v>151</v>
      </c>
      <c r="D175">
        <v>20</v>
      </c>
      <c r="E175">
        <v>11</v>
      </c>
      <c r="F175">
        <v>98</v>
      </c>
      <c r="G175">
        <v>1.1000000000000001</v>
      </c>
      <c r="H175">
        <v>9.7999989999999908</v>
      </c>
      <c r="I175">
        <f t="shared" si="0"/>
        <v>161.53845999999999</v>
      </c>
      <c r="J175">
        <f t="shared" si="1"/>
        <v>2.8358517132737713E-4</v>
      </c>
      <c r="K175">
        <f t="shared" si="2"/>
        <v>-10.538459999999986</v>
      </c>
    </row>
    <row r="176" spans="1:11" x14ac:dyDescent="0.3">
      <c r="A176">
        <v>1.768</v>
      </c>
      <c r="B176">
        <v>261.53845999999999</v>
      </c>
      <c r="C176">
        <v>161</v>
      </c>
      <c r="D176">
        <v>20</v>
      </c>
      <c r="E176">
        <v>11</v>
      </c>
      <c r="F176">
        <v>108</v>
      </c>
      <c r="G176">
        <v>1.1000000000000001</v>
      </c>
      <c r="H176">
        <v>10.8</v>
      </c>
      <c r="I176">
        <f t="shared" si="0"/>
        <v>161.53845999999999</v>
      </c>
      <c r="J176">
        <f t="shared" si="1"/>
        <v>3.1252243370772178E-4</v>
      </c>
      <c r="K176">
        <f t="shared" si="2"/>
        <v>-0.53845999999998639</v>
      </c>
    </row>
    <row r="177" spans="1:11" x14ac:dyDescent="0.3">
      <c r="A177">
        <v>1.768</v>
      </c>
      <c r="B177">
        <v>261.53845999999999</v>
      </c>
      <c r="C177">
        <v>171</v>
      </c>
      <c r="D177">
        <v>20</v>
      </c>
      <c r="E177">
        <v>12</v>
      </c>
      <c r="F177">
        <v>85</v>
      </c>
      <c r="G177">
        <v>1.19999999999999</v>
      </c>
      <c r="H177">
        <v>8.4999990000000007</v>
      </c>
      <c r="I177">
        <f t="shared" si="0"/>
        <v>161.53845999999999</v>
      </c>
      <c r="J177">
        <f t="shared" si="1"/>
        <v>2.2546950271351839E-4</v>
      </c>
      <c r="K177">
        <f t="shared" si="2"/>
        <v>9.4615400000000136</v>
      </c>
    </row>
    <row r="178" spans="1:11" x14ac:dyDescent="0.3">
      <c r="A178">
        <v>1.768</v>
      </c>
      <c r="B178">
        <v>261.53845999999999</v>
      </c>
      <c r="C178">
        <v>181</v>
      </c>
      <c r="D178">
        <v>20</v>
      </c>
      <c r="E178">
        <v>13</v>
      </c>
      <c r="F178">
        <v>72</v>
      </c>
      <c r="G178">
        <v>1.3</v>
      </c>
      <c r="H178">
        <v>7.2</v>
      </c>
      <c r="I178">
        <f t="shared" si="0"/>
        <v>161.53845999999999</v>
      </c>
      <c r="J178">
        <f t="shared" si="1"/>
        <v>1.7629470619409944E-4</v>
      </c>
      <c r="K178">
        <f t="shared" si="2"/>
        <v>19.461540000000014</v>
      </c>
    </row>
    <row r="179" spans="1:11" x14ac:dyDescent="0.3">
      <c r="A179">
        <v>1.768</v>
      </c>
      <c r="B179">
        <v>261.53845999999999</v>
      </c>
      <c r="C179">
        <v>191</v>
      </c>
      <c r="D179">
        <v>20</v>
      </c>
      <c r="E179">
        <v>12</v>
      </c>
      <c r="F179">
        <v>63</v>
      </c>
      <c r="G179">
        <v>1.19999999999999</v>
      </c>
      <c r="H179">
        <v>6.2999999999999901</v>
      </c>
      <c r="I179">
        <f t="shared" si="0"/>
        <v>161.53845999999999</v>
      </c>
      <c r="J179">
        <f t="shared" si="1"/>
        <v>1.6711269024649011E-4</v>
      </c>
      <c r="K179">
        <f t="shared" si="2"/>
        <v>29.461540000000014</v>
      </c>
    </row>
    <row r="180" spans="1:11" x14ac:dyDescent="0.3">
      <c r="A180">
        <v>1.768</v>
      </c>
      <c r="B180">
        <v>261.53845999999999</v>
      </c>
      <c r="C180">
        <v>201</v>
      </c>
      <c r="D180">
        <v>20</v>
      </c>
      <c r="E180">
        <v>13</v>
      </c>
      <c r="F180">
        <v>57</v>
      </c>
      <c r="G180">
        <v>1.3</v>
      </c>
      <c r="H180">
        <v>5.7</v>
      </c>
      <c r="I180">
        <f t="shared" si="0"/>
        <v>161.53845999999999</v>
      </c>
      <c r="J180">
        <f t="shared" si="1"/>
        <v>1.3956664240366207E-4</v>
      </c>
      <c r="K180">
        <f t="shared" si="2"/>
        <v>39.461540000000014</v>
      </c>
    </row>
    <row r="181" spans="1:11" x14ac:dyDescent="0.3">
      <c r="A181">
        <v>1.768</v>
      </c>
      <c r="B181">
        <v>261.53845999999999</v>
      </c>
      <c r="C181">
        <v>211</v>
      </c>
      <c r="D181">
        <v>20</v>
      </c>
      <c r="E181">
        <v>11</v>
      </c>
      <c r="F181">
        <v>55</v>
      </c>
      <c r="G181">
        <v>1.1000000000000001</v>
      </c>
      <c r="H181">
        <v>5.5</v>
      </c>
      <c r="I181">
        <f t="shared" si="0"/>
        <v>161.53845999999999</v>
      </c>
      <c r="J181">
        <f t="shared" si="1"/>
        <v>1.5915494309189535E-4</v>
      </c>
      <c r="K181">
        <f t="shared" si="2"/>
        <v>49.461540000000014</v>
      </c>
    </row>
    <row r="182" spans="1:11" x14ac:dyDescent="0.3">
      <c r="A182">
        <v>1.768</v>
      </c>
      <c r="B182">
        <v>261.53845999999999</v>
      </c>
      <c r="C182">
        <v>211.53846153846101</v>
      </c>
      <c r="D182">
        <v>20</v>
      </c>
      <c r="E182">
        <v>11</v>
      </c>
      <c r="F182">
        <v>60</v>
      </c>
      <c r="G182">
        <v>1.1000000000000001</v>
      </c>
      <c r="H182">
        <v>6</v>
      </c>
      <c r="I182">
        <f t="shared" si="0"/>
        <v>161.53845999999999</v>
      </c>
      <c r="J182">
        <f t="shared" si="1"/>
        <v>1.7362357428206762E-4</v>
      </c>
      <c r="K182">
        <f t="shared" si="2"/>
        <v>50.000001538461021</v>
      </c>
    </row>
    <row r="183" spans="1:11" x14ac:dyDescent="0.3">
      <c r="A183">
        <v>1.768</v>
      </c>
      <c r="B183">
        <v>261.53845999999999</v>
      </c>
      <c r="C183">
        <v>215.53846153846101</v>
      </c>
      <c r="D183">
        <v>20</v>
      </c>
      <c r="E183">
        <v>10</v>
      </c>
      <c r="F183">
        <v>55</v>
      </c>
      <c r="G183">
        <v>0.99999990000000005</v>
      </c>
      <c r="H183">
        <v>5.5</v>
      </c>
      <c r="I183">
        <f t="shared" si="0"/>
        <v>161.53845999999999</v>
      </c>
      <c r="J183">
        <f t="shared" si="1"/>
        <v>1.7507043740108488E-4</v>
      </c>
      <c r="K183">
        <f t="shared" si="2"/>
        <v>54.000001538461021</v>
      </c>
    </row>
    <row r="184" spans="1:11" x14ac:dyDescent="0.3">
      <c r="A184">
        <v>1.768</v>
      </c>
      <c r="B184">
        <v>261.53845999999999</v>
      </c>
      <c r="C184">
        <v>219.53846153846101</v>
      </c>
      <c r="D184">
        <v>20</v>
      </c>
      <c r="E184">
        <v>12</v>
      </c>
      <c r="F184">
        <v>53</v>
      </c>
      <c r="G184">
        <v>1.19999999999999</v>
      </c>
      <c r="H184">
        <v>5.2999999999999901</v>
      </c>
      <c r="I184">
        <f t="shared" si="0"/>
        <v>161.53845999999999</v>
      </c>
      <c r="J184">
        <f t="shared" si="1"/>
        <v>1.4058686639784089E-4</v>
      </c>
      <c r="K184">
        <f t="shared" si="2"/>
        <v>58.000001538461021</v>
      </c>
    </row>
    <row r="185" spans="1:11" x14ac:dyDescent="0.3">
      <c r="A185">
        <v>1.768</v>
      </c>
      <c r="B185">
        <v>261.53845999999999</v>
      </c>
      <c r="C185">
        <v>221</v>
      </c>
      <c r="D185">
        <v>20</v>
      </c>
      <c r="E185">
        <v>9</v>
      </c>
      <c r="F185">
        <v>48</v>
      </c>
      <c r="G185">
        <v>0.89999989999999896</v>
      </c>
      <c r="H185">
        <v>4.7999999999999901</v>
      </c>
      <c r="I185">
        <f t="shared" si="0"/>
        <v>161.53845999999999</v>
      </c>
      <c r="J185">
        <f t="shared" si="1"/>
        <v>1.6976527263135502E-4</v>
      </c>
      <c r="K185">
        <f t="shared" si="2"/>
        <v>59.461540000000014</v>
      </c>
    </row>
    <row r="186" spans="1:11" x14ac:dyDescent="0.3">
      <c r="A186">
        <v>1.768</v>
      </c>
      <c r="B186">
        <v>261.53845999999999</v>
      </c>
      <c r="C186">
        <v>223.53846153846101</v>
      </c>
      <c r="D186">
        <v>20</v>
      </c>
      <c r="E186">
        <v>10</v>
      </c>
      <c r="F186">
        <v>43</v>
      </c>
      <c r="G186">
        <v>0.99999990000000005</v>
      </c>
      <c r="H186">
        <v>4.2999999999999901</v>
      </c>
      <c r="I186">
        <f t="shared" si="0"/>
        <v>161.53845999999999</v>
      </c>
      <c r="J186">
        <f t="shared" si="1"/>
        <v>1.3687325105902999E-4</v>
      </c>
      <c r="K186">
        <f t="shared" si="2"/>
        <v>62.000001538461021</v>
      </c>
    </row>
    <row r="187" spans="1:11" x14ac:dyDescent="0.3">
      <c r="A187">
        <v>1.768</v>
      </c>
      <c r="B187">
        <v>261.53845999999999</v>
      </c>
      <c r="C187">
        <v>227.53846153846101</v>
      </c>
      <c r="D187">
        <v>20</v>
      </c>
      <c r="E187">
        <v>10</v>
      </c>
      <c r="F187">
        <v>49</v>
      </c>
      <c r="G187">
        <v>0.99999990000000005</v>
      </c>
      <c r="H187">
        <v>4.9000000000000004</v>
      </c>
      <c r="I187">
        <f t="shared" si="0"/>
        <v>161.53845999999999</v>
      </c>
      <c r="J187">
        <f t="shared" si="1"/>
        <v>1.5597184423005745E-4</v>
      </c>
      <c r="K187">
        <f t="shared" si="2"/>
        <v>66.000001538461021</v>
      </c>
    </row>
    <row r="188" spans="1:11" x14ac:dyDescent="0.3">
      <c r="A188">
        <v>1.768</v>
      </c>
      <c r="B188">
        <v>261.53845999999999</v>
      </c>
      <c r="C188">
        <v>231</v>
      </c>
      <c r="D188">
        <v>20</v>
      </c>
      <c r="E188">
        <v>9</v>
      </c>
      <c r="F188">
        <v>44</v>
      </c>
      <c r="G188">
        <v>0.89999989999999896</v>
      </c>
      <c r="H188">
        <v>4.4000000000000004</v>
      </c>
      <c r="I188">
        <f t="shared" si="0"/>
        <v>161.53845999999999</v>
      </c>
      <c r="J188">
        <f t="shared" si="1"/>
        <v>1.5561816657874212E-4</v>
      </c>
      <c r="K188">
        <f t="shared" si="2"/>
        <v>69.461540000000014</v>
      </c>
    </row>
    <row r="189" spans="1:11" x14ac:dyDescent="0.3">
      <c r="A189">
        <v>1.768</v>
      </c>
      <c r="B189">
        <v>261.53845999999999</v>
      </c>
      <c r="C189">
        <v>231.53846153846101</v>
      </c>
      <c r="D189">
        <v>20</v>
      </c>
      <c r="E189">
        <v>11</v>
      </c>
      <c r="F189">
        <v>49</v>
      </c>
      <c r="G189">
        <v>1.1000000000000001</v>
      </c>
      <c r="H189">
        <v>4.9000000000000004</v>
      </c>
      <c r="I189">
        <f t="shared" si="0"/>
        <v>161.53845999999999</v>
      </c>
      <c r="J189">
        <f t="shared" si="1"/>
        <v>1.4179258566368857E-4</v>
      </c>
      <c r="K189">
        <f t="shared" si="2"/>
        <v>70.000001538461021</v>
      </c>
    </row>
    <row r="190" spans="1:11" x14ac:dyDescent="0.3">
      <c r="A190">
        <v>1.768</v>
      </c>
      <c r="B190">
        <v>261.53845999999999</v>
      </c>
      <c r="C190">
        <v>235.53846153846101</v>
      </c>
      <c r="D190">
        <v>20</v>
      </c>
      <c r="E190">
        <v>10</v>
      </c>
      <c r="F190">
        <v>39</v>
      </c>
      <c r="G190">
        <v>0.99999990000000005</v>
      </c>
      <c r="H190">
        <v>3.8999999999999901</v>
      </c>
      <c r="I190">
        <f t="shared" si="0"/>
        <v>161.53845999999999</v>
      </c>
      <c r="J190">
        <f t="shared" si="1"/>
        <v>1.2414085561167836E-4</v>
      </c>
      <c r="K190">
        <f t="shared" si="2"/>
        <v>74.000001538461021</v>
      </c>
    </row>
    <row r="191" spans="1:11" x14ac:dyDescent="0.3">
      <c r="A191">
        <v>1.768</v>
      </c>
      <c r="B191">
        <v>261.53845999999999</v>
      </c>
      <c r="C191">
        <v>239.53846153846101</v>
      </c>
      <c r="D191">
        <v>20</v>
      </c>
      <c r="E191">
        <v>11</v>
      </c>
      <c r="F191">
        <v>44</v>
      </c>
      <c r="G191">
        <v>1.1000000000000001</v>
      </c>
      <c r="H191">
        <v>4.4000000000000004</v>
      </c>
      <c r="I191">
        <f t="shared" si="0"/>
        <v>161.53845999999999</v>
      </c>
      <c r="J191">
        <f t="shared" si="1"/>
        <v>1.2732395447351627E-4</v>
      </c>
      <c r="K191">
        <f t="shared" si="2"/>
        <v>78.000001538461021</v>
      </c>
    </row>
    <row r="192" spans="1:11" x14ac:dyDescent="0.3">
      <c r="A192">
        <v>1.768</v>
      </c>
      <c r="B192">
        <v>261.53845999999999</v>
      </c>
      <c r="C192">
        <v>241</v>
      </c>
      <c r="D192">
        <v>20</v>
      </c>
      <c r="E192">
        <v>11</v>
      </c>
      <c r="F192">
        <v>45</v>
      </c>
      <c r="G192">
        <v>1.1000000000000001</v>
      </c>
      <c r="H192">
        <v>4.5</v>
      </c>
      <c r="I192">
        <f t="shared" si="0"/>
        <v>161.53845999999999</v>
      </c>
      <c r="J192">
        <f t="shared" si="1"/>
        <v>1.3021768071155073E-4</v>
      </c>
      <c r="K192">
        <f t="shared" si="2"/>
        <v>79.461540000000014</v>
      </c>
    </row>
    <row r="193" spans="1:11" x14ac:dyDescent="0.3">
      <c r="A193">
        <v>1.768</v>
      </c>
      <c r="B193">
        <v>261.53845999999999</v>
      </c>
      <c r="C193">
        <v>243.53846153846101</v>
      </c>
      <c r="D193">
        <v>20</v>
      </c>
      <c r="E193">
        <v>10</v>
      </c>
      <c r="F193">
        <v>37</v>
      </c>
      <c r="G193">
        <v>0.99999990000000005</v>
      </c>
      <c r="H193">
        <v>3.7</v>
      </c>
      <c r="I193">
        <f t="shared" si="0"/>
        <v>161.53845999999999</v>
      </c>
      <c r="J193">
        <f t="shared" si="1"/>
        <v>1.1777465788800255E-4</v>
      </c>
      <c r="K193">
        <f t="shared" si="2"/>
        <v>82.000001538461021</v>
      </c>
    </row>
    <row r="194" spans="1:11" x14ac:dyDescent="0.3">
      <c r="A194">
        <v>1.768</v>
      </c>
      <c r="B194">
        <v>261.53845999999999</v>
      </c>
      <c r="C194">
        <v>247.53846153846101</v>
      </c>
      <c r="D194">
        <v>20</v>
      </c>
      <c r="E194">
        <v>10</v>
      </c>
      <c r="F194">
        <v>34</v>
      </c>
      <c r="G194">
        <v>0.99999990000000005</v>
      </c>
      <c r="H194">
        <v>3.3999999999999901</v>
      </c>
      <c r="I194">
        <f t="shared" si="0"/>
        <v>161.53845999999999</v>
      </c>
      <c r="J194">
        <f t="shared" si="1"/>
        <v>1.0822536130248882E-4</v>
      </c>
      <c r="K194">
        <f t="shared" si="2"/>
        <v>86.000001538461021</v>
      </c>
    </row>
    <row r="195" spans="1:11" x14ac:dyDescent="0.3">
      <c r="A195">
        <v>1.768</v>
      </c>
      <c r="B195">
        <v>261.53845999999999</v>
      </c>
      <c r="C195">
        <v>251</v>
      </c>
      <c r="D195">
        <v>20</v>
      </c>
      <c r="E195">
        <v>10</v>
      </c>
      <c r="F195">
        <v>32</v>
      </c>
      <c r="G195">
        <v>0.99999990000000005</v>
      </c>
      <c r="H195">
        <v>3.2</v>
      </c>
      <c r="I195">
        <f t="shared" si="0"/>
        <v>161.53845999999999</v>
      </c>
      <c r="J195">
        <f t="shared" si="1"/>
        <v>1.0185916357881303E-4</v>
      </c>
      <c r="K195">
        <f t="shared" si="2"/>
        <v>89.461540000000014</v>
      </c>
    </row>
    <row r="196" spans="1:11" x14ac:dyDescent="0.3">
      <c r="A196">
        <v>1.768</v>
      </c>
      <c r="B196">
        <v>261.53845999999999</v>
      </c>
      <c r="C196">
        <v>251.53846153846101</v>
      </c>
      <c r="D196">
        <v>20</v>
      </c>
      <c r="E196">
        <v>11</v>
      </c>
      <c r="F196">
        <v>42</v>
      </c>
      <c r="G196">
        <v>1.1000000000000001</v>
      </c>
      <c r="H196">
        <v>4.2</v>
      </c>
      <c r="I196">
        <f t="shared" si="0"/>
        <v>161.53845999999999</v>
      </c>
      <c r="J196">
        <f t="shared" si="1"/>
        <v>1.2153650199744735E-4</v>
      </c>
      <c r="K196">
        <f t="shared" si="2"/>
        <v>90.000001538461021</v>
      </c>
    </row>
    <row r="197" spans="1:11" x14ac:dyDescent="0.3">
      <c r="A197">
        <v>1.768</v>
      </c>
      <c r="B197">
        <v>261.53845999999999</v>
      </c>
      <c r="C197">
        <v>255.53846153846101</v>
      </c>
      <c r="D197">
        <v>20</v>
      </c>
      <c r="E197">
        <v>10</v>
      </c>
      <c r="F197">
        <v>43</v>
      </c>
      <c r="G197">
        <v>0.99999990000000005</v>
      </c>
      <c r="H197">
        <v>4.2999999999999901</v>
      </c>
      <c r="I197">
        <f t="shared" si="0"/>
        <v>161.53845999999999</v>
      </c>
      <c r="J197">
        <f t="shared" si="1"/>
        <v>1.3687325105902999E-4</v>
      </c>
      <c r="K197">
        <f t="shared" si="2"/>
        <v>94.000001538461021</v>
      </c>
    </row>
    <row r="198" spans="1:11" x14ac:dyDescent="0.3">
      <c r="A198">
        <v>1.768</v>
      </c>
      <c r="B198">
        <v>261.53845999999999</v>
      </c>
      <c r="C198">
        <v>259.53846153846098</v>
      </c>
      <c r="D198">
        <v>20</v>
      </c>
      <c r="E198">
        <v>8</v>
      </c>
      <c r="F198">
        <v>31</v>
      </c>
      <c r="G198">
        <v>0.8</v>
      </c>
      <c r="H198">
        <v>3.1</v>
      </c>
      <c r="I198">
        <f t="shared" si="0"/>
        <v>161.53845999999999</v>
      </c>
      <c r="J198">
        <f t="shared" si="1"/>
        <v>1.2334508089621889E-4</v>
      </c>
      <c r="K198">
        <f t="shared" si="2"/>
        <v>98.000001538460992</v>
      </c>
    </row>
    <row r="199" spans="1:11" x14ac:dyDescent="0.3">
      <c r="A199">
        <v>1.768</v>
      </c>
      <c r="B199">
        <v>261.53845999999999</v>
      </c>
      <c r="C199">
        <v>261</v>
      </c>
      <c r="D199">
        <v>20</v>
      </c>
      <c r="E199">
        <v>10</v>
      </c>
      <c r="F199">
        <v>34</v>
      </c>
      <c r="G199">
        <v>0.99999990000000005</v>
      </c>
      <c r="H199">
        <v>3.3999999999999901</v>
      </c>
      <c r="I199">
        <f t="shared" si="0"/>
        <v>161.53845999999999</v>
      </c>
      <c r="J199">
        <f t="shared" si="1"/>
        <v>1.0822536130248882E-4</v>
      </c>
      <c r="K199">
        <f t="shared" si="2"/>
        <v>99.461540000000014</v>
      </c>
    </row>
    <row r="200" spans="1:11" x14ac:dyDescent="0.3">
      <c r="A200">
        <v>1.768</v>
      </c>
      <c r="B200">
        <v>261.53845999999999</v>
      </c>
      <c r="C200">
        <v>263.53846153846098</v>
      </c>
      <c r="D200">
        <v>20</v>
      </c>
      <c r="E200">
        <v>9</v>
      </c>
      <c r="F200">
        <v>29</v>
      </c>
      <c r="G200">
        <v>0.89999989999999896</v>
      </c>
      <c r="H200">
        <v>2.8999999999999901</v>
      </c>
      <c r="I200">
        <f t="shared" si="0"/>
        <v>161.53845999999999</v>
      </c>
      <c r="J200">
        <f t="shared" si="1"/>
        <v>1.0256651888144366E-4</v>
      </c>
      <c r="K200">
        <f t="shared" si="2"/>
        <v>102.00000153846099</v>
      </c>
    </row>
    <row r="201" spans="1:11" x14ac:dyDescent="0.3">
      <c r="A201">
        <v>1.768</v>
      </c>
      <c r="B201">
        <v>261.53845999999999</v>
      </c>
      <c r="C201">
        <v>267.53846153846098</v>
      </c>
      <c r="D201">
        <v>20</v>
      </c>
      <c r="E201">
        <v>9</v>
      </c>
      <c r="F201">
        <v>34</v>
      </c>
      <c r="G201">
        <v>0.89999989999999896</v>
      </c>
      <c r="H201">
        <v>3.3999999999999901</v>
      </c>
      <c r="I201">
        <f t="shared" si="0"/>
        <v>161.53845999999999</v>
      </c>
      <c r="J201">
        <f t="shared" si="1"/>
        <v>1.2025040144720981E-4</v>
      </c>
      <c r="K201">
        <f t="shared" si="2"/>
        <v>106.00000153846099</v>
      </c>
    </row>
    <row r="202" spans="1:11" x14ac:dyDescent="0.3">
      <c r="A202">
        <v>1.768</v>
      </c>
      <c r="B202">
        <v>261.53845999999999</v>
      </c>
      <c r="C202">
        <v>271</v>
      </c>
      <c r="D202">
        <v>20</v>
      </c>
      <c r="E202">
        <v>12</v>
      </c>
      <c r="F202">
        <v>32</v>
      </c>
      <c r="G202">
        <v>1.19999999999999</v>
      </c>
      <c r="H202">
        <v>3.2</v>
      </c>
      <c r="I202">
        <f t="shared" ref="I202:I218" si="3">B202-$F$219/2</f>
        <v>161.53845999999999</v>
      </c>
      <c r="J202">
        <f t="shared" ref="J202:J218" si="4">(F202/E202)/(PI()*$H$219^2)</f>
        <v>8.4882636315677509E-5</v>
      </c>
      <c r="K202">
        <f t="shared" si="2"/>
        <v>109.46154000000001</v>
      </c>
    </row>
    <row r="203" spans="1:11" x14ac:dyDescent="0.3">
      <c r="A203">
        <v>1.768</v>
      </c>
      <c r="B203">
        <v>261.53845999999999</v>
      </c>
      <c r="C203">
        <v>271.53846153846098</v>
      </c>
      <c r="D203">
        <v>20</v>
      </c>
      <c r="E203">
        <v>9</v>
      </c>
      <c r="F203">
        <v>33</v>
      </c>
      <c r="G203">
        <v>0.89999989999999896</v>
      </c>
      <c r="H203">
        <v>3.2999999999999901</v>
      </c>
      <c r="I203">
        <f t="shared" si="3"/>
        <v>161.53845999999999</v>
      </c>
      <c r="J203">
        <f t="shared" si="4"/>
        <v>1.1671362493405658E-4</v>
      </c>
      <c r="K203">
        <f t="shared" si="2"/>
        <v>110.00000153846099</v>
      </c>
    </row>
    <row r="204" spans="1:11" x14ac:dyDescent="0.3">
      <c r="A204">
        <v>1.768</v>
      </c>
      <c r="B204">
        <v>261.53845999999999</v>
      </c>
      <c r="C204">
        <v>275.53846153846098</v>
      </c>
      <c r="D204">
        <v>20</v>
      </c>
      <c r="E204">
        <v>9</v>
      </c>
      <c r="F204">
        <v>28</v>
      </c>
      <c r="G204">
        <v>0.89999989999999896</v>
      </c>
      <c r="H204">
        <v>2.7999999999999901</v>
      </c>
      <c r="I204">
        <f t="shared" si="3"/>
        <v>161.53845999999999</v>
      </c>
      <c r="J204">
        <f t="shared" si="4"/>
        <v>9.9029742368290433E-5</v>
      </c>
      <c r="K204">
        <f t="shared" si="2"/>
        <v>114.00000153846099</v>
      </c>
    </row>
    <row r="205" spans="1:11" x14ac:dyDescent="0.3">
      <c r="A205">
        <v>1.768</v>
      </c>
      <c r="B205">
        <v>261.53845999999999</v>
      </c>
      <c r="C205">
        <v>279.53846153846098</v>
      </c>
      <c r="D205">
        <v>20</v>
      </c>
      <c r="E205">
        <v>8</v>
      </c>
      <c r="F205">
        <v>30</v>
      </c>
      <c r="G205">
        <v>0.8</v>
      </c>
      <c r="H205">
        <v>3</v>
      </c>
      <c r="I205">
        <f t="shared" si="3"/>
        <v>161.53845999999999</v>
      </c>
      <c r="J205">
        <f t="shared" si="4"/>
        <v>1.1936620731892151E-4</v>
      </c>
      <c r="K205">
        <f t="shared" si="2"/>
        <v>118.00000153846099</v>
      </c>
    </row>
    <row r="206" spans="1:11" x14ac:dyDescent="0.3">
      <c r="A206">
        <v>1.768</v>
      </c>
      <c r="B206">
        <v>261.53845999999999</v>
      </c>
      <c r="C206">
        <v>281</v>
      </c>
      <c r="D206">
        <v>20</v>
      </c>
      <c r="E206">
        <v>8</v>
      </c>
      <c r="F206">
        <v>28</v>
      </c>
      <c r="G206">
        <v>0.8</v>
      </c>
      <c r="H206">
        <v>2.7999999999999901</v>
      </c>
      <c r="I206">
        <f t="shared" si="3"/>
        <v>161.53845999999999</v>
      </c>
      <c r="J206">
        <f t="shared" si="4"/>
        <v>1.1140846016432674E-4</v>
      </c>
      <c r="K206">
        <f t="shared" si="2"/>
        <v>119.46154000000001</v>
      </c>
    </row>
    <row r="207" spans="1:11" x14ac:dyDescent="0.3">
      <c r="A207">
        <v>1.768</v>
      </c>
      <c r="B207">
        <v>261.53845999999999</v>
      </c>
      <c r="C207">
        <v>281</v>
      </c>
      <c r="D207">
        <v>20</v>
      </c>
      <c r="E207">
        <v>8</v>
      </c>
      <c r="F207">
        <v>28</v>
      </c>
      <c r="G207">
        <v>0.8</v>
      </c>
      <c r="H207">
        <v>2.7999999999999901</v>
      </c>
      <c r="I207">
        <f t="shared" si="3"/>
        <v>161.53845999999999</v>
      </c>
      <c r="J207">
        <f t="shared" si="4"/>
        <v>1.1140846016432674E-4</v>
      </c>
      <c r="K207">
        <f t="shared" si="2"/>
        <v>119.46154000000001</v>
      </c>
    </row>
    <row r="208" spans="1:11" x14ac:dyDescent="0.3">
      <c r="A208">
        <v>1.768</v>
      </c>
      <c r="B208">
        <v>261.53845999999999</v>
      </c>
      <c r="C208">
        <v>283.53846153846098</v>
      </c>
      <c r="D208">
        <v>20</v>
      </c>
      <c r="E208">
        <v>8</v>
      </c>
      <c r="F208">
        <v>34</v>
      </c>
      <c r="G208">
        <v>0.8</v>
      </c>
      <c r="H208">
        <v>3.3999999999999901</v>
      </c>
      <c r="I208">
        <f t="shared" si="3"/>
        <v>161.53845999999999</v>
      </c>
      <c r="J208">
        <f t="shared" si="4"/>
        <v>1.3528170162811103E-4</v>
      </c>
      <c r="K208">
        <f t="shared" si="2"/>
        <v>122.00000153846099</v>
      </c>
    </row>
    <row r="209" spans="1:11" x14ac:dyDescent="0.3">
      <c r="A209">
        <v>1.768</v>
      </c>
      <c r="B209">
        <v>261.53845999999999</v>
      </c>
      <c r="C209">
        <v>287.53846153846098</v>
      </c>
      <c r="D209">
        <v>20</v>
      </c>
      <c r="E209">
        <v>7</v>
      </c>
      <c r="F209">
        <v>27</v>
      </c>
      <c r="G209">
        <v>0.69999999999999896</v>
      </c>
      <c r="H209">
        <v>2.7</v>
      </c>
      <c r="I209">
        <f t="shared" si="3"/>
        <v>161.53845999999999</v>
      </c>
      <c r="J209">
        <f t="shared" si="4"/>
        <v>1.2277667038517641E-4</v>
      </c>
      <c r="K209">
        <f t="shared" si="2"/>
        <v>126.00000153846099</v>
      </c>
    </row>
    <row r="210" spans="1:11" x14ac:dyDescent="0.3">
      <c r="A210">
        <v>1.768</v>
      </c>
      <c r="B210">
        <v>261.53845999999999</v>
      </c>
      <c r="C210">
        <v>291</v>
      </c>
      <c r="D210">
        <v>20</v>
      </c>
      <c r="E210">
        <v>7</v>
      </c>
      <c r="F210">
        <v>29</v>
      </c>
      <c r="G210">
        <v>0.69999999999999896</v>
      </c>
      <c r="H210">
        <v>2.8999999999999901</v>
      </c>
      <c r="I210">
        <f t="shared" si="3"/>
        <v>161.53845999999999</v>
      </c>
      <c r="J210">
        <f t="shared" si="4"/>
        <v>1.3187123856185615E-4</v>
      </c>
      <c r="K210">
        <f t="shared" si="2"/>
        <v>129.46154000000001</v>
      </c>
    </row>
    <row r="211" spans="1:11" x14ac:dyDescent="0.3">
      <c r="A211">
        <v>1.768</v>
      </c>
      <c r="B211">
        <v>261.53845999999999</v>
      </c>
      <c r="C211">
        <v>291.53846153846098</v>
      </c>
      <c r="D211">
        <v>20</v>
      </c>
      <c r="E211">
        <v>8</v>
      </c>
      <c r="F211">
        <v>29</v>
      </c>
      <c r="G211">
        <v>0.8</v>
      </c>
      <c r="H211">
        <v>2.8999999999999901</v>
      </c>
      <c r="I211">
        <f t="shared" si="3"/>
        <v>161.53845999999999</v>
      </c>
      <c r="J211">
        <f t="shared" si="4"/>
        <v>1.1538733374162412E-4</v>
      </c>
      <c r="K211">
        <f t="shared" si="2"/>
        <v>130.00000153846099</v>
      </c>
    </row>
    <row r="212" spans="1:11" x14ac:dyDescent="0.3">
      <c r="A212">
        <v>1.768</v>
      </c>
      <c r="B212">
        <v>261.53845999999999</v>
      </c>
      <c r="C212">
        <v>295.53846153846098</v>
      </c>
      <c r="D212">
        <v>20</v>
      </c>
      <c r="E212">
        <v>8</v>
      </c>
      <c r="F212">
        <v>33</v>
      </c>
      <c r="G212">
        <v>0.8</v>
      </c>
      <c r="H212">
        <v>3.2999999999999901</v>
      </c>
      <c r="I212">
        <f t="shared" si="3"/>
        <v>161.53845999999999</v>
      </c>
      <c r="J212">
        <f t="shared" si="4"/>
        <v>1.3130282805081365E-4</v>
      </c>
      <c r="K212">
        <f t="shared" si="2"/>
        <v>134.00000153846099</v>
      </c>
    </row>
    <row r="213" spans="1:11" x14ac:dyDescent="0.3">
      <c r="A213">
        <v>1.768</v>
      </c>
      <c r="B213">
        <v>261.53845999999999</v>
      </c>
      <c r="C213">
        <v>299.53846153846098</v>
      </c>
      <c r="D213">
        <v>20</v>
      </c>
      <c r="E213">
        <v>7</v>
      </c>
      <c r="F213">
        <v>22</v>
      </c>
      <c r="G213">
        <v>0.69999999999999896</v>
      </c>
      <c r="H213">
        <v>2.2000000000000002</v>
      </c>
      <c r="I213">
        <f t="shared" si="3"/>
        <v>161.53845999999999</v>
      </c>
      <c r="J213">
        <f t="shared" si="4"/>
        <v>1.0004024994347707E-4</v>
      </c>
      <c r="K213">
        <f t="shared" si="2"/>
        <v>138.00000153846099</v>
      </c>
    </row>
    <row r="214" spans="1:11" x14ac:dyDescent="0.3">
      <c r="A214">
        <v>1.768</v>
      </c>
      <c r="B214">
        <v>261.53845999999999</v>
      </c>
      <c r="C214">
        <v>301</v>
      </c>
      <c r="D214">
        <v>20</v>
      </c>
      <c r="E214">
        <v>7</v>
      </c>
      <c r="F214">
        <v>28</v>
      </c>
      <c r="G214">
        <v>0.69999999999999896</v>
      </c>
      <c r="H214">
        <v>2.7999999999999901</v>
      </c>
      <c r="I214">
        <f t="shared" si="3"/>
        <v>161.53845999999999</v>
      </c>
      <c r="J214">
        <f t="shared" si="4"/>
        <v>1.2732395447351627E-4</v>
      </c>
      <c r="K214">
        <f t="shared" si="2"/>
        <v>139.46154000000001</v>
      </c>
    </row>
    <row r="215" spans="1:11" x14ac:dyDescent="0.3">
      <c r="A215">
        <v>1.768</v>
      </c>
      <c r="B215">
        <v>261.53845999999999</v>
      </c>
      <c r="C215">
        <v>303.53846153846098</v>
      </c>
      <c r="D215">
        <v>20</v>
      </c>
      <c r="E215">
        <v>8</v>
      </c>
      <c r="F215">
        <v>25</v>
      </c>
      <c r="G215">
        <v>0.8</v>
      </c>
      <c r="H215">
        <v>2.5</v>
      </c>
      <c r="I215">
        <f t="shared" si="3"/>
        <v>161.53845999999999</v>
      </c>
      <c r="J215">
        <f t="shared" si="4"/>
        <v>9.9471839432434584E-5</v>
      </c>
      <c r="K215">
        <f t="shared" si="2"/>
        <v>142.00000153846099</v>
      </c>
    </row>
    <row r="216" spans="1:11" x14ac:dyDescent="0.3">
      <c r="A216">
        <v>1.768</v>
      </c>
      <c r="B216">
        <v>261.53845999999999</v>
      </c>
      <c r="C216">
        <v>307.53846153846098</v>
      </c>
      <c r="D216">
        <v>20</v>
      </c>
      <c r="E216">
        <v>6</v>
      </c>
      <c r="F216">
        <v>25</v>
      </c>
      <c r="G216">
        <v>0.59999999999999898</v>
      </c>
      <c r="H216">
        <v>2.5</v>
      </c>
      <c r="I216">
        <f t="shared" si="3"/>
        <v>161.53845999999999</v>
      </c>
      <c r="J216">
        <f t="shared" si="4"/>
        <v>1.3262911924324613E-4</v>
      </c>
      <c r="K216">
        <f t="shared" si="2"/>
        <v>146.00000153846099</v>
      </c>
    </row>
    <row r="217" spans="1:11" x14ac:dyDescent="0.3">
      <c r="A217">
        <v>1.768</v>
      </c>
      <c r="B217">
        <v>261.53845999999999</v>
      </c>
      <c r="C217">
        <v>311.53846153846098</v>
      </c>
      <c r="D217">
        <v>20</v>
      </c>
      <c r="E217">
        <v>8</v>
      </c>
      <c r="F217">
        <v>21</v>
      </c>
      <c r="G217">
        <v>0.8</v>
      </c>
      <c r="H217">
        <v>2.1</v>
      </c>
      <c r="I217">
        <f t="shared" si="3"/>
        <v>161.53845999999999</v>
      </c>
      <c r="J217">
        <f t="shared" si="4"/>
        <v>8.3556345123245057E-5</v>
      </c>
      <c r="K217">
        <f t="shared" si="2"/>
        <v>150.00000153846099</v>
      </c>
    </row>
    <row r="218" spans="1:11" x14ac:dyDescent="0.3">
      <c r="A218">
        <v>1.768</v>
      </c>
      <c r="B218">
        <v>261.53845999999999</v>
      </c>
      <c r="C218">
        <v>311.53846153846098</v>
      </c>
      <c r="D218">
        <v>20</v>
      </c>
      <c r="E218">
        <v>8</v>
      </c>
      <c r="F218">
        <v>21</v>
      </c>
      <c r="G218">
        <v>0.8</v>
      </c>
      <c r="H218">
        <v>2.1</v>
      </c>
      <c r="I218">
        <f t="shared" si="3"/>
        <v>161.53845999999999</v>
      </c>
      <c r="J218">
        <f t="shared" si="4"/>
        <v>8.3556345123245057E-5</v>
      </c>
      <c r="K218">
        <f t="shared" si="2"/>
        <v>150.00000153846099</v>
      </c>
    </row>
    <row r="219" spans="1:11" x14ac:dyDescent="0.3">
      <c r="A219" t="s">
        <v>5</v>
      </c>
      <c r="B219">
        <v>0.59</v>
      </c>
      <c r="C219" t="s">
        <v>6</v>
      </c>
      <c r="D219">
        <v>2</v>
      </c>
      <c r="E219" t="s">
        <v>7</v>
      </c>
      <c r="F219">
        <v>200</v>
      </c>
      <c r="G219" t="s">
        <v>9</v>
      </c>
      <c r="H219">
        <v>100</v>
      </c>
    </row>
    <row r="220" spans="1:11" x14ac:dyDescent="0.3">
      <c r="A220" t="s">
        <v>8</v>
      </c>
    </row>
    <row r="221" spans="1:11" x14ac:dyDescent="0.3">
      <c r="A221" t="s">
        <v>113</v>
      </c>
    </row>
    <row r="222" spans="1:11" x14ac:dyDescent="0.3">
      <c r="A222" t="s">
        <v>0</v>
      </c>
      <c r="B222" t="s">
        <v>1</v>
      </c>
      <c r="C222" t="s">
        <v>75</v>
      </c>
      <c r="D222" t="s">
        <v>2</v>
      </c>
      <c r="E222" t="s">
        <v>3</v>
      </c>
      <c r="F222" t="s">
        <v>27</v>
      </c>
      <c r="G222" t="s">
        <v>28</v>
      </c>
      <c r="H222" t="s">
        <v>29</v>
      </c>
      <c r="I222" t="s">
        <v>120</v>
      </c>
      <c r="J222" t="s">
        <v>121</v>
      </c>
      <c r="K222" t="s">
        <v>122</v>
      </c>
    </row>
    <row r="223" spans="1:11" x14ac:dyDescent="0.3">
      <c r="A223">
        <v>1.768</v>
      </c>
      <c r="B223">
        <v>211.84614999999999</v>
      </c>
      <c r="C223">
        <v>82</v>
      </c>
      <c r="D223">
        <v>20</v>
      </c>
      <c r="E223">
        <v>11</v>
      </c>
      <c r="F223">
        <v>49</v>
      </c>
      <c r="G223">
        <v>1.1000000000000001</v>
      </c>
      <c r="H223">
        <v>4.9000000000000004</v>
      </c>
      <c r="I223">
        <f>B223-$F$249/2</f>
        <v>130.84614999999999</v>
      </c>
      <c r="J223">
        <f>(F223/E223)/(PI()*$H$249^2)</f>
        <v>2.1611428999190451E-4</v>
      </c>
      <c r="K223">
        <f>C223-I223</f>
        <v>-48.846149999999994</v>
      </c>
    </row>
    <row r="224" spans="1:11" x14ac:dyDescent="0.3">
      <c r="A224">
        <v>1.768</v>
      </c>
      <c r="B224">
        <v>211.84614999999999</v>
      </c>
      <c r="C224">
        <v>91.0833333333333</v>
      </c>
      <c r="D224">
        <v>20</v>
      </c>
      <c r="E224">
        <v>12</v>
      </c>
      <c r="F224">
        <v>53</v>
      </c>
      <c r="G224">
        <v>1.19999999999999</v>
      </c>
      <c r="H224">
        <v>5.2999999999999901</v>
      </c>
      <c r="I224">
        <f t="shared" ref="I224:I248" si="5">B224-$F$249/2</f>
        <v>130.84614999999999</v>
      </c>
      <c r="J224">
        <f t="shared" ref="J224:J248" si="6">(F224/E224)/(PI()*$H$249^2)</f>
        <v>2.1427658344435433E-4</v>
      </c>
      <c r="K224">
        <f t="shared" ref="K224:K248" si="7">C224-I224</f>
        <v>-39.762816666666694</v>
      </c>
    </row>
    <row r="225" spans="1:11" x14ac:dyDescent="0.3">
      <c r="A225">
        <v>1.768</v>
      </c>
      <c r="B225">
        <v>211.84614999999999</v>
      </c>
      <c r="C225">
        <v>100.166666666666</v>
      </c>
      <c r="D225">
        <v>20</v>
      </c>
      <c r="E225">
        <v>11</v>
      </c>
      <c r="F225">
        <v>76</v>
      </c>
      <c r="G225">
        <v>1.1000000000000001</v>
      </c>
      <c r="H225">
        <v>7.5999999999999899</v>
      </c>
      <c r="I225">
        <f t="shared" si="5"/>
        <v>130.84614999999999</v>
      </c>
      <c r="J225">
        <f t="shared" si="6"/>
        <v>3.3519767427315806E-4</v>
      </c>
      <c r="K225">
        <f t="shared" si="7"/>
        <v>-30.679483333333991</v>
      </c>
    </row>
    <row r="226" spans="1:11" x14ac:dyDescent="0.3">
      <c r="A226">
        <v>1.768</v>
      </c>
      <c r="B226">
        <v>211.84614999999999</v>
      </c>
      <c r="C226">
        <v>109.25</v>
      </c>
      <c r="D226">
        <v>20</v>
      </c>
      <c r="E226">
        <v>12</v>
      </c>
      <c r="F226">
        <v>90</v>
      </c>
      <c r="G226">
        <v>1.19999999999999</v>
      </c>
      <c r="H226">
        <v>8.9999990000000007</v>
      </c>
      <c r="I226">
        <f t="shared" si="5"/>
        <v>130.84614999999999</v>
      </c>
      <c r="J226">
        <f t="shared" si="6"/>
        <v>3.638658964149413E-4</v>
      </c>
      <c r="K226">
        <f t="shared" si="7"/>
        <v>-21.596149999999994</v>
      </c>
    </row>
    <row r="227" spans="1:11" x14ac:dyDescent="0.3">
      <c r="A227">
        <v>1.768</v>
      </c>
      <c r="B227">
        <v>211.84614999999999</v>
      </c>
      <c r="C227">
        <v>118.333333333333</v>
      </c>
      <c r="D227">
        <v>20</v>
      </c>
      <c r="E227">
        <v>12</v>
      </c>
      <c r="F227">
        <v>98</v>
      </c>
      <c r="G227">
        <v>1.19999999999999</v>
      </c>
      <c r="H227">
        <v>9.7999989999999908</v>
      </c>
      <c r="I227">
        <f t="shared" si="5"/>
        <v>130.84614999999999</v>
      </c>
      <c r="J227">
        <f t="shared" si="6"/>
        <v>3.9620953165182495E-4</v>
      </c>
      <c r="K227">
        <f t="shared" si="7"/>
        <v>-12.512816666666993</v>
      </c>
    </row>
    <row r="228" spans="1:11" x14ac:dyDescent="0.3">
      <c r="A228">
        <v>1.768</v>
      </c>
      <c r="B228">
        <v>211.84614999999999</v>
      </c>
      <c r="C228">
        <v>127.416666666666</v>
      </c>
      <c r="D228">
        <v>20</v>
      </c>
      <c r="E228">
        <v>11</v>
      </c>
      <c r="F228">
        <v>98</v>
      </c>
      <c r="G228">
        <v>1.1000000000000001</v>
      </c>
      <c r="H228">
        <v>9.7999989999999908</v>
      </c>
      <c r="I228">
        <f t="shared" si="5"/>
        <v>130.84614999999999</v>
      </c>
      <c r="J228">
        <f t="shared" si="6"/>
        <v>4.3222857998380902E-4</v>
      </c>
      <c r="K228">
        <f t="shared" si="7"/>
        <v>-3.4294833333339909</v>
      </c>
    </row>
    <row r="229" spans="1:11" x14ac:dyDescent="0.3">
      <c r="A229">
        <v>1.768</v>
      </c>
      <c r="B229">
        <v>211.84614999999999</v>
      </c>
      <c r="C229">
        <v>136.5</v>
      </c>
      <c r="D229">
        <v>20</v>
      </c>
      <c r="E229">
        <v>11</v>
      </c>
      <c r="F229">
        <v>77</v>
      </c>
      <c r="G229">
        <v>1.1000000000000001</v>
      </c>
      <c r="H229">
        <v>7.7</v>
      </c>
      <c r="I229">
        <f t="shared" si="5"/>
        <v>130.84614999999999</v>
      </c>
      <c r="J229">
        <f t="shared" si="6"/>
        <v>3.3960816998727857E-4</v>
      </c>
      <c r="K229">
        <f t="shared" si="7"/>
        <v>5.6538500000000056</v>
      </c>
    </row>
    <row r="230" spans="1:11" x14ac:dyDescent="0.3">
      <c r="A230">
        <v>1.768</v>
      </c>
      <c r="B230">
        <v>211.84614999999999</v>
      </c>
      <c r="C230">
        <v>145.583333333333</v>
      </c>
      <c r="D230">
        <v>20</v>
      </c>
      <c r="E230">
        <v>11</v>
      </c>
      <c r="F230">
        <v>68</v>
      </c>
      <c r="G230">
        <v>1.1000000000000001</v>
      </c>
      <c r="H230">
        <v>6.7999999999999901</v>
      </c>
      <c r="I230">
        <f t="shared" si="5"/>
        <v>130.84614999999999</v>
      </c>
      <c r="J230">
        <f t="shared" si="6"/>
        <v>2.9991370856019404E-4</v>
      </c>
      <c r="K230">
        <f t="shared" si="7"/>
        <v>14.737183333333007</v>
      </c>
    </row>
    <row r="231" spans="1:11" x14ac:dyDescent="0.3">
      <c r="A231">
        <v>1.768</v>
      </c>
      <c r="B231">
        <v>211.84614999999999</v>
      </c>
      <c r="C231">
        <v>154.666666666666</v>
      </c>
      <c r="D231">
        <v>20</v>
      </c>
      <c r="E231">
        <v>10</v>
      </c>
      <c r="F231">
        <v>64</v>
      </c>
      <c r="G231">
        <v>0.99999990000000005</v>
      </c>
      <c r="H231">
        <v>6.4</v>
      </c>
      <c r="I231">
        <f t="shared" si="5"/>
        <v>130.84614999999999</v>
      </c>
      <c r="J231">
        <f t="shared" si="6"/>
        <v>3.104988982740833E-4</v>
      </c>
      <c r="K231">
        <f t="shared" si="7"/>
        <v>23.820516666666009</v>
      </c>
    </row>
    <row r="232" spans="1:11" x14ac:dyDescent="0.3">
      <c r="A232">
        <v>1.768</v>
      </c>
      <c r="B232">
        <v>211.84614999999999</v>
      </c>
      <c r="C232">
        <v>163.75</v>
      </c>
      <c r="D232">
        <v>20</v>
      </c>
      <c r="E232">
        <v>11</v>
      </c>
      <c r="F232">
        <v>51</v>
      </c>
      <c r="G232">
        <v>1.1000000000000001</v>
      </c>
      <c r="H232">
        <v>5.0999999999999899</v>
      </c>
      <c r="I232">
        <f t="shared" si="5"/>
        <v>130.84614999999999</v>
      </c>
      <c r="J232">
        <f t="shared" si="6"/>
        <v>2.2493528142014557E-4</v>
      </c>
      <c r="K232">
        <f t="shared" si="7"/>
        <v>32.903850000000006</v>
      </c>
    </row>
    <row r="233" spans="1:11" x14ac:dyDescent="0.3">
      <c r="A233">
        <v>1.768</v>
      </c>
      <c r="B233">
        <v>211.84614999999999</v>
      </c>
      <c r="C233">
        <v>172.833333333333</v>
      </c>
      <c r="D233">
        <v>20</v>
      </c>
      <c r="E233">
        <v>10</v>
      </c>
      <c r="F233">
        <v>53</v>
      </c>
      <c r="G233">
        <v>0.99999990000000005</v>
      </c>
      <c r="H233">
        <v>5.2999999999999901</v>
      </c>
      <c r="I233">
        <f t="shared" si="5"/>
        <v>130.84614999999999</v>
      </c>
      <c r="J233">
        <f t="shared" si="6"/>
        <v>2.5713190013322519E-4</v>
      </c>
      <c r="K233">
        <f t="shared" si="7"/>
        <v>41.987183333333007</v>
      </c>
    </row>
    <row r="234" spans="1:11" x14ac:dyDescent="0.3">
      <c r="A234">
        <v>1.768</v>
      </c>
      <c r="B234">
        <v>211.84614999999999</v>
      </c>
      <c r="C234">
        <v>181.916666666666</v>
      </c>
      <c r="D234">
        <v>20</v>
      </c>
      <c r="E234">
        <v>14</v>
      </c>
      <c r="F234">
        <v>47</v>
      </c>
      <c r="G234">
        <v>1.3999999999999899</v>
      </c>
      <c r="H234">
        <v>4.7</v>
      </c>
      <c r="I234">
        <f t="shared" si="5"/>
        <v>130.84614999999999</v>
      </c>
      <c r="J234">
        <f t="shared" si="6"/>
        <v>1.6287330601430706E-4</v>
      </c>
      <c r="K234">
        <f t="shared" si="7"/>
        <v>51.070516666666009</v>
      </c>
    </row>
    <row r="235" spans="1:11" x14ac:dyDescent="0.3">
      <c r="A235">
        <v>1.768</v>
      </c>
      <c r="B235">
        <v>211.84614999999999</v>
      </c>
      <c r="C235">
        <v>191</v>
      </c>
      <c r="D235">
        <v>20</v>
      </c>
      <c r="E235">
        <v>11</v>
      </c>
      <c r="F235">
        <v>40</v>
      </c>
      <c r="G235">
        <v>1.1000000000000001</v>
      </c>
      <c r="H235">
        <v>4</v>
      </c>
      <c r="I235">
        <f t="shared" si="5"/>
        <v>130.84614999999999</v>
      </c>
      <c r="J235">
        <f t="shared" si="6"/>
        <v>1.7641982856482003E-4</v>
      </c>
      <c r="K235">
        <f t="shared" si="7"/>
        <v>60.153850000000006</v>
      </c>
    </row>
    <row r="236" spans="1:11" x14ac:dyDescent="0.3">
      <c r="A236">
        <v>1.768</v>
      </c>
      <c r="B236">
        <v>211.84614999999999</v>
      </c>
      <c r="C236">
        <v>200.083333333333</v>
      </c>
      <c r="D236">
        <v>20</v>
      </c>
      <c r="E236">
        <v>9</v>
      </c>
      <c r="F236">
        <v>37</v>
      </c>
      <c r="G236">
        <v>0.89999989999999896</v>
      </c>
      <c r="H236">
        <v>3.7</v>
      </c>
      <c r="I236">
        <f t="shared" si="5"/>
        <v>130.84614999999999</v>
      </c>
      <c r="J236">
        <f t="shared" si="6"/>
        <v>1.9945241729411596E-4</v>
      </c>
      <c r="K236">
        <f t="shared" si="7"/>
        <v>69.237183333333007</v>
      </c>
    </row>
    <row r="237" spans="1:11" x14ac:dyDescent="0.3">
      <c r="A237">
        <v>1.768</v>
      </c>
      <c r="B237">
        <v>211.84614999999999</v>
      </c>
      <c r="C237">
        <v>209.166666666666</v>
      </c>
      <c r="D237">
        <v>20</v>
      </c>
      <c r="E237">
        <v>10</v>
      </c>
      <c r="F237">
        <v>38</v>
      </c>
      <c r="G237">
        <v>0.99999990000000005</v>
      </c>
      <c r="H237">
        <v>3.7999999999999901</v>
      </c>
      <c r="I237">
        <f t="shared" si="5"/>
        <v>130.84614999999999</v>
      </c>
      <c r="J237">
        <f t="shared" si="6"/>
        <v>1.8435872085023692E-4</v>
      </c>
      <c r="K237">
        <f t="shared" si="7"/>
        <v>78.320516666666009</v>
      </c>
    </row>
    <row r="238" spans="1:11" x14ac:dyDescent="0.3">
      <c r="A238">
        <v>1.768</v>
      </c>
      <c r="B238">
        <v>211.84614999999999</v>
      </c>
      <c r="C238">
        <v>218.25</v>
      </c>
      <c r="D238">
        <v>20</v>
      </c>
      <c r="E238">
        <v>9</v>
      </c>
      <c r="F238">
        <v>35</v>
      </c>
      <c r="G238">
        <v>0.89999989999999896</v>
      </c>
      <c r="H238">
        <v>3.5</v>
      </c>
      <c r="I238">
        <f t="shared" si="5"/>
        <v>130.84614999999999</v>
      </c>
      <c r="J238">
        <f t="shared" si="6"/>
        <v>1.886712055484881E-4</v>
      </c>
      <c r="K238">
        <f t="shared" si="7"/>
        <v>87.403850000000006</v>
      </c>
    </row>
    <row r="239" spans="1:11" x14ac:dyDescent="0.3">
      <c r="A239">
        <v>1.768</v>
      </c>
      <c r="B239">
        <v>211.84614999999999</v>
      </c>
      <c r="C239">
        <v>227.333333333333</v>
      </c>
      <c r="D239">
        <v>20</v>
      </c>
      <c r="E239">
        <v>10</v>
      </c>
      <c r="F239">
        <v>27</v>
      </c>
      <c r="G239">
        <v>0.99999990000000005</v>
      </c>
      <c r="H239">
        <v>2.7</v>
      </c>
      <c r="I239">
        <f t="shared" si="5"/>
        <v>130.84614999999999</v>
      </c>
      <c r="J239">
        <f t="shared" si="6"/>
        <v>1.3099172270937889E-4</v>
      </c>
      <c r="K239">
        <f t="shared" si="7"/>
        <v>96.487183333333007</v>
      </c>
    </row>
    <row r="240" spans="1:11" x14ac:dyDescent="0.3">
      <c r="A240">
        <v>1.768</v>
      </c>
      <c r="B240">
        <v>211.84614999999999</v>
      </c>
      <c r="C240">
        <v>236.416666666666</v>
      </c>
      <c r="D240">
        <v>20</v>
      </c>
      <c r="E240">
        <v>7</v>
      </c>
      <c r="F240">
        <v>29</v>
      </c>
      <c r="G240">
        <v>0.69999999999999896</v>
      </c>
      <c r="H240">
        <v>2.8999999999999901</v>
      </c>
      <c r="I240">
        <f t="shared" si="5"/>
        <v>130.84614999999999</v>
      </c>
      <c r="J240">
        <f t="shared" si="6"/>
        <v>2.0099259040063427E-4</v>
      </c>
      <c r="K240">
        <f t="shared" si="7"/>
        <v>105.57051666666601</v>
      </c>
    </row>
    <row r="241" spans="1:11" x14ac:dyDescent="0.3">
      <c r="A241">
        <v>1.768</v>
      </c>
      <c r="B241">
        <v>211.84614999999999</v>
      </c>
      <c r="C241">
        <v>245.5</v>
      </c>
      <c r="D241">
        <v>20</v>
      </c>
      <c r="E241">
        <v>8</v>
      </c>
      <c r="F241">
        <v>23</v>
      </c>
      <c r="G241">
        <v>0.8</v>
      </c>
      <c r="H241">
        <v>2.2999999999999901</v>
      </c>
      <c r="I241">
        <f t="shared" si="5"/>
        <v>130.84614999999999</v>
      </c>
      <c r="J241">
        <f t="shared" si="6"/>
        <v>1.3948192695906084E-4</v>
      </c>
      <c r="K241">
        <f t="shared" si="7"/>
        <v>114.65385000000001</v>
      </c>
    </row>
    <row r="242" spans="1:11" x14ac:dyDescent="0.3">
      <c r="A242">
        <v>1.768</v>
      </c>
      <c r="B242">
        <v>211.84614999999999</v>
      </c>
      <c r="C242">
        <v>254.583333333333</v>
      </c>
      <c r="D242">
        <v>20</v>
      </c>
      <c r="E242">
        <v>5</v>
      </c>
      <c r="F242">
        <v>23</v>
      </c>
      <c r="G242">
        <v>0.5</v>
      </c>
      <c r="H242">
        <v>2.2999999999999901</v>
      </c>
      <c r="I242">
        <f t="shared" si="5"/>
        <v>130.84614999999999</v>
      </c>
      <c r="J242">
        <f t="shared" si="6"/>
        <v>2.2317108313449731E-4</v>
      </c>
      <c r="K242">
        <f t="shared" si="7"/>
        <v>123.73718333333301</v>
      </c>
    </row>
    <row r="243" spans="1:11" x14ac:dyDescent="0.3">
      <c r="A243">
        <v>1.768</v>
      </c>
      <c r="B243">
        <v>211.84614999999999</v>
      </c>
      <c r="C243">
        <v>263.666666666666</v>
      </c>
      <c r="D243">
        <v>20</v>
      </c>
      <c r="E243">
        <v>5</v>
      </c>
      <c r="F243">
        <v>24</v>
      </c>
      <c r="G243">
        <v>0.5</v>
      </c>
      <c r="H243">
        <v>2.3999999999999901</v>
      </c>
      <c r="I243">
        <f t="shared" si="5"/>
        <v>130.84614999999999</v>
      </c>
      <c r="J243">
        <f t="shared" si="6"/>
        <v>2.3287417370556243E-4</v>
      </c>
      <c r="K243">
        <f t="shared" si="7"/>
        <v>132.82051666666601</v>
      </c>
    </row>
    <row r="244" spans="1:11" x14ac:dyDescent="0.3">
      <c r="A244">
        <v>1.768</v>
      </c>
      <c r="B244">
        <v>211.84614999999999</v>
      </c>
      <c r="C244">
        <v>272.75</v>
      </c>
      <c r="D244">
        <v>20</v>
      </c>
      <c r="E244">
        <v>5</v>
      </c>
      <c r="F244">
        <v>23</v>
      </c>
      <c r="G244">
        <v>0.5</v>
      </c>
      <c r="H244">
        <v>2.2999999999999901</v>
      </c>
      <c r="I244">
        <f t="shared" si="5"/>
        <v>130.84614999999999</v>
      </c>
      <c r="J244">
        <f t="shared" si="6"/>
        <v>2.2317108313449731E-4</v>
      </c>
      <c r="K244">
        <f t="shared" si="7"/>
        <v>141.90385000000001</v>
      </c>
    </row>
    <row r="245" spans="1:11" x14ac:dyDescent="0.3">
      <c r="A245">
        <v>1.768</v>
      </c>
      <c r="B245">
        <v>211.84614999999999</v>
      </c>
      <c r="C245">
        <v>281.83333333333297</v>
      </c>
      <c r="D245">
        <v>20</v>
      </c>
      <c r="E245">
        <v>5</v>
      </c>
      <c r="F245">
        <v>22</v>
      </c>
      <c r="G245">
        <v>0.5</v>
      </c>
      <c r="H245">
        <v>2.2000000000000002</v>
      </c>
      <c r="I245">
        <f t="shared" si="5"/>
        <v>130.84614999999999</v>
      </c>
      <c r="J245">
        <f t="shared" si="6"/>
        <v>2.1346799256343225E-4</v>
      </c>
      <c r="K245">
        <f t="shared" si="7"/>
        <v>150.98718333333298</v>
      </c>
    </row>
    <row r="246" spans="1:11" x14ac:dyDescent="0.3">
      <c r="A246">
        <v>1.768</v>
      </c>
      <c r="B246">
        <v>211.84614999999999</v>
      </c>
      <c r="C246">
        <v>290.916666666666</v>
      </c>
      <c r="D246">
        <v>20</v>
      </c>
      <c r="E246">
        <v>5</v>
      </c>
      <c r="F246">
        <v>18</v>
      </c>
      <c r="G246">
        <v>0.5</v>
      </c>
      <c r="H246">
        <v>1.8</v>
      </c>
      <c r="I246">
        <f t="shared" si="5"/>
        <v>130.84614999999999</v>
      </c>
      <c r="J246">
        <f t="shared" si="6"/>
        <v>1.7465563027917183E-4</v>
      </c>
      <c r="K246">
        <f t="shared" si="7"/>
        <v>160.07051666666601</v>
      </c>
    </row>
    <row r="247" spans="1:11" x14ac:dyDescent="0.3">
      <c r="A247">
        <v>1.768</v>
      </c>
      <c r="B247">
        <v>211.84614999999999</v>
      </c>
      <c r="C247">
        <v>300</v>
      </c>
      <c r="D247">
        <v>20</v>
      </c>
      <c r="E247">
        <v>5</v>
      </c>
      <c r="F247">
        <v>16</v>
      </c>
      <c r="G247">
        <v>0.5</v>
      </c>
      <c r="H247">
        <v>1.6</v>
      </c>
      <c r="I247">
        <f t="shared" si="5"/>
        <v>130.84614999999999</v>
      </c>
      <c r="J247">
        <f t="shared" si="6"/>
        <v>1.5524944913704165E-4</v>
      </c>
      <c r="K247">
        <f t="shared" si="7"/>
        <v>169.15385000000001</v>
      </c>
    </row>
    <row r="248" spans="1:11" x14ac:dyDescent="0.3">
      <c r="A248">
        <v>1.768</v>
      </c>
      <c r="B248">
        <v>211.84614999999999</v>
      </c>
      <c r="C248">
        <v>300</v>
      </c>
      <c r="D248">
        <v>20</v>
      </c>
      <c r="E248">
        <v>5</v>
      </c>
      <c r="F248">
        <v>16</v>
      </c>
      <c r="G248">
        <v>0.5</v>
      </c>
      <c r="H248">
        <v>1.6</v>
      </c>
      <c r="I248">
        <f t="shared" si="5"/>
        <v>130.84614999999999</v>
      </c>
      <c r="J248">
        <f t="shared" si="6"/>
        <v>1.5524944913704165E-4</v>
      </c>
      <c r="K248">
        <f t="shared" si="7"/>
        <v>169.15385000000001</v>
      </c>
    </row>
    <row r="249" spans="1:11" x14ac:dyDescent="0.3">
      <c r="A249" t="s">
        <v>5</v>
      </c>
      <c r="B249">
        <v>0.59</v>
      </c>
      <c r="C249" t="s">
        <v>6</v>
      </c>
      <c r="D249">
        <v>2</v>
      </c>
      <c r="E249" t="s">
        <v>7</v>
      </c>
      <c r="F249">
        <v>162</v>
      </c>
      <c r="G249" t="s">
        <v>9</v>
      </c>
      <c r="H249">
        <v>81</v>
      </c>
    </row>
    <row r="250" spans="1:11" x14ac:dyDescent="0.3">
      <c r="A250" t="s">
        <v>8</v>
      </c>
    </row>
  </sheetData>
  <sortState ref="A170:J218">
    <sortCondition ref="C170:C218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0"/>
  <sheetViews>
    <sheetView topLeftCell="D446" zoomScaleNormal="100" workbookViewId="0">
      <selection activeCell="P467" sqref="P467"/>
    </sheetView>
  </sheetViews>
  <sheetFormatPr defaultRowHeight="14.4" x14ac:dyDescent="0.3"/>
  <cols>
    <col min="1" max="1" width="14" customWidth="1"/>
    <col min="2" max="2" width="13.33203125" customWidth="1"/>
    <col min="4" max="4" width="10.5546875" customWidth="1"/>
    <col min="5" max="5" width="12.77734375" customWidth="1"/>
    <col min="6" max="6" width="12.33203125" customWidth="1"/>
  </cols>
  <sheetData>
    <row r="1" spans="1:13" x14ac:dyDescent="0.3">
      <c r="A1" t="s">
        <v>74</v>
      </c>
      <c r="B1" t="s">
        <v>73</v>
      </c>
      <c r="C1" t="s">
        <v>19</v>
      </c>
      <c r="D1" t="s">
        <v>72</v>
      </c>
      <c r="E1" s="4" t="s">
        <v>75</v>
      </c>
      <c r="F1" t="s">
        <v>2</v>
      </c>
      <c r="G1" t="s">
        <v>20</v>
      </c>
      <c r="H1" t="s">
        <v>3</v>
      </c>
      <c r="I1" t="s">
        <v>27</v>
      </c>
      <c r="J1" t="s">
        <v>28</v>
      </c>
      <c r="K1" t="s">
        <v>29</v>
      </c>
      <c r="L1" t="s">
        <v>10</v>
      </c>
      <c r="M1" t="s">
        <v>51</v>
      </c>
    </row>
    <row r="2" spans="1:13" x14ac:dyDescent="0.3">
      <c r="A2">
        <v>1.7</v>
      </c>
      <c r="B2">
        <v>3.0499999999999999E-2</v>
      </c>
      <c r="C2">
        <v>75</v>
      </c>
      <c r="D2">
        <v>50</v>
      </c>
      <c r="E2">
        <v>10</v>
      </c>
      <c r="F2">
        <v>37.5</v>
      </c>
      <c r="G2">
        <v>37.5</v>
      </c>
      <c r="H2">
        <v>20</v>
      </c>
      <c r="I2">
        <v>87</v>
      </c>
      <c r="J2">
        <v>2</v>
      </c>
      <c r="K2">
        <v>8.699999</v>
      </c>
      <c r="L2">
        <f>I2/H2</f>
        <v>4.3499999999999996</v>
      </c>
      <c r="M2">
        <f>I2/(PI()*G2^2)</f>
        <v>1.9692771625237183E-2</v>
      </c>
    </row>
    <row r="3" spans="1:13" x14ac:dyDescent="0.3">
      <c r="A3">
        <v>1.7</v>
      </c>
      <c r="B3">
        <v>3.0499999999999999E-2</v>
      </c>
      <c r="C3">
        <v>75</v>
      </c>
      <c r="D3">
        <v>50</v>
      </c>
      <c r="E3">
        <v>32.5</v>
      </c>
      <c r="F3">
        <v>37.5</v>
      </c>
      <c r="G3">
        <v>37.5</v>
      </c>
      <c r="H3">
        <v>12</v>
      </c>
      <c r="I3">
        <v>42</v>
      </c>
      <c r="J3">
        <v>1.19999999999999</v>
      </c>
      <c r="K3">
        <v>4.2</v>
      </c>
      <c r="L3">
        <f t="shared" ref="L3:L59" si="0">I3/H3</f>
        <v>3.5</v>
      </c>
      <c r="M3">
        <f t="shared" ref="M3:M59" si="1">I3/(PI()*G3^2)</f>
        <v>9.5068552673558803E-3</v>
      </c>
    </row>
    <row r="4" spans="1:13" x14ac:dyDescent="0.3">
      <c r="A4">
        <v>1.7</v>
      </c>
      <c r="B4">
        <v>3.0499999999999999E-2</v>
      </c>
      <c r="C4">
        <v>75</v>
      </c>
      <c r="D4">
        <v>50</v>
      </c>
      <c r="E4">
        <v>55</v>
      </c>
      <c r="F4">
        <v>37.5</v>
      </c>
      <c r="G4">
        <v>37.5</v>
      </c>
      <c r="H4">
        <v>11</v>
      </c>
      <c r="I4">
        <v>21</v>
      </c>
      <c r="J4">
        <v>1.1000000000000001</v>
      </c>
      <c r="K4">
        <v>2.1</v>
      </c>
      <c r="L4">
        <f t="shared" si="0"/>
        <v>1.9090909090909092</v>
      </c>
      <c r="M4">
        <f t="shared" si="1"/>
        <v>4.7534276336779402E-3</v>
      </c>
    </row>
    <row r="5" spans="1:13" x14ac:dyDescent="0.3">
      <c r="A5">
        <v>1.7</v>
      </c>
      <c r="B5">
        <v>3.0499999999999999E-2</v>
      </c>
      <c r="C5">
        <v>75</v>
      </c>
      <c r="D5">
        <v>50</v>
      </c>
      <c r="E5">
        <v>77.5</v>
      </c>
      <c r="F5">
        <v>37.5</v>
      </c>
      <c r="G5">
        <v>37.5</v>
      </c>
      <c r="H5">
        <v>9</v>
      </c>
      <c r="I5">
        <v>18</v>
      </c>
      <c r="J5">
        <v>0.89999989999999896</v>
      </c>
      <c r="K5">
        <v>1.8</v>
      </c>
      <c r="L5">
        <f t="shared" si="0"/>
        <v>2</v>
      </c>
      <c r="M5">
        <f t="shared" si="1"/>
        <v>4.0743665431525206E-3</v>
      </c>
    </row>
    <row r="6" spans="1:13" x14ac:dyDescent="0.3">
      <c r="A6">
        <v>1.7</v>
      </c>
      <c r="B6">
        <v>3.0499999999999999E-2</v>
      </c>
      <c r="C6">
        <v>75</v>
      </c>
      <c r="D6">
        <v>50</v>
      </c>
      <c r="E6">
        <v>100</v>
      </c>
      <c r="F6">
        <v>37.5</v>
      </c>
      <c r="G6">
        <v>37.5</v>
      </c>
      <c r="H6">
        <v>9</v>
      </c>
      <c r="I6">
        <v>13</v>
      </c>
      <c r="J6">
        <v>0.89999989999999896</v>
      </c>
      <c r="K6">
        <v>1.3</v>
      </c>
      <c r="L6">
        <f t="shared" si="0"/>
        <v>1.4444444444444444</v>
      </c>
      <c r="M6">
        <f t="shared" si="1"/>
        <v>2.9425980589434871E-3</v>
      </c>
    </row>
    <row r="7" spans="1:13" x14ac:dyDescent="0.3">
      <c r="A7" t="s">
        <v>5</v>
      </c>
      <c r="B7">
        <v>0.59</v>
      </c>
      <c r="C7" t="s">
        <v>6</v>
      </c>
      <c r="D7">
        <v>2</v>
      </c>
    </row>
    <row r="8" spans="1:13" x14ac:dyDescent="0.3">
      <c r="A8" t="s">
        <v>8</v>
      </c>
    </row>
    <row r="9" spans="1:13" x14ac:dyDescent="0.3">
      <c r="A9" t="s">
        <v>74</v>
      </c>
      <c r="B9" t="s">
        <v>73</v>
      </c>
      <c r="C9" s="4" t="s">
        <v>19</v>
      </c>
      <c r="D9" t="s">
        <v>72</v>
      </c>
      <c r="E9" t="s">
        <v>75</v>
      </c>
      <c r="F9" s="14" t="s">
        <v>2</v>
      </c>
      <c r="G9" s="14" t="s">
        <v>20</v>
      </c>
      <c r="H9" t="s">
        <v>3</v>
      </c>
      <c r="I9" t="s">
        <v>27</v>
      </c>
      <c r="J9" t="s">
        <v>28</v>
      </c>
      <c r="K9" t="s">
        <v>29</v>
      </c>
      <c r="L9" t="s">
        <v>10</v>
      </c>
      <c r="M9" t="s">
        <v>51</v>
      </c>
    </row>
    <row r="10" spans="1:13" x14ac:dyDescent="0.3">
      <c r="A10">
        <v>1.7</v>
      </c>
      <c r="B10">
        <v>3.0499999999999999E-2</v>
      </c>
      <c r="C10">
        <v>10</v>
      </c>
      <c r="D10">
        <v>50</v>
      </c>
      <c r="E10">
        <v>10</v>
      </c>
      <c r="F10">
        <v>5</v>
      </c>
      <c r="G10">
        <v>5</v>
      </c>
      <c r="H10">
        <v>1</v>
      </c>
      <c r="I10">
        <v>2</v>
      </c>
      <c r="J10">
        <v>9.99999899999999E-2</v>
      </c>
      <c r="K10">
        <v>0.2</v>
      </c>
      <c r="L10">
        <f t="shared" si="0"/>
        <v>2</v>
      </c>
      <c r="M10">
        <f t="shared" si="1"/>
        <v>2.5464790894703253E-2</v>
      </c>
    </row>
    <row r="11" spans="1:13" x14ac:dyDescent="0.3">
      <c r="A11">
        <v>1.7</v>
      </c>
      <c r="B11">
        <v>3.0499999999999999E-2</v>
      </c>
      <c r="C11">
        <v>20</v>
      </c>
      <c r="D11">
        <v>50</v>
      </c>
      <c r="E11">
        <v>10</v>
      </c>
      <c r="F11">
        <v>10</v>
      </c>
      <c r="G11">
        <v>10</v>
      </c>
      <c r="H11">
        <v>3</v>
      </c>
      <c r="I11">
        <v>7</v>
      </c>
      <c r="J11">
        <v>0.29999999999999899</v>
      </c>
      <c r="K11">
        <v>0.69999999999999896</v>
      </c>
      <c r="L11">
        <f t="shared" si="0"/>
        <v>2.3333333333333335</v>
      </c>
      <c r="M11">
        <f t="shared" si="1"/>
        <v>2.2281692032865348E-2</v>
      </c>
    </row>
    <row r="12" spans="1:13" x14ac:dyDescent="0.3">
      <c r="A12">
        <v>1.7</v>
      </c>
      <c r="B12">
        <v>3.0499999999999999E-2</v>
      </c>
      <c r="C12">
        <v>30</v>
      </c>
      <c r="D12">
        <v>50</v>
      </c>
      <c r="E12">
        <v>10</v>
      </c>
      <c r="F12">
        <v>15</v>
      </c>
      <c r="G12">
        <v>15</v>
      </c>
      <c r="H12">
        <v>8</v>
      </c>
      <c r="I12">
        <v>20</v>
      </c>
      <c r="J12">
        <v>0.8</v>
      </c>
      <c r="K12">
        <v>2</v>
      </c>
      <c r="L12">
        <f t="shared" si="0"/>
        <v>2.5</v>
      </c>
      <c r="M12">
        <f t="shared" si="1"/>
        <v>2.8294212105225838E-2</v>
      </c>
    </row>
    <row r="13" spans="1:13" x14ac:dyDescent="0.3">
      <c r="A13">
        <v>1.7</v>
      </c>
      <c r="B13">
        <v>3.0499999999999999E-2</v>
      </c>
      <c r="C13">
        <v>40</v>
      </c>
      <c r="D13">
        <v>50</v>
      </c>
      <c r="E13">
        <v>10</v>
      </c>
      <c r="F13">
        <v>20</v>
      </c>
      <c r="G13">
        <v>20</v>
      </c>
      <c r="H13">
        <v>9</v>
      </c>
      <c r="I13">
        <v>27</v>
      </c>
      <c r="J13">
        <v>0.89999989999999896</v>
      </c>
      <c r="K13">
        <v>2.7</v>
      </c>
      <c r="L13">
        <f t="shared" si="0"/>
        <v>3</v>
      </c>
      <c r="M13">
        <f t="shared" si="1"/>
        <v>2.1485917317405869E-2</v>
      </c>
    </row>
    <row r="14" spans="1:13" x14ac:dyDescent="0.3">
      <c r="A14">
        <v>1.7</v>
      </c>
      <c r="B14">
        <v>3.0499999999999999E-2</v>
      </c>
      <c r="C14">
        <v>50</v>
      </c>
      <c r="D14">
        <v>50</v>
      </c>
      <c r="E14">
        <v>10</v>
      </c>
      <c r="F14">
        <v>25</v>
      </c>
      <c r="G14">
        <v>25</v>
      </c>
      <c r="H14">
        <v>10</v>
      </c>
      <c r="I14">
        <v>48</v>
      </c>
      <c r="J14">
        <v>0.99999990000000005</v>
      </c>
      <c r="K14">
        <v>4.7999999999999901</v>
      </c>
      <c r="L14">
        <f t="shared" si="0"/>
        <v>4.8</v>
      </c>
      <c r="M14">
        <f t="shared" si="1"/>
        <v>2.4446199258915124E-2</v>
      </c>
    </row>
    <row r="15" spans="1:13" x14ac:dyDescent="0.3">
      <c r="A15">
        <v>1.7</v>
      </c>
      <c r="B15">
        <v>3.0499999999999999E-2</v>
      </c>
      <c r="C15">
        <v>60</v>
      </c>
      <c r="D15">
        <v>50</v>
      </c>
      <c r="E15">
        <v>10</v>
      </c>
      <c r="F15">
        <v>30</v>
      </c>
      <c r="G15">
        <v>30</v>
      </c>
      <c r="H15">
        <v>14</v>
      </c>
      <c r="I15">
        <v>55</v>
      </c>
      <c r="J15">
        <v>1.3999999999999899</v>
      </c>
      <c r="K15">
        <v>5.5</v>
      </c>
      <c r="L15">
        <f t="shared" si="0"/>
        <v>3.9285714285714284</v>
      </c>
      <c r="M15">
        <f t="shared" si="1"/>
        <v>1.9452270822342764E-2</v>
      </c>
    </row>
    <row r="16" spans="1:13" x14ac:dyDescent="0.3">
      <c r="A16">
        <v>1.7</v>
      </c>
      <c r="B16">
        <v>3.0499999999999999E-2</v>
      </c>
      <c r="C16">
        <v>70</v>
      </c>
      <c r="D16">
        <v>50</v>
      </c>
      <c r="E16">
        <v>10</v>
      </c>
      <c r="F16">
        <v>35</v>
      </c>
      <c r="G16">
        <v>35</v>
      </c>
      <c r="H16">
        <v>17</v>
      </c>
      <c r="I16">
        <v>76</v>
      </c>
      <c r="J16">
        <v>1.69999999999999</v>
      </c>
      <c r="K16">
        <v>7.5999999999999899</v>
      </c>
      <c r="L16">
        <f t="shared" si="0"/>
        <v>4.4705882352941178</v>
      </c>
      <c r="M16">
        <f t="shared" si="1"/>
        <v>1.9748205183647422E-2</v>
      </c>
    </row>
    <row r="17" spans="1:13" x14ac:dyDescent="0.3">
      <c r="A17">
        <v>1.7</v>
      </c>
      <c r="B17">
        <v>3.0499999999999999E-2</v>
      </c>
      <c r="C17">
        <v>80</v>
      </c>
      <c r="D17">
        <v>50</v>
      </c>
      <c r="E17">
        <v>10</v>
      </c>
      <c r="F17">
        <v>40</v>
      </c>
      <c r="G17">
        <v>40</v>
      </c>
      <c r="H17">
        <v>20</v>
      </c>
      <c r="I17">
        <v>94</v>
      </c>
      <c r="J17">
        <v>2</v>
      </c>
      <c r="K17">
        <v>9.3999989999999904</v>
      </c>
      <c r="L17">
        <f t="shared" si="0"/>
        <v>4.7</v>
      </c>
      <c r="M17">
        <f t="shared" si="1"/>
        <v>1.8700705813297702E-2</v>
      </c>
    </row>
    <row r="18" spans="1:13" x14ac:dyDescent="0.3">
      <c r="A18">
        <v>1.7</v>
      </c>
      <c r="B18">
        <v>3.0499999999999999E-2</v>
      </c>
      <c r="C18">
        <v>90</v>
      </c>
      <c r="D18">
        <v>50</v>
      </c>
      <c r="E18">
        <v>10</v>
      </c>
      <c r="F18">
        <v>45</v>
      </c>
      <c r="G18">
        <v>45</v>
      </c>
      <c r="H18">
        <v>26</v>
      </c>
      <c r="I18">
        <v>98</v>
      </c>
      <c r="J18">
        <v>2.6</v>
      </c>
      <c r="K18">
        <v>9.7999989999999908</v>
      </c>
      <c r="L18">
        <f t="shared" si="0"/>
        <v>3.7692307692307692</v>
      </c>
      <c r="M18">
        <f t="shared" si="1"/>
        <v>1.5404626590622958E-2</v>
      </c>
    </row>
    <row r="19" spans="1:13" x14ac:dyDescent="0.3">
      <c r="A19">
        <v>1.7</v>
      </c>
      <c r="B19">
        <v>3.0499999999999999E-2</v>
      </c>
      <c r="C19">
        <v>100</v>
      </c>
      <c r="D19">
        <v>50</v>
      </c>
      <c r="E19">
        <v>10</v>
      </c>
      <c r="F19">
        <v>50</v>
      </c>
      <c r="G19">
        <v>50</v>
      </c>
      <c r="H19">
        <v>30</v>
      </c>
      <c r="I19">
        <v>108</v>
      </c>
      <c r="J19">
        <v>3</v>
      </c>
      <c r="K19">
        <v>10.8</v>
      </c>
      <c r="M19">
        <f t="shared" si="1"/>
        <v>1.3750987083139756E-2</v>
      </c>
    </row>
    <row r="20" spans="1:13" x14ac:dyDescent="0.3">
      <c r="A20" t="s">
        <v>5</v>
      </c>
      <c r="B20">
        <v>0.59</v>
      </c>
      <c r="C20" t="s">
        <v>6</v>
      </c>
      <c r="D20">
        <v>2</v>
      </c>
    </row>
    <row r="21" spans="1:13" x14ac:dyDescent="0.3">
      <c r="A21" t="s">
        <v>8</v>
      </c>
    </row>
    <row r="22" spans="1:13" x14ac:dyDescent="0.3">
      <c r="A22" t="s">
        <v>74</v>
      </c>
      <c r="B22" t="s">
        <v>73</v>
      </c>
      <c r="C22" t="s">
        <v>19</v>
      </c>
      <c r="D22" s="4" t="s">
        <v>72</v>
      </c>
      <c r="E22" t="s">
        <v>75</v>
      </c>
      <c r="F22" t="s">
        <v>2</v>
      </c>
      <c r="G22" t="s">
        <v>20</v>
      </c>
      <c r="H22" t="s">
        <v>3</v>
      </c>
      <c r="I22" t="s">
        <v>27</v>
      </c>
      <c r="J22" t="s">
        <v>28</v>
      </c>
      <c r="K22" t="s">
        <v>29</v>
      </c>
      <c r="L22" t="s">
        <v>10</v>
      </c>
      <c r="M22" t="s">
        <v>51</v>
      </c>
    </row>
    <row r="23" spans="1:13" x14ac:dyDescent="0.3">
      <c r="A23">
        <v>1.7</v>
      </c>
      <c r="B23">
        <v>3.0499999999999999E-2</v>
      </c>
      <c r="C23">
        <v>100</v>
      </c>
      <c r="D23">
        <v>10</v>
      </c>
      <c r="E23">
        <v>10</v>
      </c>
      <c r="F23">
        <v>50</v>
      </c>
      <c r="G23">
        <v>50</v>
      </c>
      <c r="H23">
        <v>65</v>
      </c>
      <c r="I23">
        <v>100</v>
      </c>
      <c r="J23">
        <v>6.5</v>
      </c>
      <c r="K23">
        <v>9.9999990000000007</v>
      </c>
      <c r="L23">
        <f t="shared" si="0"/>
        <v>1.5384615384615385</v>
      </c>
      <c r="M23">
        <f t="shared" si="1"/>
        <v>1.2732395447351627E-2</v>
      </c>
    </row>
    <row r="24" spans="1:13" x14ac:dyDescent="0.3">
      <c r="A24">
        <v>1.7</v>
      </c>
      <c r="B24">
        <v>3.0499999999999999E-2</v>
      </c>
      <c r="C24">
        <v>100</v>
      </c>
      <c r="D24">
        <v>20</v>
      </c>
      <c r="E24">
        <v>10</v>
      </c>
      <c r="F24">
        <v>50</v>
      </c>
      <c r="G24">
        <v>50</v>
      </c>
      <c r="H24">
        <v>52</v>
      </c>
      <c r="I24">
        <v>95</v>
      </c>
      <c r="J24">
        <v>5.2</v>
      </c>
      <c r="K24">
        <v>9.4999990000000007</v>
      </c>
      <c r="L24">
        <f t="shared" si="0"/>
        <v>1.8269230769230769</v>
      </c>
      <c r="M24">
        <f t="shared" si="1"/>
        <v>1.2095775674984046E-2</v>
      </c>
    </row>
    <row r="25" spans="1:13" x14ac:dyDescent="0.3">
      <c r="A25">
        <v>1.7</v>
      </c>
      <c r="B25">
        <v>3.0499999999999999E-2</v>
      </c>
      <c r="C25">
        <v>100</v>
      </c>
      <c r="D25">
        <v>30</v>
      </c>
      <c r="E25">
        <v>10</v>
      </c>
      <c r="F25">
        <v>50</v>
      </c>
      <c r="G25">
        <v>50</v>
      </c>
      <c r="H25">
        <v>45</v>
      </c>
      <c r="I25">
        <v>111</v>
      </c>
      <c r="J25">
        <v>4.5</v>
      </c>
      <c r="K25">
        <v>11.0999999999999</v>
      </c>
      <c r="L25">
        <f t="shared" si="0"/>
        <v>2.4666666666666668</v>
      </c>
      <c r="M25">
        <f t="shared" si="1"/>
        <v>1.4132958946560307E-2</v>
      </c>
    </row>
    <row r="26" spans="1:13" x14ac:dyDescent="0.3">
      <c r="A26">
        <v>1.7</v>
      </c>
      <c r="B26">
        <v>3.0499999999999999E-2</v>
      </c>
      <c r="C26">
        <v>100</v>
      </c>
      <c r="D26">
        <v>40</v>
      </c>
      <c r="E26">
        <v>10</v>
      </c>
      <c r="F26">
        <v>50</v>
      </c>
      <c r="G26">
        <v>50</v>
      </c>
      <c r="H26">
        <v>35</v>
      </c>
      <c r="I26">
        <v>100</v>
      </c>
      <c r="J26">
        <v>3.5</v>
      </c>
      <c r="K26">
        <v>9.9999990000000007</v>
      </c>
      <c r="L26">
        <f t="shared" si="0"/>
        <v>2.8571428571428572</v>
      </c>
      <c r="M26">
        <f t="shared" si="1"/>
        <v>1.2732395447351627E-2</v>
      </c>
    </row>
    <row r="27" spans="1:13" x14ac:dyDescent="0.3">
      <c r="A27">
        <v>1.7</v>
      </c>
      <c r="B27">
        <v>3.0499999999999999E-2</v>
      </c>
      <c r="C27">
        <v>100</v>
      </c>
      <c r="D27">
        <v>50</v>
      </c>
      <c r="E27">
        <v>10</v>
      </c>
      <c r="F27">
        <v>50</v>
      </c>
      <c r="G27">
        <v>50</v>
      </c>
      <c r="H27">
        <v>30</v>
      </c>
      <c r="I27">
        <v>108</v>
      </c>
      <c r="J27">
        <v>3</v>
      </c>
      <c r="K27">
        <v>10.8</v>
      </c>
      <c r="L27">
        <f t="shared" si="0"/>
        <v>3.6</v>
      </c>
      <c r="M27">
        <f t="shared" si="1"/>
        <v>1.3750987083139756E-2</v>
      </c>
    </row>
    <row r="28" spans="1:13" x14ac:dyDescent="0.3">
      <c r="A28">
        <v>1.7</v>
      </c>
      <c r="B28">
        <v>3.0499999999999999E-2</v>
      </c>
      <c r="C28">
        <v>100</v>
      </c>
      <c r="D28">
        <v>60</v>
      </c>
      <c r="E28">
        <v>10</v>
      </c>
      <c r="F28">
        <v>50</v>
      </c>
      <c r="G28">
        <v>50</v>
      </c>
      <c r="H28">
        <v>26</v>
      </c>
      <c r="I28">
        <v>99</v>
      </c>
      <c r="J28">
        <v>2.6</v>
      </c>
      <c r="K28">
        <v>9.8999989999999904</v>
      </c>
      <c r="L28">
        <f t="shared" si="0"/>
        <v>3.8076923076923075</v>
      </c>
      <c r="M28">
        <f t="shared" si="1"/>
        <v>1.2605071492878111E-2</v>
      </c>
    </row>
    <row r="29" spans="1:13" x14ac:dyDescent="0.3">
      <c r="A29">
        <v>1.7</v>
      </c>
      <c r="B29">
        <v>3.0499999999999999E-2</v>
      </c>
      <c r="C29">
        <v>100</v>
      </c>
      <c r="D29">
        <v>70</v>
      </c>
      <c r="E29">
        <v>10</v>
      </c>
      <c r="F29">
        <v>50</v>
      </c>
      <c r="G29">
        <v>50</v>
      </c>
      <c r="H29">
        <v>21</v>
      </c>
      <c r="I29">
        <v>102</v>
      </c>
      <c r="J29">
        <v>2.1</v>
      </c>
      <c r="K29">
        <v>10.1999999999999</v>
      </c>
      <c r="L29">
        <f t="shared" si="0"/>
        <v>4.8571428571428568</v>
      </c>
      <c r="M29">
        <f t="shared" si="1"/>
        <v>1.2987043356298659E-2</v>
      </c>
    </row>
    <row r="30" spans="1:13" x14ac:dyDescent="0.3">
      <c r="A30">
        <v>1.7</v>
      </c>
      <c r="B30">
        <v>3.0499999999999999E-2</v>
      </c>
      <c r="C30">
        <v>100</v>
      </c>
      <c r="D30">
        <v>80</v>
      </c>
      <c r="E30">
        <v>10</v>
      </c>
      <c r="F30">
        <v>50</v>
      </c>
      <c r="G30">
        <v>50</v>
      </c>
      <c r="H30">
        <v>17</v>
      </c>
      <c r="I30">
        <v>96</v>
      </c>
      <c r="J30">
        <v>1.69999999999999</v>
      </c>
      <c r="K30">
        <v>9.5999990000000004</v>
      </c>
      <c r="L30">
        <f t="shared" si="0"/>
        <v>5.6470588235294121</v>
      </c>
      <c r="M30">
        <f t="shared" si="1"/>
        <v>1.2223099629457562E-2</v>
      </c>
    </row>
    <row r="31" spans="1:13" x14ac:dyDescent="0.3">
      <c r="A31">
        <v>1.7</v>
      </c>
      <c r="B31">
        <v>3.0499999999999999E-2</v>
      </c>
      <c r="C31">
        <v>100</v>
      </c>
      <c r="D31">
        <v>90</v>
      </c>
      <c r="E31">
        <v>10</v>
      </c>
      <c r="F31">
        <v>50</v>
      </c>
      <c r="G31">
        <v>50</v>
      </c>
      <c r="H31">
        <v>14</v>
      </c>
      <c r="I31">
        <v>100</v>
      </c>
      <c r="J31">
        <v>1.3999999999999899</v>
      </c>
      <c r="K31">
        <v>9.9999990000000007</v>
      </c>
      <c r="L31">
        <f t="shared" si="0"/>
        <v>7.1428571428571432</v>
      </c>
      <c r="M31">
        <f t="shared" si="1"/>
        <v>1.2732395447351627E-2</v>
      </c>
    </row>
    <row r="32" spans="1:13" x14ac:dyDescent="0.3">
      <c r="A32">
        <v>1.7</v>
      </c>
      <c r="B32">
        <v>3.0499999999999999E-2</v>
      </c>
      <c r="C32">
        <v>100</v>
      </c>
      <c r="D32">
        <v>100</v>
      </c>
      <c r="E32">
        <v>10</v>
      </c>
      <c r="F32">
        <v>50</v>
      </c>
      <c r="G32">
        <v>50</v>
      </c>
      <c r="H32">
        <v>12</v>
      </c>
      <c r="I32">
        <v>104</v>
      </c>
      <c r="J32">
        <v>1.19999999999999</v>
      </c>
      <c r="K32">
        <v>10.4</v>
      </c>
      <c r="L32">
        <f t="shared" si="0"/>
        <v>8.6666666666666661</v>
      </c>
      <c r="M32">
        <f t="shared" si="1"/>
        <v>1.3241691265245692E-2</v>
      </c>
    </row>
    <row r="33" spans="1:13" x14ac:dyDescent="0.3">
      <c r="A33">
        <v>1.7</v>
      </c>
      <c r="B33">
        <v>3.0499999999999999E-2</v>
      </c>
      <c r="C33">
        <v>100</v>
      </c>
      <c r="D33">
        <v>20</v>
      </c>
      <c r="E33">
        <v>10</v>
      </c>
      <c r="F33">
        <v>50</v>
      </c>
      <c r="G33">
        <v>50</v>
      </c>
      <c r="H33">
        <v>52</v>
      </c>
      <c r="I33">
        <v>95</v>
      </c>
      <c r="J33">
        <v>5.2</v>
      </c>
      <c r="K33">
        <v>9.4999990000000007</v>
      </c>
      <c r="L33">
        <f t="shared" si="0"/>
        <v>1.8269230769230769</v>
      </c>
      <c r="M33">
        <f t="shared" si="1"/>
        <v>1.2095775674984046E-2</v>
      </c>
    </row>
    <row r="34" spans="1:13" x14ac:dyDescent="0.3">
      <c r="A34" t="s">
        <v>5</v>
      </c>
      <c r="B34">
        <v>0.59</v>
      </c>
      <c r="C34" t="s">
        <v>6</v>
      </c>
      <c r="D34">
        <v>2</v>
      </c>
    </row>
    <row r="35" spans="1:13" x14ac:dyDescent="0.3">
      <c r="A35" t="s">
        <v>8</v>
      </c>
    </row>
    <row r="36" spans="1:13" x14ac:dyDescent="0.3">
      <c r="A36" t="s">
        <v>74</v>
      </c>
      <c r="B36" s="4" t="s">
        <v>73</v>
      </c>
      <c r="C36" t="s">
        <v>19</v>
      </c>
      <c r="D36" t="s">
        <v>72</v>
      </c>
      <c r="E36" t="s">
        <v>75</v>
      </c>
      <c r="F36" t="s">
        <v>2</v>
      </c>
      <c r="G36" t="s">
        <v>20</v>
      </c>
      <c r="H36" t="s">
        <v>3</v>
      </c>
      <c r="I36" t="s">
        <v>27</v>
      </c>
      <c r="J36" t="s">
        <v>28</v>
      </c>
      <c r="K36" t="s">
        <v>29</v>
      </c>
      <c r="L36" t="s">
        <v>10</v>
      </c>
      <c r="M36" t="s">
        <v>51</v>
      </c>
    </row>
    <row r="37" spans="1:13" x14ac:dyDescent="0.3">
      <c r="A37">
        <v>1.7</v>
      </c>
      <c r="B37">
        <v>5.0000000000000001E-3</v>
      </c>
      <c r="C37">
        <v>100</v>
      </c>
      <c r="D37">
        <v>50</v>
      </c>
      <c r="E37">
        <v>10</v>
      </c>
      <c r="F37">
        <v>50</v>
      </c>
      <c r="G37">
        <v>50</v>
      </c>
      <c r="H37">
        <v>30</v>
      </c>
      <c r="I37">
        <v>113</v>
      </c>
      <c r="J37">
        <v>3</v>
      </c>
      <c r="K37">
        <v>11.3</v>
      </c>
      <c r="L37">
        <f t="shared" si="0"/>
        <v>3.7666666666666666</v>
      </c>
      <c r="M37">
        <f t="shared" si="1"/>
        <v>1.4387606855507339E-2</v>
      </c>
    </row>
    <row r="38" spans="1:13" x14ac:dyDescent="0.3">
      <c r="A38">
        <v>1.7</v>
      </c>
      <c r="B38">
        <v>1.04E-2</v>
      </c>
      <c r="C38">
        <v>100</v>
      </c>
      <c r="D38">
        <v>50</v>
      </c>
      <c r="E38">
        <v>10</v>
      </c>
      <c r="F38">
        <v>50</v>
      </c>
      <c r="G38">
        <v>50</v>
      </c>
      <c r="H38">
        <v>30</v>
      </c>
      <c r="I38">
        <v>75</v>
      </c>
      <c r="J38">
        <v>3</v>
      </c>
      <c r="K38">
        <v>7.5</v>
      </c>
      <c r="L38">
        <f t="shared" si="0"/>
        <v>2.5</v>
      </c>
      <c r="M38">
        <f t="shared" si="1"/>
        <v>9.5492965855137196E-3</v>
      </c>
    </row>
    <row r="39" spans="1:13" x14ac:dyDescent="0.3">
      <c r="A39">
        <v>1.7</v>
      </c>
      <c r="B39">
        <v>1.78E-2</v>
      </c>
      <c r="C39">
        <v>100</v>
      </c>
      <c r="D39">
        <v>50</v>
      </c>
      <c r="E39">
        <v>10</v>
      </c>
      <c r="F39">
        <v>50</v>
      </c>
      <c r="G39">
        <v>50</v>
      </c>
      <c r="H39">
        <v>30</v>
      </c>
      <c r="I39">
        <v>107</v>
      </c>
      <c r="J39">
        <v>3</v>
      </c>
      <c r="K39">
        <v>10.6999999999999</v>
      </c>
      <c r="L39">
        <f t="shared" si="0"/>
        <v>3.5666666666666669</v>
      </c>
      <c r="M39">
        <f t="shared" si="1"/>
        <v>1.362366312866624E-2</v>
      </c>
    </row>
    <row r="40" spans="1:13" x14ac:dyDescent="0.3">
      <c r="A40">
        <v>1.7</v>
      </c>
      <c r="B40">
        <v>2.7199999999999998E-2</v>
      </c>
      <c r="C40">
        <v>100</v>
      </c>
      <c r="D40">
        <v>50</v>
      </c>
      <c r="E40">
        <v>10</v>
      </c>
      <c r="F40">
        <v>50</v>
      </c>
      <c r="G40">
        <v>50</v>
      </c>
      <c r="H40">
        <v>30</v>
      </c>
      <c r="I40">
        <v>104</v>
      </c>
      <c r="J40">
        <v>3</v>
      </c>
      <c r="K40">
        <v>10.4</v>
      </c>
      <c r="L40">
        <f t="shared" si="0"/>
        <v>3.4666666666666668</v>
      </c>
      <c r="M40">
        <f t="shared" si="1"/>
        <v>1.3241691265245692E-2</v>
      </c>
    </row>
    <row r="41" spans="1:13" x14ac:dyDescent="0.3">
      <c r="A41">
        <v>1.7</v>
      </c>
      <c r="B41">
        <v>3.85E-2</v>
      </c>
      <c r="C41">
        <v>100</v>
      </c>
      <c r="D41">
        <v>50</v>
      </c>
      <c r="E41">
        <v>10</v>
      </c>
      <c r="F41">
        <v>50</v>
      </c>
      <c r="G41">
        <v>50</v>
      </c>
      <c r="H41">
        <v>30</v>
      </c>
      <c r="I41">
        <v>99</v>
      </c>
      <c r="J41">
        <v>3</v>
      </c>
      <c r="K41">
        <v>9.8999989999999904</v>
      </c>
      <c r="L41">
        <f t="shared" si="0"/>
        <v>3.3</v>
      </c>
      <c r="M41">
        <f t="shared" si="1"/>
        <v>1.2605071492878111E-2</v>
      </c>
    </row>
    <row r="42" spans="1:13" x14ac:dyDescent="0.3">
      <c r="A42">
        <v>1.7</v>
      </c>
      <c r="B42">
        <v>5.1900000000000002E-2</v>
      </c>
      <c r="C42">
        <v>100</v>
      </c>
      <c r="D42">
        <v>50</v>
      </c>
      <c r="E42">
        <v>10</v>
      </c>
      <c r="F42">
        <v>50</v>
      </c>
      <c r="G42">
        <v>50</v>
      </c>
      <c r="H42">
        <v>30</v>
      </c>
      <c r="I42">
        <v>101</v>
      </c>
      <c r="J42">
        <v>3</v>
      </c>
      <c r="K42">
        <v>10.0999999999999</v>
      </c>
      <c r="L42">
        <f t="shared" si="0"/>
        <v>3.3666666666666667</v>
      </c>
      <c r="M42">
        <f t="shared" si="1"/>
        <v>1.2859719401825143E-2</v>
      </c>
    </row>
    <row r="43" spans="1:13" x14ac:dyDescent="0.3">
      <c r="A43">
        <v>1.7</v>
      </c>
      <c r="B43">
        <v>6.7199999999999996E-2</v>
      </c>
      <c r="C43">
        <v>100</v>
      </c>
      <c r="D43">
        <v>50</v>
      </c>
      <c r="E43">
        <v>10</v>
      </c>
      <c r="F43">
        <v>50</v>
      </c>
      <c r="G43">
        <v>50</v>
      </c>
      <c r="H43">
        <v>30</v>
      </c>
      <c r="I43">
        <v>90</v>
      </c>
      <c r="J43">
        <v>3</v>
      </c>
      <c r="K43">
        <v>8.9999990000000007</v>
      </c>
      <c r="L43">
        <f t="shared" si="0"/>
        <v>3</v>
      </c>
      <c r="M43">
        <f t="shared" si="1"/>
        <v>1.1459155902616465E-2</v>
      </c>
    </row>
    <row r="44" spans="1:13" x14ac:dyDescent="0.3">
      <c r="A44">
        <v>1.7</v>
      </c>
      <c r="B44">
        <v>8.4500000000000006E-2</v>
      </c>
      <c r="C44">
        <v>100</v>
      </c>
      <c r="D44">
        <v>50</v>
      </c>
      <c r="E44">
        <v>10</v>
      </c>
      <c r="F44">
        <v>50</v>
      </c>
      <c r="G44">
        <v>50</v>
      </c>
      <c r="H44">
        <v>30</v>
      </c>
      <c r="I44">
        <v>94</v>
      </c>
      <c r="J44">
        <v>3</v>
      </c>
      <c r="K44">
        <v>9.3999989999999904</v>
      </c>
      <c r="L44">
        <f t="shared" si="0"/>
        <v>3.1333333333333333</v>
      </c>
      <c r="M44">
        <f t="shared" si="1"/>
        <v>1.1968451720510529E-2</v>
      </c>
    </row>
    <row r="45" spans="1:13" x14ac:dyDescent="0.3">
      <c r="A45">
        <v>1.7</v>
      </c>
      <c r="B45">
        <v>0.1037</v>
      </c>
      <c r="C45">
        <v>100</v>
      </c>
      <c r="D45">
        <v>50</v>
      </c>
      <c r="E45">
        <v>10</v>
      </c>
      <c r="F45">
        <v>50</v>
      </c>
      <c r="G45">
        <v>50</v>
      </c>
      <c r="H45">
        <v>30</v>
      </c>
      <c r="I45">
        <v>76</v>
      </c>
      <c r="J45">
        <v>3</v>
      </c>
      <c r="K45">
        <v>7.5999999999999899</v>
      </c>
      <c r="L45">
        <f t="shared" si="0"/>
        <v>2.5333333333333332</v>
      </c>
      <c r="M45">
        <f t="shared" si="1"/>
        <v>9.6766205399872358E-3</v>
      </c>
    </row>
    <row r="46" spans="1:13" x14ac:dyDescent="0.3">
      <c r="A46">
        <v>1.7</v>
      </c>
      <c r="B46">
        <v>0.125</v>
      </c>
      <c r="C46">
        <v>100</v>
      </c>
      <c r="D46">
        <v>50</v>
      </c>
      <c r="E46">
        <v>10</v>
      </c>
      <c r="F46">
        <v>50</v>
      </c>
      <c r="G46">
        <v>50</v>
      </c>
      <c r="H46">
        <v>30</v>
      </c>
      <c r="I46">
        <v>76</v>
      </c>
      <c r="J46">
        <v>3</v>
      </c>
      <c r="K46">
        <v>7.5999999999999899</v>
      </c>
      <c r="L46">
        <f t="shared" si="0"/>
        <v>2.5333333333333332</v>
      </c>
      <c r="M46">
        <f t="shared" si="1"/>
        <v>9.6766205399872358E-3</v>
      </c>
    </row>
    <row r="47" spans="1:13" x14ac:dyDescent="0.3">
      <c r="A47">
        <v>1.7</v>
      </c>
      <c r="B47">
        <v>1.04E-2</v>
      </c>
      <c r="C47">
        <v>100</v>
      </c>
      <c r="D47">
        <v>50</v>
      </c>
      <c r="E47">
        <v>10</v>
      </c>
      <c r="F47">
        <v>50</v>
      </c>
      <c r="G47">
        <v>50</v>
      </c>
      <c r="H47">
        <v>30</v>
      </c>
      <c r="I47">
        <v>75</v>
      </c>
      <c r="J47">
        <v>3</v>
      </c>
      <c r="K47">
        <v>7.5</v>
      </c>
      <c r="L47">
        <f t="shared" si="0"/>
        <v>2.5</v>
      </c>
      <c r="M47">
        <f t="shared" si="1"/>
        <v>9.5492965855137196E-3</v>
      </c>
    </row>
    <row r="48" spans="1:13" x14ac:dyDescent="0.3">
      <c r="A48" t="s">
        <v>5</v>
      </c>
      <c r="B48">
        <v>0.59</v>
      </c>
      <c r="C48" t="s">
        <v>6</v>
      </c>
      <c r="D48">
        <v>2</v>
      </c>
    </row>
    <row r="49" spans="1:13" x14ac:dyDescent="0.3">
      <c r="A49" t="s">
        <v>8</v>
      </c>
    </row>
    <row r="50" spans="1:13" x14ac:dyDescent="0.3">
      <c r="A50" t="s">
        <v>74</v>
      </c>
      <c r="B50" s="4" t="s">
        <v>73</v>
      </c>
      <c r="C50" t="s">
        <v>19</v>
      </c>
      <c r="D50" t="s">
        <v>72</v>
      </c>
      <c r="E50" t="s">
        <v>75</v>
      </c>
      <c r="F50" t="s">
        <v>2</v>
      </c>
      <c r="G50" t="s">
        <v>20</v>
      </c>
      <c r="H50" t="s">
        <v>3</v>
      </c>
      <c r="I50" t="s">
        <v>27</v>
      </c>
      <c r="J50" t="s">
        <v>28</v>
      </c>
      <c r="K50" t="s">
        <v>29</v>
      </c>
      <c r="L50" t="s">
        <v>10</v>
      </c>
      <c r="M50" t="s">
        <v>51</v>
      </c>
    </row>
    <row r="51" spans="1:13" x14ac:dyDescent="0.3">
      <c r="A51">
        <v>1.7</v>
      </c>
      <c r="B51">
        <v>5.0000000000000001E-3</v>
      </c>
      <c r="C51">
        <v>100</v>
      </c>
      <c r="D51">
        <v>50</v>
      </c>
      <c r="E51">
        <v>10</v>
      </c>
      <c r="F51">
        <v>50</v>
      </c>
      <c r="G51">
        <v>50</v>
      </c>
      <c r="H51">
        <v>30</v>
      </c>
      <c r="I51">
        <v>113</v>
      </c>
      <c r="J51">
        <v>3</v>
      </c>
      <c r="K51">
        <v>11.3</v>
      </c>
      <c r="L51">
        <f t="shared" si="0"/>
        <v>3.7666666666666666</v>
      </c>
      <c r="M51">
        <f t="shared" si="1"/>
        <v>1.4387606855507339E-2</v>
      </c>
    </row>
    <row r="52" spans="1:13" x14ac:dyDescent="0.3">
      <c r="A52">
        <v>1.7</v>
      </c>
      <c r="B52">
        <v>0.02</v>
      </c>
      <c r="C52">
        <v>100</v>
      </c>
      <c r="D52">
        <v>50</v>
      </c>
      <c r="E52">
        <v>10</v>
      </c>
      <c r="F52">
        <v>50</v>
      </c>
      <c r="G52">
        <v>50</v>
      </c>
      <c r="H52">
        <v>30</v>
      </c>
      <c r="I52">
        <v>94</v>
      </c>
      <c r="J52">
        <v>3</v>
      </c>
      <c r="K52">
        <v>9.3999989999999904</v>
      </c>
      <c r="L52">
        <f t="shared" si="0"/>
        <v>3.1333333333333333</v>
      </c>
      <c r="M52">
        <f t="shared" si="1"/>
        <v>1.1968451720510529E-2</v>
      </c>
    </row>
    <row r="53" spans="1:13" x14ac:dyDescent="0.3">
      <c r="A53">
        <v>1.7</v>
      </c>
      <c r="B53">
        <v>4.4999999999999998E-2</v>
      </c>
      <c r="C53">
        <v>100</v>
      </c>
      <c r="D53">
        <v>50</v>
      </c>
      <c r="E53">
        <v>10</v>
      </c>
      <c r="F53">
        <v>50</v>
      </c>
      <c r="G53">
        <v>50</v>
      </c>
      <c r="H53">
        <v>30</v>
      </c>
      <c r="I53">
        <v>95</v>
      </c>
      <c r="J53">
        <v>3</v>
      </c>
      <c r="K53">
        <v>9.4999990000000007</v>
      </c>
      <c r="L53">
        <f t="shared" si="0"/>
        <v>3.1666666666666665</v>
      </c>
      <c r="M53">
        <f t="shared" si="1"/>
        <v>1.2095775674984046E-2</v>
      </c>
    </row>
    <row r="54" spans="1:13" x14ac:dyDescent="0.3">
      <c r="A54" t="s">
        <v>5</v>
      </c>
      <c r="B54">
        <v>0.59</v>
      </c>
      <c r="C54" t="s">
        <v>6</v>
      </c>
      <c r="D54">
        <v>2</v>
      </c>
    </row>
    <row r="55" spans="1:13" x14ac:dyDescent="0.3">
      <c r="A55" t="s">
        <v>8</v>
      </c>
    </row>
    <row r="56" spans="1:13" x14ac:dyDescent="0.3">
      <c r="A56" t="s">
        <v>74</v>
      </c>
      <c r="B56" s="4" t="s">
        <v>73</v>
      </c>
      <c r="C56" t="s">
        <v>19</v>
      </c>
      <c r="D56" t="s">
        <v>72</v>
      </c>
      <c r="E56" t="s">
        <v>75</v>
      </c>
      <c r="F56" t="s">
        <v>2</v>
      </c>
      <c r="G56" t="s">
        <v>20</v>
      </c>
      <c r="H56" t="s">
        <v>3</v>
      </c>
      <c r="I56" t="s">
        <v>27</v>
      </c>
      <c r="J56" t="s">
        <v>28</v>
      </c>
      <c r="K56" t="s">
        <v>29</v>
      </c>
      <c r="L56" t="s">
        <v>10</v>
      </c>
      <c r="M56" t="s">
        <v>51</v>
      </c>
    </row>
    <row r="57" spans="1:13" x14ac:dyDescent="0.3">
      <c r="A57">
        <v>1.7</v>
      </c>
      <c r="B57">
        <v>-5.0000000000000001E-3</v>
      </c>
      <c r="C57">
        <v>100</v>
      </c>
      <c r="D57">
        <v>50</v>
      </c>
      <c r="E57">
        <v>10</v>
      </c>
      <c r="F57">
        <v>50</v>
      </c>
      <c r="G57">
        <v>50</v>
      </c>
      <c r="H57">
        <v>30</v>
      </c>
      <c r="I57">
        <v>33</v>
      </c>
      <c r="J57">
        <v>3</v>
      </c>
      <c r="K57">
        <v>3.2999999999999901</v>
      </c>
      <c r="L57">
        <f t="shared" si="0"/>
        <v>1.1000000000000001</v>
      </c>
      <c r="M57">
        <f t="shared" si="1"/>
        <v>4.2016904976260368E-3</v>
      </c>
    </row>
    <row r="58" spans="1:13" x14ac:dyDescent="0.3">
      <c r="A58">
        <v>1.7</v>
      </c>
      <c r="B58">
        <v>-0.02</v>
      </c>
      <c r="C58">
        <v>100</v>
      </c>
      <c r="D58">
        <v>50</v>
      </c>
      <c r="E58">
        <v>10</v>
      </c>
      <c r="F58">
        <v>50</v>
      </c>
      <c r="G58">
        <v>50</v>
      </c>
      <c r="H58">
        <v>30</v>
      </c>
      <c r="I58">
        <v>11</v>
      </c>
      <c r="J58">
        <v>3</v>
      </c>
      <c r="K58">
        <v>1.1000000000000001</v>
      </c>
      <c r="L58">
        <f t="shared" si="0"/>
        <v>0.36666666666666664</v>
      </c>
      <c r="M58">
        <f t="shared" si="1"/>
        <v>1.400563499208679E-3</v>
      </c>
    </row>
    <row r="59" spans="1:13" x14ac:dyDescent="0.3">
      <c r="A59">
        <v>1.7</v>
      </c>
      <c r="B59">
        <v>-4.4999999999999998E-2</v>
      </c>
      <c r="C59">
        <v>100</v>
      </c>
      <c r="D59">
        <v>50</v>
      </c>
      <c r="E59">
        <v>10</v>
      </c>
      <c r="F59">
        <v>50</v>
      </c>
      <c r="G59">
        <v>50</v>
      </c>
      <c r="H59">
        <v>30</v>
      </c>
      <c r="I59">
        <v>0</v>
      </c>
      <c r="J59">
        <v>3</v>
      </c>
      <c r="K59">
        <v>0</v>
      </c>
      <c r="L59">
        <f t="shared" si="0"/>
        <v>0</v>
      </c>
      <c r="M59">
        <f t="shared" si="1"/>
        <v>0</v>
      </c>
    </row>
    <row r="60" spans="1:13" x14ac:dyDescent="0.3">
      <c r="A60" t="s">
        <v>5</v>
      </c>
      <c r="B60">
        <v>0.59</v>
      </c>
      <c r="C60" t="s">
        <v>6</v>
      </c>
      <c r="D60">
        <v>2</v>
      </c>
    </row>
    <row r="61" spans="1:13" x14ac:dyDescent="0.3">
      <c r="A61" t="s">
        <v>8</v>
      </c>
    </row>
    <row r="62" spans="1:13" x14ac:dyDescent="0.3">
      <c r="A62" t="s">
        <v>74</v>
      </c>
      <c r="B62" t="s">
        <v>73</v>
      </c>
      <c r="C62" t="s">
        <v>19</v>
      </c>
      <c r="D62" t="s">
        <v>72</v>
      </c>
      <c r="E62" t="s">
        <v>75</v>
      </c>
      <c r="F62" t="s">
        <v>2</v>
      </c>
      <c r="G62" t="s">
        <v>20</v>
      </c>
      <c r="H62" t="s">
        <v>3</v>
      </c>
      <c r="I62" t="s">
        <v>27</v>
      </c>
      <c r="J62" t="s">
        <v>28</v>
      </c>
      <c r="K62" t="s">
        <v>29</v>
      </c>
    </row>
    <row r="63" spans="1:13" x14ac:dyDescent="0.3">
      <c r="A63">
        <v>1.7</v>
      </c>
      <c r="B63">
        <v>-5.0000000000000001E-3</v>
      </c>
      <c r="C63">
        <v>100</v>
      </c>
      <c r="D63">
        <v>4.9647759264640001</v>
      </c>
      <c r="E63">
        <v>1.86016332951081</v>
      </c>
      <c r="F63">
        <v>50</v>
      </c>
      <c r="G63">
        <v>50</v>
      </c>
      <c r="H63">
        <v>92</v>
      </c>
      <c r="I63">
        <v>86</v>
      </c>
      <c r="J63">
        <v>9.199999</v>
      </c>
      <c r="K63">
        <v>8.5999990000000004</v>
      </c>
    </row>
    <row r="64" spans="1:13" x14ac:dyDescent="0.3">
      <c r="A64">
        <v>1.7</v>
      </c>
      <c r="B64">
        <v>-5.0000000000000001E-3</v>
      </c>
      <c r="C64">
        <v>100</v>
      </c>
      <c r="D64">
        <v>4.9647759264640001</v>
      </c>
      <c r="E64">
        <v>1.86016332951081</v>
      </c>
      <c r="F64">
        <v>50</v>
      </c>
      <c r="G64">
        <v>50</v>
      </c>
      <c r="H64">
        <v>92</v>
      </c>
      <c r="I64">
        <v>86</v>
      </c>
      <c r="J64">
        <v>9.199999</v>
      </c>
      <c r="K64">
        <v>8.5999990000000004</v>
      </c>
    </row>
    <row r="65" spans="1:11" x14ac:dyDescent="0.3">
      <c r="A65">
        <v>1.7</v>
      </c>
      <c r="B65">
        <v>-5.0000000000000001E-3</v>
      </c>
      <c r="C65">
        <v>100</v>
      </c>
      <c r="D65">
        <v>4.9647759264640001</v>
      </c>
      <c r="E65">
        <v>1.86016332951081</v>
      </c>
      <c r="F65">
        <v>50</v>
      </c>
      <c r="G65">
        <v>50</v>
      </c>
      <c r="H65">
        <v>92</v>
      </c>
      <c r="I65">
        <v>86</v>
      </c>
      <c r="J65">
        <v>9.199999</v>
      </c>
      <c r="K65">
        <v>8.5999990000000004</v>
      </c>
    </row>
    <row r="66" spans="1:11" x14ac:dyDescent="0.3">
      <c r="A66">
        <v>1.7</v>
      </c>
      <c r="B66">
        <v>-5.0000000000000001E-3</v>
      </c>
      <c r="C66">
        <v>100</v>
      </c>
      <c r="D66">
        <v>4.9647759264640001</v>
      </c>
      <c r="E66">
        <v>1.86016332951081</v>
      </c>
      <c r="F66">
        <v>50</v>
      </c>
      <c r="G66">
        <v>50</v>
      </c>
      <c r="H66">
        <v>92</v>
      </c>
      <c r="I66">
        <v>86</v>
      </c>
      <c r="J66">
        <v>9.199999</v>
      </c>
      <c r="K66">
        <v>8.5999990000000004</v>
      </c>
    </row>
    <row r="67" spans="1:11" x14ac:dyDescent="0.3">
      <c r="A67" t="s">
        <v>5</v>
      </c>
      <c r="B67">
        <v>0.59</v>
      </c>
      <c r="C67" t="s">
        <v>6</v>
      </c>
      <c r="D67">
        <v>2</v>
      </c>
    </row>
    <row r="68" spans="1:11" x14ac:dyDescent="0.3">
      <c r="A68" t="s">
        <v>8</v>
      </c>
    </row>
    <row r="69" spans="1:11" x14ac:dyDescent="0.3">
      <c r="A69" t="s">
        <v>74</v>
      </c>
      <c r="B69" s="14" t="s">
        <v>73</v>
      </c>
      <c r="C69" t="s">
        <v>19</v>
      </c>
      <c r="D69" s="4" t="s">
        <v>72</v>
      </c>
      <c r="E69" t="s">
        <v>75</v>
      </c>
      <c r="F69" t="s">
        <v>2</v>
      </c>
      <c r="G69" t="s">
        <v>20</v>
      </c>
      <c r="H69" t="s">
        <v>3</v>
      </c>
      <c r="I69" t="s">
        <v>27</v>
      </c>
      <c r="J69" t="s">
        <v>28</v>
      </c>
      <c r="K69" t="s">
        <v>29</v>
      </c>
    </row>
    <row r="70" spans="1:11" x14ac:dyDescent="0.3">
      <c r="A70">
        <v>1.7</v>
      </c>
      <c r="B70">
        <v>-5.0000000000000001E-3</v>
      </c>
      <c r="C70">
        <v>100</v>
      </c>
      <c r="D70">
        <v>4.9647759264640001</v>
      </c>
      <c r="E70">
        <v>1.4812977456159001E-3</v>
      </c>
      <c r="F70">
        <v>50</v>
      </c>
      <c r="G70">
        <v>50</v>
      </c>
      <c r="H70">
        <v>89</v>
      </c>
      <c r="I70">
        <v>98</v>
      </c>
      <c r="J70">
        <v>8.8999989999999904</v>
      </c>
      <c r="K70">
        <v>9.7999989999999908</v>
      </c>
    </row>
    <row r="71" spans="1:11" x14ac:dyDescent="0.3">
      <c r="A71">
        <v>1.7</v>
      </c>
      <c r="B71">
        <v>-1.0999999999999999E-2</v>
      </c>
      <c r="C71">
        <v>100</v>
      </c>
      <c r="D71">
        <v>4.0537225690299996</v>
      </c>
      <c r="E71">
        <v>1.2094745446314E-3</v>
      </c>
      <c r="F71">
        <v>50</v>
      </c>
      <c r="G71">
        <v>50</v>
      </c>
      <c r="H71">
        <v>95</v>
      </c>
      <c r="I71">
        <v>36</v>
      </c>
      <c r="J71">
        <v>9.4999990000000007</v>
      </c>
      <c r="K71">
        <v>3.6</v>
      </c>
    </row>
    <row r="72" spans="1:11" x14ac:dyDescent="0.3">
      <c r="A72">
        <v>1.7</v>
      </c>
      <c r="B72">
        <v>-0.02</v>
      </c>
      <c r="C72">
        <v>100</v>
      </c>
      <c r="D72">
        <v>3.5106267246740002</v>
      </c>
      <c r="E72">
        <v>1.0474356808814001E-3</v>
      </c>
      <c r="F72">
        <v>50</v>
      </c>
      <c r="G72">
        <v>50</v>
      </c>
      <c r="H72">
        <v>99</v>
      </c>
      <c r="I72">
        <v>29</v>
      </c>
      <c r="J72">
        <v>9.8999989999999904</v>
      </c>
      <c r="K72">
        <v>2.8999999999999901</v>
      </c>
    </row>
    <row r="73" spans="1:11" x14ac:dyDescent="0.3">
      <c r="A73">
        <v>1.7</v>
      </c>
      <c r="B73">
        <v>-3.1E-2</v>
      </c>
      <c r="C73">
        <v>100</v>
      </c>
      <c r="D73">
        <v>3.14</v>
      </c>
      <c r="E73">
        <v>9.3685495380380003E-4</v>
      </c>
      <c r="F73">
        <v>50</v>
      </c>
      <c r="G73">
        <v>50</v>
      </c>
      <c r="H73">
        <v>96</v>
      </c>
      <c r="I73">
        <v>15</v>
      </c>
      <c r="J73">
        <v>9.5999990000000004</v>
      </c>
      <c r="K73">
        <v>1.5</v>
      </c>
    </row>
    <row r="74" spans="1:11" x14ac:dyDescent="0.3">
      <c r="A74">
        <v>1.7</v>
      </c>
      <c r="B74">
        <v>-4.4999999999999998E-2</v>
      </c>
      <c r="C74">
        <v>100</v>
      </c>
      <c r="D74">
        <v>2.8664147176100001</v>
      </c>
      <c r="E74">
        <v>8.5522765218130003E-4</v>
      </c>
      <c r="F74">
        <v>50</v>
      </c>
      <c r="G74">
        <v>50</v>
      </c>
      <c r="H74">
        <v>99</v>
      </c>
      <c r="I74">
        <v>7</v>
      </c>
      <c r="J74">
        <v>9.8999989999999904</v>
      </c>
      <c r="K74">
        <v>0.69999999999999896</v>
      </c>
    </row>
    <row r="75" spans="1:11" x14ac:dyDescent="0.3">
      <c r="A75">
        <v>1.7</v>
      </c>
      <c r="B75">
        <v>-4.4999999999999998E-2</v>
      </c>
      <c r="C75">
        <v>100</v>
      </c>
      <c r="D75">
        <v>2.8664147176100001</v>
      </c>
      <c r="E75">
        <v>8.5522765218130003E-4</v>
      </c>
      <c r="F75">
        <v>50</v>
      </c>
      <c r="G75">
        <v>50</v>
      </c>
      <c r="H75">
        <v>99</v>
      </c>
      <c r="I75">
        <v>7</v>
      </c>
      <c r="J75">
        <v>9.8999989999999904</v>
      </c>
      <c r="K75">
        <v>0.69999999999999896</v>
      </c>
    </row>
    <row r="76" spans="1:11" x14ac:dyDescent="0.3">
      <c r="A76" t="s">
        <v>5</v>
      </c>
      <c r="B76">
        <v>0.59</v>
      </c>
      <c r="C76" t="s">
        <v>6</v>
      </c>
      <c r="D76">
        <v>2</v>
      </c>
    </row>
    <row r="77" spans="1:11" x14ac:dyDescent="0.3">
      <c r="A77" t="s">
        <v>8</v>
      </c>
    </row>
    <row r="78" spans="1:11" x14ac:dyDescent="0.3">
      <c r="A78" t="s">
        <v>74</v>
      </c>
      <c r="B78" s="14" t="s">
        <v>73</v>
      </c>
      <c r="C78" t="s">
        <v>19</v>
      </c>
      <c r="D78" s="4" t="s">
        <v>72</v>
      </c>
      <c r="E78" t="s">
        <v>75</v>
      </c>
      <c r="F78" t="s">
        <v>2</v>
      </c>
      <c r="G78" t="s">
        <v>20</v>
      </c>
      <c r="H78" t="s">
        <v>3</v>
      </c>
      <c r="I78" t="s">
        <v>27</v>
      </c>
      <c r="J78" t="s">
        <v>28</v>
      </c>
      <c r="K78" t="s">
        <v>29</v>
      </c>
    </row>
    <row r="79" spans="1:11" x14ac:dyDescent="0.3">
      <c r="A79">
        <v>1.7</v>
      </c>
      <c r="B79">
        <v>-0.05</v>
      </c>
      <c r="C79">
        <v>100</v>
      </c>
      <c r="D79">
        <v>14.89432777939</v>
      </c>
      <c r="E79">
        <v>-4.4438894794699996E-3</v>
      </c>
      <c r="F79">
        <v>50</v>
      </c>
      <c r="G79">
        <v>50</v>
      </c>
      <c r="H79">
        <v>68</v>
      </c>
      <c r="I79">
        <v>1</v>
      </c>
      <c r="J79">
        <v>6.7999999999999901</v>
      </c>
      <c r="K79">
        <v>9.99999899999999E-2</v>
      </c>
    </row>
    <row r="80" spans="1:11" x14ac:dyDescent="0.3">
      <c r="A80">
        <v>1.7</v>
      </c>
      <c r="B80">
        <v>-7.4999999999999997E-2</v>
      </c>
      <c r="C80">
        <v>100</v>
      </c>
      <c r="D80">
        <v>12.16116770709</v>
      </c>
      <c r="E80">
        <v>-3.6284205660079998E-3</v>
      </c>
      <c r="F80">
        <v>50</v>
      </c>
      <c r="G80">
        <v>50</v>
      </c>
      <c r="H80">
        <v>74</v>
      </c>
      <c r="I80">
        <v>0</v>
      </c>
      <c r="J80">
        <v>7.4</v>
      </c>
      <c r="K80">
        <v>0</v>
      </c>
    </row>
    <row r="81" spans="1:11" x14ac:dyDescent="0.3">
      <c r="A81">
        <v>1.7</v>
      </c>
      <c r="B81">
        <v>-0.1</v>
      </c>
      <c r="C81">
        <v>100</v>
      </c>
      <c r="D81">
        <v>10.531880174019999</v>
      </c>
      <c r="E81">
        <v>-3.142304385776E-3</v>
      </c>
      <c r="F81">
        <v>50</v>
      </c>
      <c r="G81">
        <v>50</v>
      </c>
      <c r="H81">
        <v>73</v>
      </c>
      <c r="I81">
        <v>0</v>
      </c>
      <c r="J81">
        <v>7.2999999999999901</v>
      </c>
      <c r="K81">
        <v>0</v>
      </c>
    </row>
    <row r="82" spans="1:11" x14ac:dyDescent="0.3">
      <c r="A82">
        <v>1.7</v>
      </c>
      <c r="B82">
        <v>-0.12</v>
      </c>
      <c r="C82">
        <v>100</v>
      </c>
      <c r="D82">
        <v>9.42</v>
      </c>
      <c r="E82">
        <v>-2.8105624850370001E-3</v>
      </c>
      <c r="F82">
        <v>50</v>
      </c>
      <c r="G82">
        <v>50</v>
      </c>
      <c r="H82">
        <v>77</v>
      </c>
      <c r="I82">
        <v>0</v>
      </c>
      <c r="J82">
        <v>7.7</v>
      </c>
      <c r="K82">
        <v>0</v>
      </c>
    </row>
    <row r="83" spans="1:11" x14ac:dyDescent="0.3">
      <c r="A83">
        <v>1.7</v>
      </c>
      <c r="B83">
        <v>-0.15</v>
      </c>
      <c r="C83">
        <v>100</v>
      </c>
      <c r="D83">
        <v>8.599244152831</v>
      </c>
      <c r="E83">
        <v>-2.5656807872210001E-3</v>
      </c>
      <c r="F83">
        <v>50</v>
      </c>
      <c r="G83">
        <v>50</v>
      </c>
      <c r="H83">
        <v>82</v>
      </c>
      <c r="I83">
        <v>0</v>
      </c>
      <c r="J83">
        <v>8.1999999999999904</v>
      </c>
      <c r="K83">
        <v>0</v>
      </c>
    </row>
    <row r="84" spans="1:11" x14ac:dyDescent="0.3">
      <c r="A84">
        <v>1.7</v>
      </c>
      <c r="B84">
        <v>-7.4999999999999997E-2</v>
      </c>
      <c r="C84">
        <v>100</v>
      </c>
      <c r="D84">
        <v>12.16116770709</v>
      </c>
      <c r="E84">
        <v>-3.6284205660079998E-3</v>
      </c>
      <c r="F84">
        <v>50</v>
      </c>
      <c r="G84">
        <v>50</v>
      </c>
      <c r="H84">
        <v>74</v>
      </c>
      <c r="I84">
        <v>0</v>
      </c>
      <c r="J84">
        <v>7.4</v>
      </c>
      <c r="K84">
        <v>0</v>
      </c>
    </row>
    <row r="85" spans="1:11" x14ac:dyDescent="0.3">
      <c r="A85" t="s">
        <v>5</v>
      </c>
      <c r="B85">
        <v>0.59</v>
      </c>
      <c r="C85" t="s">
        <v>6</v>
      </c>
      <c r="D85">
        <v>2</v>
      </c>
    </row>
    <row r="86" spans="1:11" x14ac:dyDescent="0.3">
      <c r="A86" t="s">
        <v>8</v>
      </c>
    </row>
    <row r="87" spans="1:11" x14ac:dyDescent="0.3">
      <c r="A87" t="s">
        <v>74</v>
      </c>
      <c r="B87" s="14" t="s">
        <v>73</v>
      </c>
      <c r="C87" t="s">
        <v>19</v>
      </c>
      <c r="D87" s="4" t="s">
        <v>72</v>
      </c>
      <c r="E87" t="s">
        <v>75</v>
      </c>
      <c r="F87" t="s">
        <v>2</v>
      </c>
      <c r="G87" t="s">
        <v>20</v>
      </c>
      <c r="H87" t="s">
        <v>3</v>
      </c>
      <c r="I87" t="s">
        <v>27</v>
      </c>
      <c r="J87" t="s">
        <v>28</v>
      </c>
      <c r="K87" t="s">
        <v>29</v>
      </c>
    </row>
    <row r="88" spans="1:11" x14ac:dyDescent="0.3">
      <c r="A88">
        <v>1.7</v>
      </c>
      <c r="B88">
        <v>-0.05</v>
      </c>
      <c r="C88">
        <v>50</v>
      </c>
      <c r="D88">
        <v>14.89432777939</v>
      </c>
      <c r="E88">
        <v>6.8647095769379003E-3</v>
      </c>
      <c r="F88">
        <v>25</v>
      </c>
      <c r="G88">
        <v>25</v>
      </c>
      <c r="H88">
        <v>38</v>
      </c>
      <c r="I88">
        <v>9</v>
      </c>
      <c r="J88">
        <v>3.7999999999999901</v>
      </c>
      <c r="K88">
        <v>0.89999989999999896</v>
      </c>
    </row>
    <row r="89" spans="1:11" x14ac:dyDescent="0.3">
      <c r="A89">
        <v>1.7</v>
      </c>
      <c r="B89">
        <v>-7.4999999999999997E-2</v>
      </c>
      <c r="C89">
        <v>50</v>
      </c>
      <c r="D89">
        <v>12.16116770709</v>
      </c>
      <c r="E89">
        <v>7.3715592827534003E-3</v>
      </c>
      <c r="F89">
        <v>25</v>
      </c>
      <c r="G89">
        <v>25</v>
      </c>
      <c r="H89">
        <v>45</v>
      </c>
      <c r="I89">
        <v>6</v>
      </c>
      <c r="J89">
        <v>4.5</v>
      </c>
      <c r="K89">
        <v>0.59999999999999898</v>
      </c>
    </row>
    <row r="90" spans="1:11" x14ac:dyDescent="0.3">
      <c r="A90">
        <v>1.7</v>
      </c>
      <c r="B90">
        <v>-0.1</v>
      </c>
      <c r="C90">
        <v>50</v>
      </c>
      <c r="D90">
        <v>10.531880174019999</v>
      </c>
      <c r="E90">
        <v>4.2027984003292001E-3</v>
      </c>
      <c r="F90">
        <v>25</v>
      </c>
      <c r="G90">
        <v>25</v>
      </c>
      <c r="H90">
        <v>49</v>
      </c>
      <c r="I90">
        <v>8</v>
      </c>
      <c r="J90">
        <v>4.9000000000000004</v>
      </c>
      <c r="K90">
        <v>0.8</v>
      </c>
    </row>
    <row r="91" spans="1:11" x14ac:dyDescent="0.3">
      <c r="A91">
        <v>1.7</v>
      </c>
      <c r="B91">
        <v>-0.12</v>
      </c>
      <c r="C91">
        <v>50</v>
      </c>
      <c r="D91">
        <v>9.42</v>
      </c>
      <c r="E91">
        <v>3.3039668793019999E-3</v>
      </c>
      <c r="F91">
        <v>25</v>
      </c>
      <c r="G91">
        <v>25</v>
      </c>
      <c r="H91">
        <v>54</v>
      </c>
      <c r="I91">
        <v>7</v>
      </c>
      <c r="J91">
        <v>5.4</v>
      </c>
      <c r="K91">
        <v>0.69999999999999896</v>
      </c>
    </row>
    <row r="92" spans="1:11" x14ac:dyDescent="0.3">
      <c r="A92">
        <v>1.7</v>
      </c>
      <c r="B92">
        <v>-0.15</v>
      </c>
      <c r="C92">
        <v>50</v>
      </c>
      <c r="D92">
        <v>8.599244152831</v>
      </c>
      <c r="E92">
        <v>2.8454454139378998E-3</v>
      </c>
      <c r="F92">
        <v>25</v>
      </c>
      <c r="G92">
        <v>25</v>
      </c>
      <c r="H92">
        <v>54</v>
      </c>
      <c r="I92">
        <v>7</v>
      </c>
      <c r="J92">
        <v>5.4</v>
      </c>
      <c r="K92">
        <v>0.69999999999999896</v>
      </c>
    </row>
    <row r="93" spans="1:11" x14ac:dyDescent="0.3">
      <c r="A93">
        <v>1.7</v>
      </c>
      <c r="B93">
        <v>-7.4999999999999997E-2</v>
      </c>
      <c r="C93">
        <v>50</v>
      </c>
      <c r="D93">
        <v>12.16116770709</v>
      </c>
      <c r="E93">
        <v>1.93248603533939E-2</v>
      </c>
      <c r="F93">
        <v>25</v>
      </c>
      <c r="G93">
        <v>25</v>
      </c>
      <c r="H93">
        <v>45</v>
      </c>
      <c r="I93">
        <v>7</v>
      </c>
      <c r="J93">
        <v>4.5</v>
      </c>
      <c r="K93">
        <v>0.69999999999999896</v>
      </c>
    </row>
    <row r="94" spans="1:11" x14ac:dyDescent="0.3">
      <c r="A94" t="s">
        <v>5</v>
      </c>
      <c r="B94">
        <v>0.59</v>
      </c>
      <c r="C94" t="s">
        <v>6</v>
      </c>
      <c r="D94">
        <v>2</v>
      </c>
    </row>
    <row r="95" spans="1:11" x14ac:dyDescent="0.3">
      <c r="A95" t="s">
        <v>8</v>
      </c>
    </row>
    <row r="96" spans="1:11" x14ac:dyDescent="0.3">
      <c r="A96" t="s">
        <v>74</v>
      </c>
      <c r="B96" s="14" t="s">
        <v>73</v>
      </c>
      <c r="C96" t="s">
        <v>19</v>
      </c>
      <c r="D96" s="4" t="s">
        <v>72</v>
      </c>
      <c r="E96" t="s">
        <v>75</v>
      </c>
      <c r="F96" t="s">
        <v>2</v>
      </c>
      <c r="G96" t="s">
        <v>20</v>
      </c>
      <c r="H96" t="s">
        <v>3</v>
      </c>
      <c r="I96" t="s">
        <v>27</v>
      </c>
      <c r="J96" t="s">
        <v>28</v>
      </c>
      <c r="K96" t="s">
        <v>29</v>
      </c>
    </row>
    <row r="97" spans="1:11" x14ac:dyDescent="0.3">
      <c r="A97">
        <v>2.1</v>
      </c>
      <c r="B97">
        <v>0</v>
      </c>
      <c r="C97">
        <v>50</v>
      </c>
      <c r="D97">
        <v>47.1</v>
      </c>
      <c r="E97">
        <v>-1.2131155783613999E-2</v>
      </c>
      <c r="F97">
        <v>25</v>
      </c>
      <c r="G97">
        <v>25</v>
      </c>
      <c r="H97">
        <v>16</v>
      </c>
      <c r="I97">
        <v>3</v>
      </c>
      <c r="J97">
        <v>1.6</v>
      </c>
      <c r="K97">
        <v>0.29999999999999899</v>
      </c>
    </row>
    <row r="98" spans="1:11" x14ac:dyDescent="0.3">
      <c r="A98">
        <v>2.1</v>
      </c>
      <c r="B98">
        <v>0</v>
      </c>
      <c r="C98">
        <v>50</v>
      </c>
      <c r="D98">
        <v>25.478076982569998</v>
      </c>
      <c r="E98">
        <v>-9.3576884730759997E-3</v>
      </c>
      <c r="F98">
        <v>25</v>
      </c>
      <c r="G98">
        <v>25</v>
      </c>
      <c r="H98">
        <v>26</v>
      </c>
      <c r="I98">
        <v>24</v>
      </c>
      <c r="J98">
        <v>2.6</v>
      </c>
      <c r="K98">
        <v>2.3999999999999901</v>
      </c>
    </row>
    <row r="99" spans="1:11" x14ac:dyDescent="0.3">
      <c r="A99">
        <v>2.1</v>
      </c>
      <c r="B99">
        <v>-1E-3</v>
      </c>
      <c r="C99">
        <v>50</v>
      </c>
      <c r="D99">
        <v>19.4984674106</v>
      </c>
      <c r="E99">
        <v>3.66751384160574E-2</v>
      </c>
      <c r="F99">
        <v>25</v>
      </c>
      <c r="G99">
        <v>25</v>
      </c>
      <c r="H99">
        <v>32</v>
      </c>
      <c r="I99">
        <v>123</v>
      </c>
      <c r="J99">
        <v>3.2</v>
      </c>
      <c r="K99">
        <v>12.3</v>
      </c>
    </row>
    <row r="100" spans="1:11" x14ac:dyDescent="0.3">
      <c r="A100">
        <v>2.1</v>
      </c>
      <c r="B100">
        <v>-3.0000000000000001E-3</v>
      </c>
      <c r="C100">
        <v>50</v>
      </c>
      <c r="D100">
        <v>16.395631192650001</v>
      </c>
      <c r="E100">
        <v>6.283653982705E-3</v>
      </c>
      <c r="F100">
        <v>25</v>
      </c>
      <c r="G100">
        <v>25</v>
      </c>
      <c r="H100">
        <v>35</v>
      </c>
      <c r="I100">
        <v>69</v>
      </c>
      <c r="J100">
        <v>3.5</v>
      </c>
      <c r="K100">
        <v>6.9</v>
      </c>
    </row>
    <row r="101" spans="1:11" x14ac:dyDescent="0.3">
      <c r="A101">
        <v>2.1</v>
      </c>
      <c r="B101">
        <v>-5.0000000000000001E-3</v>
      </c>
      <c r="C101">
        <v>50</v>
      </c>
      <c r="D101">
        <v>14.41911804942</v>
      </c>
      <c r="E101">
        <v>4.3524633370352001E-3</v>
      </c>
      <c r="F101">
        <v>25</v>
      </c>
      <c r="G101">
        <v>25</v>
      </c>
      <c r="H101">
        <v>39</v>
      </c>
      <c r="I101">
        <v>35</v>
      </c>
      <c r="J101">
        <v>3.8999999999999901</v>
      </c>
      <c r="K101">
        <v>3.5</v>
      </c>
    </row>
    <row r="102" spans="1:11" x14ac:dyDescent="0.3">
      <c r="A102" t="s">
        <v>5</v>
      </c>
      <c r="B102">
        <v>0.59</v>
      </c>
      <c r="C102" t="s">
        <v>6</v>
      </c>
      <c r="D102">
        <v>2</v>
      </c>
    </row>
    <row r="104" spans="1:11" x14ac:dyDescent="0.3">
      <c r="A104" t="s">
        <v>74</v>
      </c>
      <c r="B104" s="4" t="s">
        <v>73</v>
      </c>
      <c r="C104" t="s">
        <v>19</v>
      </c>
      <c r="D104" s="14" t="s">
        <v>72</v>
      </c>
      <c r="E104" t="s">
        <v>75</v>
      </c>
      <c r="F104" t="s">
        <v>2</v>
      </c>
      <c r="G104" t="s">
        <v>20</v>
      </c>
      <c r="H104" t="s">
        <v>3</v>
      </c>
      <c r="I104" t="s">
        <v>27</v>
      </c>
      <c r="J104" t="s">
        <v>28</v>
      </c>
      <c r="K104" t="s">
        <v>29</v>
      </c>
    </row>
    <row r="105" spans="1:11" x14ac:dyDescent="0.3">
      <c r="A105">
        <v>2.1</v>
      </c>
      <c r="B105">
        <v>-5.0000000000000001E-3</v>
      </c>
      <c r="C105">
        <v>50</v>
      </c>
      <c r="D105">
        <v>4.8063726831420004</v>
      </c>
      <c r="E105">
        <v>1.1608869162529E-3</v>
      </c>
      <c r="F105">
        <v>25</v>
      </c>
      <c r="G105">
        <v>25</v>
      </c>
      <c r="H105">
        <v>61</v>
      </c>
      <c r="I105">
        <v>100</v>
      </c>
      <c r="J105">
        <v>6.0999999999999899</v>
      </c>
      <c r="K105">
        <v>9.9999990000000007</v>
      </c>
    </row>
    <row r="106" spans="1:11" x14ac:dyDescent="0.3">
      <c r="A106">
        <v>2.1</v>
      </c>
      <c r="B106">
        <v>-1.0999999999999999E-2</v>
      </c>
      <c r="C106">
        <v>50</v>
      </c>
      <c r="D106">
        <v>4.038346298824</v>
      </c>
      <c r="E106">
        <v>9.7538490888270004E-4</v>
      </c>
      <c r="F106">
        <v>25</v>
      </c>
      <c r="G106">
        <v>25</v>
      </c>
      <c r="H106">
        <v>56</v>
      </c>
      <c r="I106">
        <v>47</v>
      </c>
      <c r="J106">
        <v>5.5999999999999899</v>
      </c>
      <c r="K106">
        <v>4.7</v>
      </c>
    </row>
    <row r="107" spans="1:11" x14ac:dyDescent="0.3">
      <c r="A107">
        <v>2.1</v>
      </c>
      <c r="B107">
        <v>-1.9E-2</v>
      </c>
      <c r="C107">
        <v>50</v>
      </c>
      <c r="D107">
        <v>3.5499935390270001</v>
      </c>
      <c r="E107">
        <v>8.574326886247E-4</v>
      </c>
      <c r="F107">
        <v>25</v>
      </c>
      <c r="G107">
        <v>25</v>
      </c>
      <c r="H107">
        <v>63</v>
      </c>
      <c r="I107">
        <v>20</v>
      </c>
      <c r="J107">
        <v>6.2999999999999901</v>
      </c>
      <c r="K107">
        <v>2</v>
      </c>
    </row>
    <row r="108" spans="1:11" x14ac:dyDescent="0.3">
      <c r="A108">
        <v>2.1</v>
      </c>
      <c r="B108">
        <v>-2.8000000000000001E-2</v>
      </c>
      <c r="C108">
        <v>50</v>
      </c>
      <c r="D108">
        <v>3.2045265513009999</v>
      </c>
      <c r="E108">
        <v>7.7399177954690004E-4</v>
      </c>
      <c r="F108">
        <v>25</v>
      </c>
      <c r="G108">
        <v>25</v>
      </c>
      <c r="H108">
        <v>62</v>
      </c>
      <c r="I108">
        <v>8</v>
      </c>
      <c r="J108">
        <v>6.2</v>
      </c>
      <c r="K108">
        <v>0.8</v>
      </c>
    </row>
    <row r="109" spans="1:11" x14ac:dyDescent="0.3">
      <c r="A109">
        <v>2.1</v>
      </c>
      <c r="B109">
        <v>-0.04</v>
      </c>
      <c r="C109">
        <v>50</v>
      </c>
      <c r="D109">
        <v>2.9435775298059998</v>
      </c>
      <c r="E109">
        <v>7.1096456030419997E-4</v>
      </c>
      <c r="F109">
        <v>25</v>
      </c>
      <c r="G109">
        <v>25</v>
      </c>
      <c r="H109">
        <v>60</v>
      </c>
      <c r="I109">
        <v>9</v>
      </c>
      <c r="J109">
        <v>6</v>
      </c>
      <c r="K109">
        <v>0.89999989999999896</v>
      </c>
    </row>
    <row r="110" spans="1:11" x14ac:dyDescent="0.3">
      <c r="A110">
        <v>2.1</v>
      </c>
      <c r="B110">
        <v>-5.3999999999999999E-2</v>
      </c>
      <c r="C110">
        <v>50</v>
      </c>
      <c r="D110">
        <v>2.7374931716150002</v>
      </c>
      <c r="E110">
        <v>6.6118884567689998E-4</v>
      </c>
      <c r="F110">
        <v>25</v>
      </c>
      <c r="G110">
        <v>25</v>
      </c>
      <c r="H110">
        <v>67</v>
      </c>
      <c r="I110">
        <v>7</v>
      </c>
      <c r="J110">
        <v>6.7</v>
      </c>
      <c r="K110">
        <v>0.69999999999999896</v>
      </c>
    </row>
    <row r="111" spans="1:11" x14ac:dyDescent="0.3">
      <c r="A111">
        <v>2.1</v>
      </c>
      <c r="B111">
        <v>-6.9000000000000006E-2</v>
      </c>
      <c r="C111">
        <v>50</v>
      </c>
      <c r="D111">
        <v>2.5694009546890002</v>
      </c>
      <c r="E111">
        <v>6.2058940235070002E-4</v>
      </c>
      <c r="F111">
        <v>25</v>
      </c>
      <c r="G111">
        <v>25</v>
      </c>
      <c r="H111">
        <v>64</v>
      </c>
      <c r="I111">
        <v>5</v>
      </c>
      <c r="J111">
        <v>6.4</v>
      </c>
      <c r="K111">
        <v>0.5</v>
      </c>
    </row>
    <row r="112" spans="1:11" x14ac:dyDescent="0.3">
      <c r="A112">
        <v>2.1</v>
      </c>
      <c r="B112">
        <v>-8.6999999999999994E-2</v>
      </c>
      <c r="C112">
        <v>50</v>
      </c>
      <c r="D112">
        <v>2.42890013926</v>
      </c>
      <c r="E112">
        <v>5.8665413159520005E-4</v>
      </c>
      <c r="F112">
        <v>25</v>
      </c>
      <c r="G112">
        <v>25</v>
      </c>
      <c r="H112">
        <v>68</v>
      </c>
      <c r="I112">
        <v>9</v>
      </c>
      <c r="J112">
        <v>6.7999999999999901</v>
      </c>
      <c r="K112">
        <v>0.89999989999999896</v>
      </c>
    </row>
    <row r="113" spans="1:11" x14ac:dyDescent="0.3">
      <c r="A113">
        <v>2.1</v>
      </c>
      <c r="B113">
        <v>-0.1</v>
      </c>
      <c r="C113">
        <v>50</v>
      </c>
      <c r="D113">
        <v>2.3091842288979998</v>
      </c>
      <c r="E113">
        <v>5.5773905505649996E-4</v>
      </c>
      <c r="F113">
        <v>25</v>
      </c>
      <c r="G113">
        <v>25</v>
      </c>
      <c r="H113">
        <v>65</v>
      </c>
      <c r="I113">
        <v>3</v>
      </c>
      <c r="J113">
        <v>6.5</v>
      </c>
      <c r="K113">
        <v>0.29999999999999899</v>
      </c>
    </row>
    <row r="114" spans="1:11" x14ac:dyDescent="0.3">
      <c r="A114">
        <v>2.1</v>
      </c>
      <c r="B114">
        <v>-0.12</v>
      </c>
      <c r="C114">
        <v>50</v>
      </c>
      <c r="D114">
        <v>2.205587035263</v>
      </c>
      <c r="E114">
        <v>5.3271714465129999E-4</v>
      </c>
      <c r="F114">
        <v>25</v>
      </c>
      <c r="G114">
        <v>25</v>
      </c>
      <c r="H114">
        <v>67</v>
      </c>
      <c r="I114">
        <v>2</v>
      </c>
      <c r="J114">
        <v>6.7</v>
      </c>
      <c r="K114">
        <v>0.2</v>
      </c>
    </row>
    <row r="115" spans="1:11" x14ac:dyDescent="0.3">
      <c r="A115">
        <v>2.1</v>
      </c>
      <c r="B115">
        <v>-0.12</v>
      </c>
      <c r="C115">
        <v>50</v>
      </c>
      <c r="D115">
        <v>2.205587035263</v>
      </c>
      <c r="E115">
        <v>5.3271714465129999E-4</v>
      </c>
      <c r="F115">
        <v>25</v>
      </c>
      <c r="G115">
        <v>25</v>
      </c>
      <c r="H115">
        <v>67</v>
      </c>
      <c r="I115">
        <v>2</v>
      </c>
      <c r="J115">
        <v>6.7</v>
      </c>
      <c r="K115">
        <v>0.2</v>
      </c>
    </row>
    <row r="116" spans="1:11" x14ac:dyDescent="0.3">
      <c r="A116" t="s">
        <v>5</v>
      </c>
      <c r="B116">
        <v>0.59</v>
      </c>
      <c r="C116" t="s">
        <v>6</v>
      </c>
      <c r="D116">
        <v>2</v>
      </c>
    </row>
    <row r="117" spans="1:11" x14ac:dyDescent="0.3">
      <c r="A117" t="s">
        <v>8</v>
      </c>
    </row>
    <row r="118" spans="1:11" x14ac:dyDescent="0.3">
      <c r="A118" t="s">
        <v>80</v>
      </c>
    </row>
    <row r="119" spans="1:11" x14ac:dyDescent="0.3">
      <c r="A119" t="s">
        <v>74</v>
      </c>
      <c r="B119" s="4" t="s">
        <v>73</v>
      </c>
      <c r="C119" t="s">
        <v>19</v>
      </c>
      <c r="D119" s="14" t="s">
        <v>72</v>
      </c>
      <c r="E119" t="s">
        <v>75</v>
      </c>
      <c r="F119" t="s">
        <v>2</v>
      </c>
      <c r="G119" t="s">
        <v>20</v>
      </c>
      <c r="H119" t="s">
        <v>3</v>
      </c>
      <c r="I119" t="s">
        <v>27</v>
      </c>
      <c r="J119" t="s">
        <v>28</v>
      </c>
      <c r="K119" t="s">
        <v>29</v>
      </c>
    </row>
    <row r="120" spans="1:11" x14ac:dyDescent="0.3">
      <c r="A120">
        <v>2.1</v>
      </c>
      <c r="B120">
        <v>0</v>
      </c>
      <c r="C120">
        <v>50</v>
      </c>
      <c r="D120">
        <v>11.101576464620001</v>
      </c>
      <c r="E120">
        <v>2.6813723606513998E-3</v>
      </c>
      <c r="F120">
        <v>25</v>
      </c>
      <c r="G120">
        <v>25</v>
      </c>
      <c r="H120">
        <v>47</v>
      </c>
      <c r="I120">
        <v>75</v>
      </c>
      <c r="J120">
        <v>4.7</v>
      </c>
      <c r="K120">
        <v>7.5</v>
      </c>
    </row>
    <row r="121" spans="1:11" x14ac:dyDescent="0.3">
      <c r="A121">
        <v>2.1</v>
      </c>
      <c r="B121">
        <v>0</v>
      </c>
      <c r="C121">
        <v>50</v>
      </c>
      <c r="D121">
        <v>9.2370699650080006</v>
      </c>
      <c r="E121">
        <v>2.2310366619087999E-3</v>
      </c>
      <c r="F121">
        <v>25</v>
      </c>
      <c r="G121">
        <v>25</v>
      </c>
      <c r="H121">
        <v>52</v>
      </c>
      <c r="I121">
        <v>87</v>
      </c>
      <c r="J121">
        <v>5.2</v>
      </c>
      <c r="K121">
        <v>8.699999</v>
      </c>
    </row>
    <row r="122" spans="1:11" x14ac:dyDescent="0.3">
      <c r="A122">
        <v>2.1</v>
      </c>
      <c r="B122">
        <v>0</v>
      </c>
      <c r="C122">
        <v>50</v>
      </c>
      <c r="D122">
        <v>8.0775833602119995</v>
      </c>
      <c r="E122">
        <v>1.9509849643371999E-3</v>
      </c>
      <c r="F122">
        <v>25</v>
      </c>
      <c r="G122">
        <v>25</v>
      </c>
      <c r="H122">
        <v>53</v>
      </c>
      <c r="I122">
        <v>95</v>
      </c>
      <c r="J122">
        <v>5.2999999999999901</v>
      </c>
      <c r="K122">
        <v>9.4999990000000007</v>
      </c>
    </row>
    <row r="123" spans="1:11" x14ac:dyDescent="0.3">
      <c r="A123">
        <v>2.1</v>
      </c>
      <c r="B123">
        <v>-1E-3</v>
      </c>
      <c r="C123">
        <v>50</v>
      </c>
      <c r="D123">
        <v>7.2676877832139999</v>
      </c>
      <c r="E123">
        <v>1.7553702584354001E-3</v>
      </c>
      <c r="F123">
        <v>25</v>
      </c>
      <c r="G123">
        <v>25</v>
      </c>
      <c r="H123">
        <v>56</v>
      </c>
      <c r="I123">
        <v>144</v>
      </c>
      <c r="J123">
        <v>5.5999999999999899</v>
      </c>
      <c r="K123">
        <v>14.4</v>
      </c>
    </row>
    <row r="124" spans="1:11" x14ac:dyDescent="0.3">
      <c r="A124">
        <v>2.1</v>
      </c>
      <c r="B124">
        <v>-1E-3</v>
      </c>
      <c r="C124">
        <v>50</v>
      </c>
      <c r="D124">
        <v>6.6609458787770004</v>
      </c>
      <c r="E124">
        <v>1.6088234163908E-3</v>
      </c>
      <c r="F124">
        <v>25</v>
      </c>
      <c r="G124">
        <v>25</v>
      </c>
      <c r="H124">
        <v>55</v>
      </c>
      <c r="I124">
        <v>190</v>
      </c>
      <c r="J124">
        <v>5.5</v>
      </c>
      <c r="K124">
        <v>19</v>
      </c>
    </row>
    <row r="125" spans="1:11" x14ac:dyDescent="0.3">
      <c r="A125">
        <v>2.1</v>
      </c>
      <c r="B125">
        <v>-2E-3</v>
      </c>
      <c r="C125">
        <v>50</v>
      </c>
      <c r="D125">
        <v>6.1845329876920001</v>
      </c>
      <c r="E125">
        <v>1.4937550418693E-3</v>
      </c>
      <c r="F125">
        <v>25</v>
      </c>
      <c r="G125">
        <v>25</v>
      </c>
      <c r="H125">
        <v>60</v>
      </c>
      <c r="I125">
        <v>144</v>
      </c>
      <c r="J125">
        <v>6</v>
      </c>
      <c r="K125">
        <v>14.4</v>
      </c>
    </row>
    <row r="126" spans="1:11" x14ac:dyDescent="0.3">
      <c r="A126">
        <v>2.1</v>
      </c>
      <c r="B126">
        <v>-2E-3</v>
      </c>
      <c r="C126">
        <v>50</v>
      </c>
      <c r="D126">
        <v>5.7976092251260001</v>
      </c>
      <c r="E126">
        <v>1.4003010458598E-3</v>
      </c>
      <c r="F126">
        <v>25</v>
      </c>
      <c r="G126">
        <v>25</v>
      </c>
      <c r="H126">
        <v>59</v>
      </c>
      <c r="I126">
        <v>149</v>
      </c>
      <c r="J126">
        <v>5.9</v>
      </c>
      <c r="K126">
        <v>14.9</v>
      </c>
    </row>
    <row r="127" spans="1:11" x14ac:dyDescent="0.3">
      <c r="A127">
        <v>2.1</v>
      </c>
      <c r="B127">
        <v>-3.0000000000000001E-3</v>
      </c>
      <c r="C127">
        <v>50</v>
      </c>
      <c r="D127">
        <v>5.4752637848330004</v>
      </c>
      <c r="E127">
        <v>1.3224447020389999E-3</v>
      </c>
      <c r="F127">
        <v>25</v>
      </c>
      <c r="G127">
        <v>25</v>
      </c>
      <c r="H127">
        <v>60</v>
      </c>
      <c r="I127">
        <v>134</v>
      </c>
      <c r="J127">
        <v>6</v>
      </c>
      <c r="K127">
        <v>13.4</v>
      </c>
    </row>
    <row r="128" spans="1:11" x14ac:dyDescent="0.3">
      <c r="A128">
        <v>2.1</v>
      </c>
      <c r="B128">
        <v>-4.0000000000000001E-3</v>
      </c>
      <c r="C128">
        <v>50</v>
      </c>
      <c r="D128">
        <v>5.2013248781249999</v>
      </c>
      <c r="E128">
        <v>1.2562800257614999E-3</v>
      </c>
      <c r="F128">
        <v>25</v>
      </c>
      <c r="G128">
        <v>25</v>
      </c>
      <c r="H128">
        <v>62</v>
      </c>
      <c r="I128">
        <v>125</v>
      </c>
      <c r="J128">
        <v>6.2</v>
      </c>
      <c r="K128">
        <v>12.5</v>
      </c>
    </row>
    <row r="129" spans="1:11" x14ac:dyDescent="0.3">
      <c r="A129">
        <v>2.1</v>
      </c>
      <c r="B129">
        <v>-5.0000000000000001E-3</v>
      </c>
      <c r="C129">
        <v>50</v>
      </c>
      <c r="D129">
        <v>4.9647759264640001</v>
      </c>
      <c r="E129">
        <v>1.1991461742811001E-3</v>
      </c>
      <c r="F129">
        <v>25</v>
      </c>
      <c r="G129">
        <v>25</v>
      </c>
      <c r="H129">
        <v>60</v>
      </c>
      <c r="I129">
        <v>106</v>
      </c>
      <c r="J129">
        <v>6</v>
      </c>
      <c r="K129">
        <v>10.5999999999999</v>
      </c>
    </row>
    <row r="130" spans="1:11" x14ac:dyDescent="0.3">
      <c r="A130">
        <v>2.1</v>
      </c>
      <c r="B130">
        <v>0</v>
      </c>
      <c r="C130">
        <v>50</v>
      </c>
      <c r="D130">
        <v>11.101576464620001</v>
      </c>
      <c r="E130">
        <v>2.6813723606513998E-3</v>
      </c>
      <c r="F130">
        <v>25</v>
      </c>
      <c r="G130">
        <v>25</v>
      </c>
      <c r="H130">
        <v>47</v>
      </c>
      <c r="I130">
        <v>75</v>
      </c>
      <c r="J130">
        <v>4.7</v>
      </c>
      <c r="K130">
        <v>7.5</v>
      </c>
    </row>
    <row r="131" spans="1:11" x14ac:dyDescent="0.3">
      <c r="A131" t="s">
        <v>5</v>
      </c>
      <c r="B131">
        <v>0.59</v>
      </c>
      <c r="C131" t="s">
        <v>6</v>
      </c>
      <c r="D131">
        <v>2</v>
      </c>
    </row>
    <row r="132" spans="1:11" x14ac:dyDescent="0.3">
      <c r="A132" t="s">
        <v>8</v>
      </c>
    </row>
    <row r="133" spans="1:11" x14ac:dyDescent="0.3">
      <c r="A133" t="s">
        <v>81</v>
      </c>
    </row>
    <row r="134" spans="1:11" x14ac:dyDescent="0.3">
      <c r="A134" t="s">
        <v>74</v>
      </c>
      <c r="B134" s="4" t="s">
        <v>73</v>
      </c>
      <c r="C134" t="s">
        <v>19</v>
      </c>
      <c r="D134" s="14" t="s">
        <v>72</v>
      </c>
      <c r="E134" t="s">
        <v>75</v>
      </c>
      <c r="F134" t="s">
        <v>2</v>
      </c>
      <c r="G134" t="s">
        <v>20</v>
      </c>
      <c r="H134" t="s">
        <v>3</v>
      </c>
      <c r="I134" t="s">
        <v>27</v>
      </c>
      <c r="J134" t="s">
        <v>28</v>
      </c>
      <c r="K134" t="s">
        <v>29</v>
      </c>
    </row>
    <row r="135" spans="1:11" x14ac:dyDescent="0.3">
      <c r="A135">
        <v>2.1</v>
      </c>
      <c r="B135">
        <v>0</v>
      </c>
      <c r="C135">
        <v>50</v>
      </c>
      <c r="D135">
        <v>33.304729393880002</v>
      </c>
      <c r="E135">
        <v>8.0441306848324998E-3</v>
      </c>
      <c r="F135">
        <v>25</v>
      </c>
      <c r="G135">
        <v>25</v>
      </c>
      <c r="H135">
        <v>20</v>
      </c>
      <c r="I135">
        <v>102</v>
      </c>
      <c r="J135">
        <v>2</v>
      </c>
      <c r="K135">
        <v>10.1999999999999</v>
      </c>
    </row>
    <row r="136" spans="1:11" x14ac:dyDescent="0.3">
      <c r="A136">
        <v>2.1</v>
      </c>
      <c r="B136">
        <v>0</v>
      </c>
      <c r="C136">
        <v>50</v>
      </c>
      <c r="D136">
        <v>27.711209895020001</v>
      </c>
      <c r="E136">
        <v>6.6931213040045002E-3</v>
      </c>
      <c r="F136">
        <v>25</v>
      </c>
      <c r="G136">
        <v>25</v>
      </c>
      <c r="H136">
        <v>24</v>
      </c>
      <c r="I136">
        <v>159</v>
      </c>
      <c r="J136">
        <v>2.3999999999999901</v>
      </c>
      <c r="K136">
        <v>15.9</v>
      </c>
    </row>
    <row r="137" spans="1:11" x14ac:dyDescent="0.3">
      <c r="A137">
        <v>2.1</v>
      </c>
      <c r="B137">
        <v>0</v>
      </c>
      <c r="C137">
        <v>50</v>
      </c>
      <c r="D137">
        <v>24.232750080630002</v>
      </c>
      <c r="E137">
        <v>5.8529647905593996E-3</v>
      </c>
      <c r="F137">
        <v>25</v>
      </c>
      <c r="G137">
        <v>25</v>
      </c>
      <c r="H137">
        <v>27</v>
      </c>
      <c r="I137">
        <v>204</v>
      </c>
      <c r="J137">
        <v>2.7</v>
      </c>
      <c r="K137">
        <v>20.399999999999899</v>
      </c>
    </row>
    <row r="138" spans="1:11" x14ac:dyDescent="0.3">
      <c r="A138">
        <v>2.1</v>
      </c>
      <c r="B138">
        <v>-1E-3</v>
      </c>
      <c r="C138">
        <v>50</v>
      </c>
      <c r="D138">
        <v>21.803063349639999</v>
      </c>
      <c r="E138">
        <v>5.2661196804803002E-3</v>
      </c>
      <c r="F138">
        <v>25</v>
      </c>
      <c r="G138">
        <v>25</v>
      </c>
      <c r="H138">
        <v>31</v>
      </c>
      <c r="I138">
        <v>143</v>
      </c>
      <c r="J138">
        <v>3.1</v>
      </c>
      <c r="K138">
        <v>14.3</v>
      </c>
    </row>
    <row r="139" spans="1:11" x14ac:dyDescent="0.3">
      <c r="A139">
        <v>2.1</v>
      </c>
      <c r="B139">
        <v>-1E-3</v>
      </c>
      <c r="C139">
        <v>50</v>
      </c>
      <c r="D139">
        <v>19.98283763633</v>
      </c>
      <c r="E139">
        <v>4.8264784108976999E-3</v>
      </c>
      <c r="F139">
        <v>25</v>
      </c>
      <c r="G139">
        <v>25</v>
      </c>
      <c r="H139">
        <v>31</v>
      </c>
      <c r="I139">
        <v>109</v>
      </c>
      <c r="J139">
        <v>3.1</v>
      </c>
      <c r="K139">
        <v>10.9</v>
      </c>
    </row>
    <row r="140" spans="1:11" x14ac:dyDescent="0.3">
      <c r="A140">
        <v>2.1</v>
      </c>
      <c r="B140">
        <v>-2E-3</v>
      </c>
      <c r="C140">
        <v>50</v>
      </c>
      <c r="D140">
        <v>18.553598963070002</v>
      </c>
      <c r="E140">
        <v>4.4812727035811002E-3</v>
      </c>
      <c r="F140">
        <v>25</v>
      </c>
      <c r="G140">
        <v>25</v>
      </c>
      <c r="H140">
        <v>32</v>
      </c>
      <c r="I140">
        <v>80</v>
      </c>
      <c r="J140">
        <v>3.2</v>
      </c>
      <c r="K140">
        <v>8</v>
      </c>
    </row>
    <row r="141" spans="1:11" x14ac:dyDescent="0.3">
      <c r="A141">
        <v>2.1</v>
      </c>
      <c r="B141">
        <v>-2E-3</v>
      </c>
      <c r="C141">
        <v>50</v>
      </c>
      <c r="D141">
        <v>17.392827675380001</v>
      </c>
      <c r="E141">
        <v>4.2009102414507999E-3</v>
      </c>
      <c r="F141">
        <v>25</v>
      </c>
      <c r="G141">
        <v>25</v>
      </c>
      <c r="H141">
        <v>34</v>
      </c>
      <c r="I141">
        <v>69</v>
      </c>
      <c r="J141">
        <v>3.3999999999999901</v>
      </c>
      <c r="K141">
        <v>6.9</v>
      </c>
    </row>
    <row r="142" spans="1:11" x14ac:dyDescent="0.3">
      <c r="A142">
        <v>2.1</v>
      </c>
      <c r="B142">
        <v>-3.0000000000000001E-3</v>
      </c>
      <c r="C142">
        <v>50</v>
      </c>
      <c r="D142">
        <v>16.425791354499999</v>
      </c>
      <c r="E142">
        <v>3.9673408150138001E-3</v>
      </c>
      <c r="F142">
        <v>25</v>
      </c>
      <c r="G142">
        <v>25</v>
      </c>
      <c r="H142">
        <v>35</v>
      </c>
      <c r="I142">
        <v>71</v>
      </c>
      <c r="J142">
        <v>3.5</v>
      </c>
      <c r="K142">
        <v>7.0999999999999899</v>
      </c>
    </row>
    <row r="143" spans="1:11" x14ac:dyDescent="0.3">
      <c r="A143">
        <v>2.1</v>
      </c>
      <c r="B143">
        <v>-4.0000000000000001E-3</v>
      </c>
      <c r="C143">
        <v>50</v>
      </c>
      <c r="D143">
        <v>15.603974634369999</v>
      </c>
      <c r="E143">
        <v>3.7688464505215998E-3</v>
      </c>
      <c r="F143">
        <v>25</v>
      </c>
      <c r="G143">
        <v>25</v>
      </c>
      <c r="H143">
        <v>37</v>
      </c>
      <c r="I143">
        <v>45</v>
      </c>
      <c r="J143">
        <v>3.7</v>
      </c>
      <c r="K143">
        <v>4.5</v>
      </c>
    </row>
    <row r="144" spans="1:11" x14ac:dyDescent="0.3">
      <c r="A144">
        <v>2.1</v>
      </c>
      <c r="B144">
        <v>-5.0000000000000001E-3</v>
      </c>
      <c r="C144">
        <v>50</v>
      </c>
      <c r="D144">
        <v>14.89432777939</v>
      </c>
      <c r="E144">
        <v>3.5974446062355002E-3</v>
      </c>
      <c r="F144">
        <v>25</v>
      </c>
      <c r="G144">
        <v>25</v>
      </c>
      <c r="H144">
        <v>38</v>
      </c>
      <c r="I144">
        <v>40</v>
      </c>
      <c r="J144">
        <v>3.7999999999999901</v>
      </c>
      <c r="K144">
        <v>4</v>
      </c>
    </row>
    <row r="145" spans="1:11" x14ac:dyDescent="0.3">
      <c r="A145">
        <v>2.1</v>
      </c>
      <c r="B145">
        <v>-5.0000000000000001E-3</v>
      </c>
      <c r="C145">
        <v>50</v>
      </c>
      <c r="D145">
        <v>14.89432777939</v>
      </c>
      <c r="E145">
        <v>3.5974446062355002E-3</v>
      </c>
      <c r="F145">
        <v>25</v>
      </c>
      <c r="G145">
        <v>25</v>
      </c>
      <c r="H145">
        <v>38</v>
      </c>
      <c r="I145">
        <v>40</v>
      </c>
      <c r="J145">
        <v>3.7999999999999901</v>
      </c>
      <c r="K145">
        <v>4</v>
      </c>
    </row>
    <row r="146" spans="1:11" x14ac:dyDescent="0.3">
      <c r="A146" t="s">
        <v>5</v>
      </c>
      <c r="B146">
        <v>0.59</v>
      </c>
      <c r="C146" t="s">
        <v>6</v>
      </c>
      <c r="D146">
        <v>2</v>
      </c>
    </row>
    <row r="147" spans="1:11" x14ac:dyDescent="0.3">
      <c r="A147" t="s">
        <v>8</v>
      </c>
    </row>
    <row r="148" spans="1:11" x14ac:dyDescent="0.3">
      <c r="A148" t="s">
        <v>81</v>
      </c>
    </row>
    <row r="149" spans="1:11" x14ac:dyDescent="0.3">
      <c r="A149" t="s">
        <v>74</v>
      </c>
      <c r="B149" s="4" t="s">
        <v>73</v>
      </c>
      <c r="C149" t="s">
        <v>19</v>
      </c>
      <c r="D149" s="14" t="s">
        <v>72</v>
      </c>
      <c r="E149" t="s">
        <v>75</v>
      </c>
      <c r="F149" t="s">
        <v>2</v>
      </c>
      <c r="G149" t="s">
        <v>20</v>
      </c>
      <c r="H149" t="s">
        <v>3</v>
      </c>
      <c r="I149" t="s">
        <v>27</v>
      </c>
      <c r="J149" t="s">
        <v>28</v>
      </c>
      <c r="K149" t="s">
        <v>29</v>
      </c>
    </row>
    <row r="150" spans="1:11" x14ac:dyDescent="0.3">
      <c r="A150">
        <v>2.1</v>
      </c>
      <c r="B150">
        <v>0</v>
      </c>
      <c r="C150">
        <v>50</v>
      </c>
      <c r="D150">
        <v>47.1</v>
      </c>
      <c r="E150">
        <v>1.1376118711991699E-2</v>
      </c>
      <c r="F150">
        <v>25</v>
      </c>
      <c r="G150">
        <v>25</v>
      </c>
      <c r="H150">
        <v>16</v>
      </c>
      <c r="I150">
        <v>97</v>
      </c>
      <c r="J150">
        <v>1.6</v>
      </c>
      <c r="K150">
        <v>9.699999</v>
      </c>
    </row>
    <row r="151" spans="1:11" x14ac:dyDescent="0.3">
      <c r="A151">
        <v>2.1</v>
      </c>
      <c r="B151">
        <v>0</v>
      </c>
      <c r="C151">
        <v>50</v>
      </c>
      <c r="D151">
        <v>33.304729393880002</v>
      </c>
      <c r="E151">
        <v>8.0441306848324998E-3</v>
      </c>
      <c r="F151">
        <v>25</v>
      </c>
      <c r="G151">
        <v>25</v>
      </c>
      <c r="H151">
        <v>20</v>
      </c>
      <c r="I151">
        <v>102</v>
      </c>
      <c r="J151">
        <v>2</v>
      </c>
      <c r="K151">
        <v>10.1999999999999</v>
      </c>
    </row>
    <row r="152" spans="1:11" x14ac:dyDescent="0.3">
      <c r="A152">
        <v>2.1</v>
      </c>
      <c r="B152">
        <v>0</v>
      </c>
      <c r="C152">
        <v>50</v>
      </c>
      <c r="D152">
        <v>27.19319767883</v>
      </c>
      <c r="E152">
        <v>6.5680052007016003E-3</v>
      </c>
      <c r="F152">
        <v>25</v>
      </c>
      <c r="G152">
        <v>25</v>
      </c>
      <c r="H152">
        <v>26</v>
      </c>
      <c r="I152">
        <v>160</v>
      </c>
      <c r="J152">
        <v>2.6</v>
      </c>
      <c r="K152">
        <v>16</v>
      </c>
    </row>
    <row r="153" spans="1:11" x14ac:dyDescent="0.3">
      <c r="A153">
        <v>2.1</v>
      </c>
      <c r="B153">
        <v>0</v>
      </c>
      <c r="C153">
        <v>50</v>
      </c>
      <c r="D153">
        <v>23.55</v>
      </c>
      <c r="E153">
        <v>5.6880593559958002E-3</v>
      </c>
      <c r="F153">
        <v>25</v>
      </c>
      <c r="G153">
        <v>25</v>
      </c>
      <c r="H153">
        <v>29</v>
      </c>
      <c r="I153">
        <v>198</v>
      </c>
      <c r="J153">
        <v>2.8999999999999901</v>
      </c>
      <c r="K153">
        <v>19.8</v>
      </c>
    </row>
    <row r="154" spans="1:11" x14ac:dyDescent="0.3">
      <c r="A154">
        <v>2.1</v>
      </c>
      <c r="B154">
        <v>-1E-3</v>
      </c>
      <c r="C154">
        <v>50</v>
      </c>
      <c r="D154">
        <v>21.063760348039999</v>
      </c>
      <c r="E154">
        <v>5.0875549520242001E-3</v>
      </c>
      <c r="F154">
        <v>25</v>
      </c>
      <c r="G154">
        <v>25</v>
      </c>
      <c r="H154">
        <v>30</v>
      </c>
      <c r="I154">
        <v>131</v>
      </c>
      <c r="J154">
        <v>3</v>
      </c>
      <c r="K154">
        <v>13.0999999999999</v>
      </c>
    </row>
    <row r="155" spans="1:11" x14ac:dyDescent="0.3">
      <c r="A155">
        <v>2.1</v>
      </c>
      <c r="B155">
        <v>-1E-3</v>
      </c>
      <c r="C155">
        <v>50</v>
      </c>
      <c r="D155">
        <v>19.228494480839998</v>
      </c>
      <c r="E155">
        <v>4.6442810162827999E-3</v>
      </c>
      <c r="F155">
        <v>25</v>
      </c>
      <c r="G155">
        <v>25</v>
      </c>
      <c r="H155">
        <v>34</v>
      </c>
      <c r="I155">
        <v>113</v>
      </c>
      <c r="J155">
        <v>3.3999999999999901</v>
      </c>
      <c r="K155">
        <v>11.3</v>
      </c>
    </row>
    <row r="156" spans="1:11" x14ac:dyDescent="0.3">
      <c r="A156">
        <v>2.1</v>
      </c>
      <c r="B156">
        <v>-2E-3</v>
      </c>
      <c r="C156">
        <v>50</v>
      </c>
      <c r="D156">
        <v>17.802126678730001</v>
      </c>
      <c r="E156">
        <v>4.2997687138698996E-3</v>
      </c>
      <c r="F156">
        <v>25</v>
      </c>
      <c r="G156">
        <v>25</v>
      </c>
      <c r="H156">
        <v>35</v>
      </c>
      <c r="I156">
        <v>85</v>
      </c>
      <c r="J156">
        <v>3.5</v>
      </c>
      <c r="K156">
        <v>8.4999990000000007</v>
      </c>
    </row>
    <row r="157" spans="1:11" x14ac:dyDescent="0.3">
      <c r="A157">
        <v>2.1</v>
      </c>
      <c r="B157">
        <v>-3.0000000000000001E-3</v>
      </c>
      <c r="C157">
        <v>50</v>
      </c>
      <c r="D157">
        <v>16.652364696940001</v>
      </c>
      <c r="E157">
        <v>4.0220653424161996E-3</v>
      </c>
      <c r="F157">
        <v>25</v>
      </c>
      <c r="G157">
        <v>25</v>
      </c>
      <c r="H157">
        <v>35</v>
      </c>
      <c r="I157">
        <v>51</v>
      </c>
      <c r="J157">
        <v>3.5</v>
      </c>
      <c r="K157">
        <v>5.0999999999999899</v>
      </c>
    </row>
    <row r="158" spans="1:11" x14ac:dyDescent="0.3">
      <c r="A158">
        <v>2.1</v>
      </c>
      <c r="B158">
        <v>-4.0000000000000001E-3</v>
      </c>
      <c r="C158">
        <v>50</v>
      </c>
      <c r="D158">
        <v>15.7</v>
      </c>
      <c r="E158">
        <v>3.7920395706638999E-3</v>
      </c>
      <c r="F158">
        <v>25</v>
      </c>
      <c r="G158">
        <v>25</v>
      </c>
      <c r="H158">
        <v>35</v>
      </c>
      <c r="I158">
        <v>51</v>
      </c>
      <c r="J158">
        <v>3.5</v>
      </c>
      <c r="K158">
        <v>5.0999999999999899</v>
      </c>
    </row>
    <row r="159" spans="1:11" x14ac:dyDescent="0.3">
      <c r="A159">
        <v>2.1</v>
      </c>
      <c r="B159">
        <v>-5.0000000000000001E-3</v>
      </c>
      <c r="C159">
        <v>50</v>
      </c>
      <c r="D159">
        <v>14.89432777939</v>
      </c>
      <c r="E159">
        <v>3.5974446062355002E-3</v>
      </c>
      <c r="F159">
        <v>25</v>
      </c>
      <c r="G159">
        <v>25</v>
      </c>
      <c r="H159">
        <v>38</v>
      </c>
      <c r="I159">
        <v>40</v>
      </c>
      <c r="J159">
        <v>3.7999999999999901</v>
      </c>
      <c r="K159">
        <v>4</v>
      </c>
    </row>
    <row r="160" spans="1:11" x14ac:dyDescent="0.3">
      <c r="A160">
        <v>2.1</v>
      </c>
      <c r="B160">
        <v>-6.0000000000000001E-3</v>
      </c>
      <c r="C160">
        <v>50</v>
      </c>
      <c r="D160">
        <v>14.201184329609999</v>
      </c>
      <c r="E160">
        <v>3.4300288489276E-3</v>
      </c>
      <c r="F160">
        <v>25</v>
      </c>
      <c r="G160">
        <v>25</v>
      </c>
      <c r="H160">
        <v>39</v>
      </c>
      <c r="I160">
        <v>34</v>
      </c>
      <c r="J160">
        <v>3.8999999999999901</v>
      </c>
      <c r="K160">
        <v>3.3999999999999901</v>
      </c>
    </row>
    <row r="161" spans="1:11" x14ac:dyDescent="0.3">
      <c r="A161">
        <v>2.1</v>
      </c>
      <c r="B161">
        <v>-7.0000000000000001E-3</v>
      </c>
      <c r="C161">
        <v>50</v>
      </c>
      <c r="D161">
        <v>13.596598839409999</v>
      </c>
      <c r="E161">
        <v>3.2840026003508002E-3</v>
      </c>
      <c r="F161">
        <v>25</v>
      </c>
      <c r="G161">
        <v>25</v>
      </c>
      <c r="H161">
        <v>41</v>
      </c>
      <c r="I161">
        <v>35</v>
      </c>
      <c r="J161">
        <v>4.0999999999999899</v>
      </c>
      <c r="K161">
        <v>3.5</v>
      </c>
    </row>
    <row r="162" spans="1:11" x14ac:dyDescent="0.3">
      <c r="A162">
        <v>2.1</v>
      </c>
      <c r="B162">
        <v>-8.0000000000000002E-3</v>
      </c>
      <c r="C162">
        <v>50</v>
      </c>
      <c r="D162">
        <v>13.063189621099999</v>
      </c>
      <c r="E162">
        <v>3.1551676409115998E-3</v>
      </c>
      <c r="F162">
        <v>25</v>
      </c>
      <c r="G162">
        <v>25</v>
      </c>
      <c r="H162">
        <v>41</v>
      </c>
      <c r="I162">
        <v>27</v>
      </c>
      <c r="J162">
        <v>4.0999999999999899</v>
      </c>
      <c r="K162">
        <v>2.7</v>
      </c>
    </row>
    <row r="163" spans="1:11" x14ac:dyDescent="0.3">
      <c r="A163">
        <v>2.1</v>
      </c>
      <c r="B163">
        <v>-8.9999999999999993E-3</v>
      </c>
      <c r="C163">
        <v>50</v>
      </c>
      <c r="D163">
        <v>12.588004494070001</v>
      </c>
      <c r="E163">
        <v>3.0403956151089E-3</v>
      </c>
      <c r="F163">
        <v>25</v>
      </c>
      <c r="G163">
        <v>25</v>
      </c>
      <c r="H163">
        <v>45</v>
      </c>
      <c r="I163">
        <v>30</v>
      </c>
      <c r="J163">
        <v>4.5</v>
      </c>
      <c r="K163">
        <v>3</v>
      </c>
    </row>
    <row r="164" spans="1:11" x14ac:dyDescent="0.3">
      <c r="A164">
        <v>2.1</v>
      </c>
      <c r="B164">
        <v>-1.0999999999999999E-2</v>
      </c>
      <c r="C164">
        <v>50</v>
      </c>
      <c r="D164">
        <v>12.16116770709</v>
      </c>
      <c r="E164">
        <v>2.9373012210680998E-3</v>
      </c>
      <c r="F164">
        <v>25</v>
      </c>
      <c r="G164">
        <v>25</v>
      </c>
      <c r="H164">
        <v>45</v>
      </c>
      <c r="I164">
        <v>34</v>
      </c>
      <c r="J164">
        <v>4.5</v>
      </c>
      <c r="K164">
        <v>3.3999999999999901</v>
      </c>
    </row>
    <row r="165" spans="1:11" x14ac:dyDescent="0.3">
      <c r="A165">
        <v>2.1</v>
      </c>
      <c r="B165">
        <v>-1.2E-2</v>
      </c>
      <c r="C165">
        <v>50</v>
      </c>
      <c r="D165">
        <v>11.775</v>
      </c>
      <c r="E165">
        <v>2.8440296779979001E-3</v>
      </c>
      <c r="F165">
        <v>25</v>
      </c>
      <c r="G165">
        <v>25</v>
      </c>
      <c r="H165">
        <v>44</v>
      </c>
      <c r="I165">
        <v>31</v>
      </c>
      <c r="J165">
        <v>4.4000000000000004</v>
      </c>
      <c r="K165">
        <v>3.1</v>
      </c>
    </row>
    <row r="166" spans="1:11" x14ac:dyDescent="0.3">
      <c r="A166">
        <v>2.1</v>
      </c>
      <c r="B166">
        <v>-1.4E-2</v>
      </c>
      <c r="C166">
        <v>50</v>
      </c>
      <c r="D166">
        <v>11.423427939210001</v>
      </c>
      <c r="E166">
        <v>2.7591140623004001E-3</v>
      </c>
      <c r="F166">
        <v>25</v>
      </c>
      <c r="G166">
        <v>25</v>
      </c>
      <c r="H166">
        <v>45</v>
      </c>
      <c r="I166">
        <v>39</v>
      </c>
      <c r="J166">
        <v>4.5</v>
      </c>
      <c r="K166">
        <v>3.8999999999999901</v>
      </c>
    </row>
    <row r="167" spans="1:11" x14ac:dyDescent="0.3">
      <c r="A167">
        <v>2.1</v>
      </c>
      <c r="B167">
        <v>-1.6E-2</v>
      </c>
      <c r="C167">
        <v>50</v>
      </c>
      <c r="D167">
        <v>11.101576464620001</v>
      </c>
      <c r="E167">
        <v>2.6813768949440998E-3</v>
      </c>
      <c r="F167">
        <v>25</v>
      </c>
      <c r="G167">
        <v>25</v>
      </c>
      <c r="H167">
        <v>47</v>
      </c>
      <c r="I167">
        <v>20</v>
      </c>
      <c r="J167">
        <v>4.7</v>
      </c>
      <c r="K167">
        <v>2</v>
      </c>
    </row>
    <row r="168" spans="1:11" x14ac:dyDescent="0.3">
      <c r="A168">
        <v>2.1</v>
      </c>
      <c r="B168">
        <v>-1.7999999999999999E-2</v>
      </c>
      <c r="C168">
        <v>50</v>
      </c>
      <c r="D168">
        <v>10.8054810653</v>
      </c>
      <c r="E168">
        <v>2.6098606229091998E-3</v>
      </c>
      <c r="F168">
        <v>25</v>
      </c>
      <c r="G168">
        <v>25</v>
      </c>
      <c r="H168">
        <v>46</v>
      </c>
      <c r="I168">
        <v>24</v>
      </c>
      <c r="J168">
        <v>4.5999999999999899</v>
      </c>
      <c r="K168">
        <v>2.3999999999999901</v>
      </c>
    </row>
    <row r="169" spans="1:11" x14ac:dyDescent="0.3">
      <c r="A169">
        <v>2.1</v>
      </c>
      <c r="B169">
        <v>-0.02</v>
      </c>
      <c r="C169">
        <v>50</v>
      </c>
      <c r="D169">
        <v>10.531880174019999</v>
      </c>
      <c r="E169">
        <v>2.5437774760121001E-3</v>
      </c>
      <c r="F169">
        <v>25</v>
      </c>
      <c r="G169">
        <v>25</v>
      </c>
      <c r="H169">
        <v>49</v>
      </c>
      <c r="I169">
        <v>32</v>
      </c>
      <c r="J169">
        <v>4.9000000000000004</v>
      </c>
      <c r="K169">
        <v>3.2</v>
      </c>
    </row>
    <row r="170" spans="1:11" x14ac:dyDescent="0.3">
      <c r="A170">
        <v>2.1</v>
      </c>
      <c r="B170">
        <v>-1.6E-2</v>
      </c>
      <c r="C170">
        <v>50</v>
      </c>
      <c r="D170">
        <v>11.101576464620001</v>
      </c>
      <c r="E170">
        <v>2.6813768949440998E-3</v>
      </c>
      <c r="F170">
        <v>25</v>
      </c>
      <c r="G170">
        <v>25</v>
      </c>
      <c r="H170">
        <v>47</v>
      </c>
      <c r="I170">
        <v>20</v>
      </c>
      <c r="J170">
        <v>4.7</v>
      </c>
      <c r="K170">
        <v>2</v>
      </c>
    </row>
    <row r="171" spans="1:11" x14ac:dyDescent="0.3">
      <c r="A171" t="s">
        <v>5</v>
      </c>
      <c r="B171">
        <v>0.59</v>
      </c>
      <c r="C171" t="s">
        <v>6</v>
      </c>
      <c r="D171">
        <v>2</v>
      </c>
    </row>
    <row r="172" spans="1:11" x14ac:dyDescent="0.3">
      <c r="A172" t="s">
        <v>8</v>
      </c>
    </row>
    <row r="173" spans="1:11" x14ac:dyDescent="0.3">
      <c r="A173" t="s">
        <v>82</v>
      </c>
    </row>
    <row r="174" spans="1:11" x14ac:dyDescent="0.3">
      <c r="A174" t="s">
        <v>74</v>
      </c>
      <c r="B174" t="s">
        <v>73</v>
      </c>
      <c r="C174" t="s">
        <v>19</v>
      </c>
      <c r="D174" t="s">
        <v>72</v>
      </c>
      <c r="E174" t="s">
        <v>75</v>
      </c>
      <c r="F174" t="s">
        <v>2</v>
      </c>
      <c r="G174" t="s">
        <v>20</v>
      </c>
      <c r="H174" t="s">
        <v>3</v>
      </c>
      <c r="I174" t="s">
        <v>27</v>
      </c>
      <c r="J174" t="s">
        <v>28</v>
      </c>
      <c r="K174" t="s">
        <v>29</v>
      </c>
    </row>
    <row r="175" spans="1:11" x14ac:dyDescent="0.3">
      <c r="A175">
        <v>2.1</v>
      </c>
      <c r="B175">
        <v>-5.0000000000000001E-3</v>
      </c>
      <c r="C175">
        <v>50</v>
      </c>
      <c r="D175">
        <v>47.1</v>
      </c>
      <c r="E175">
        <v>1.1376118711991699E-2</v>
      </c>
      <c r="F175">
        <v>25</v>
      </c>
      <c r="G175">
        <v>25</v>
      </c>
      <c r="H175">
        <v>16</v>
      </c>
      <c r="I175">
        <v>54</v>
      </c>
      <c r="J175">
        <v>1.6</v>
      </c>
      <c r="K175">
        <v>5.4</v>
      </c>
    </row>
    <row r="176" spans="1:11" x14ac:dyDescent="0.3">
      <c r="A176">
        <v>2.1</v>
      </c>
      <c r="B176">
        <v>-0.01</v>
      </c>
      <c r="C176">
        <v>50</v>
      </c>
      <c r="D176">
        <v>33.304729393880002</v>
      </c>
      <c r="E176">
        <v>8.0441306848324998E-3</v>
      </c>
      <c r="F176">
        <v>25</v>
      </c>
      <c r="G176">
        <v>25</v>
      </c>
      <c r="H176">
        <v>20</v>
      </c>
      <c r="I176">
        <v>34</v>
      </c>
      <c r="J176">
        <v>2</v>
      </c>
      <c r="K176">
        <v>3.3999999999999901</v>
      </c>
    </row>
    <row r="177" spans="1:11" x14ac:dyDescent="0.3">
      <c r="A177">
        <v>2.1</v>
      </c>
      <c r="B177">
        <v>-1.4999999999999999E-2</v>
      </c>
      <c r="C177">
        <v>50</v>
      </c>
      <c r="D177">
        <v>27.19319767883</v>
      </c>
      <c r="E177">
        <v>6.5680052007016003E-3</v>
      </c>
      <c r="F177">
        <v>25</v>
      </c>
      <c r="G177">
        <v>25</v>
      </c>
      <c r="H177">
        <v>26</v>
      </c>
      <c r="I177">
        <v>28</v>
      </c>
      <c r="J177">
        <v>2.6</v>
      </c>
      <c r="K177">
        <v>2.7999999999999901</v>
      </c>
    </row>
    <row r="178" spans="1:11" x14ac:dyDescent="0.3">
      <c r="A178">
        <v>2.1</v>
      </c>
      <c r="B178">
        <v>-0.02</v>
      </c>
      <c r="C178">
        <v>50</v>
      </c>
      <c r="D178">
        <v>23.55</v>
      </c>
      <c r="E178">
        <v>5.6880593559958002E-3</v>
      </c>
      <c r="F178">
        <v>25</v>
      </c>
      <c r="G178">
        <v>25</v>
      </c>
      <c r="H178">
        <v>29</v>
      </c>
      <c r="I178">
        <v>31</v>
      </c>
      <c r="J178">
        <v>2.8999999999999901</v>
      </c>
      <c r="K178">
        <v>3.1</v>
      </c>
    </row>
    <row r="179" spans="1:11" x14ac:dyDescent="0.3">
      <c r="A179">
        <v>2.1</v>
      </c>
      <c r="B179">
        <v>-2.5000000000000001E-2</v>
      </c>
      <c r="C179">
        <v>50</v>
      </c>
      <c r="D179">
        <v>21.063760348039999</v>
      </c>
      <c r="E179">
        <v>5.0875549520242001E-3</v>
      </c>
      <c r="F179">
        <v>25</v>
      </c>
      <c r="G179">
        <v>25</v>
      </c>
      <c r="H179">
        <v>30</v>
      </c>
      <c r="I179">
        <v>19</v>
      </c>
      <c r="J179">
        <v>3</v>
      </c>
      <c r="K179">
        <v>1.8999999999999899</v>
      </c>
    </row>
    <row r="180" spans="1:11" x14ac:dyDescent="0.3">
      <c r="A180">
        <v>2.1</v>
      </c>
      <c r="B180">
        <v>-0.03</v>
      </c>
      <c r="C180">
        <v>50</v>
      </c>
      <c r="D180">
        <v>19.228494480839998</v>
      </c>
      <c r="E180">
        <v>4.6442810162827999E-3</v>
      </c>
      <c r="F180">
        <v>25</v>
      </c>
      <c r="G180">
        <v>25</v>
      </c>
      <c r="H180">
        <v>34</v>
      </c>
      <c r="I180">
        <v>23</v>
      </c>
      <c r="J180">
        <v>3.3999999999999901</v>
      </c>
      <c r="K180">
        <v>2.2999999999999901</v>
      </c>
    </row>
    <row r="181" spans="1:11" x14ac:dyDescent="0.3">
      <c r="A181">
        <v>2.1</v>
      </c>
      <c r="B181">
        <v>-3.5000000000000003E-2</v>
      </c>
      <c r="C181">
        <v>50</v>
      </c>
      <c r="D181">
        <v>17.802126678730001</v>
      </c>
      <c r="E181">
        <v>4.2997687138698996E-3</v>
      </c>
      <c r="F181">
        <v>25</v>
      </c>
      <c r="G181">
        <v>25</v>
      </c>
      <c r="H181">
        <v>35</v>
      </c>
      <c r="I181">
        <v>21</v>
      </c>
      <c r="J181">
        <v>3.5</v>
      </c>
      <c r="K181">
        <v>2.1</v>
      </c>
    </row>
    <row r="182" spans="1:11" x14ac:dyDescent="0.3">
      <c r="A182">
        <v>2.1</v>
      </c>
      <c r="B182">
        <v>-0.04</v>
      </c>
      <c r="C182">
        <v>50</v>
      </c>
      <c r="D182">
        <v>16.652364696940001</v>
      </c>
      <c r="E182">
        <v>4.0220653424161996E-3</v>
      </c>
      <c r="F182">
        <v>25</v>
      </c>
      <c r="G182">
        <v>25</v>
      </c>
      <c r="H182">
        <v>35</v>
      </c>
      <c r="I182">
        <v>9</v>
      </c>
      <c r="J182">
        <v>3.5</v>
      </c>
      <c r="K182">
        <v>0.89999989999999896</v>
      </c>
    </row>
    <row r="183" spans="1:11" x14ac:dyDescent="0.3">
      <c r="A183">
        <v>2.1</v>
      </c>
      <c r="B183">
        <v>-4.4999999999999998E-2</v>
      </c>
      <c r="C183">
        <v>50</v>
      </c>
      <c r="D183">
        <v>15.7</v>
      </c>
      <c r="E183">
        <v>3.7920395706638999E-3</v>
      </c>
      <c r="F183">
        <v>25</v>
      </c>
      <c r="G183">
        <v>25</v>
      </c>
      <c r="H183">
        <v>35</v>
      </c>
      <c r="I183">
        <v>9</v>
      </c>
      <c r="J183">
        <v>3.5</v>
      </c>
      <c r="K183">
        <v>0.89999989999999896</v>
      </c>
    </row>
    <row r="184" spans="1:11" x14ac:dyDescent="0.3">
      <c r="A184">
        <v>2.1</v>
      </c>
      <c r="B184">
        <v>-0.05</v>
      </c>
      <c r="C184">
        <v>50</v>
      </c>
      <c r="D184">
        <v>14.89432777939</v>
      </c>
      <c r="E184">
        <v>3.5974446062355002E-3</v>
      </c>
      <c r="F184">
        <v>25</v>
      </c>
      <c r="G184">
        <v>25</v>
      </c>
      <c r="H184">
        <v>38</v>
      </c>
      <c r="I184">
        <v>8</v>
      </c>
      <c r="J184">
        <v>3.7999999999999901</v>
      </c>
      <c r="K184">
        <v>0.8</v>
      </c>
    </row>
    <row r="185" spans="1:11" x14ac:dyDescent="0.3">
      <c r="A185">
        <v>2.1</v>
      </c>
      <c r="B185">
        <v>-5.5E-2</v>
      </c>
      <c r="C185">
        <v>50</v>
      </c>
      <c r="D185">
        <v>14.201184329609999</v>
      </c>
      <c r="E185">
        <v>3.4300288489276E-3</v>
      </c>
      <c r="F185">
        <v>25</v>
      </c>
      <c r="G185">
        <v>25</v>
      </c>
      <c r="H185">
        <v>39</v>
      </c>
      <c r="I185">
        <v>12</v>
      </c>
      <c r="J185">
        <v>3.8999999999999901</v>
      </c>
      <c r="K185">
        <v>1.19999999999999</v>
      </c>
    </row>
    <row r="186" spans="1:11" x14ac:dyDescent="0.3">
      <c r="A186">
        <v>2.1</v>
      </c>
      <c r="B186">
        <v>-0.06</v>
      </c>
      <c r="C186">
        <v>50</v>
      </c>
      <c r="D186">
        <v>13.596598839409999</v>
      </c>
      <c r="E186">
        <v>3.2840026003508002E-3</v>
      </c>
      <c r="F186">
        <v>25</v>
      </c>
      <c r="G186">
        <v>25</v>
      </c>
      <c r="H186">
        <v>41</v>
      </c>
      <c r="I186">
        <v>6</v>
      </c>
      <c r="J186">
        <v>4.0999999999999899</v>
      </c>
      <c r="K186">
        <v>0.59999999999999898</v>
      </c>
    </row>
    <row r="187" spans="1:11" x14ac:dyDescent="0.3">
      <c r="A187">
        <v>2.1</v>
      </c>
      <c r="B187">
        <v>-6.5000000000000002E-2</v>
      </c>
      <c r="C187">
        <v>50</v>
      </c>
      <c r="D187">
        <v>13.063189621099999</v>
      </c>
      <c r="E187">
        <v>3.1551676409115998E-3</v>
      </c>
      <c r="F187">
        <v>25</v>
      </c>
      <c r="G187">
        <v>25</v>
      </c>
      <c r="H187">
        <v>41</v>
      </c>
      <c r="I187">
        <v>5</v>
      </c>
      <c r="J187">
        <v>4.0999999999999899</v>
      </c>
      <c r="K187">
        <v>0.5</v>
      </c>
    </row>
    <row r="188" spans="1:11" x14ac:dyDescent="0.3">
      <c r="A188">
        <v>2.1</v>
      </c>
      <c r="B188">
        <v>-7.0000000000000007E-2</v>
      </c>
      <c r="C188">
        <v>50</v>
      </c>
      <c r="D188">
        <v>12.588004494070001</v>
      </c>
      <c r="E188">
        <v>3.0403956151089E-3</v>
      </c>
      <c r="F188">
        <v>25</v>
      </c>
      <c r="G188">
        <v>25</v>
      </c>
      <c r="H188">
        <v>45</v>
      </c>
      <c r="I188">
        <v>3</v>
      </c>
      <c r="J188">
        <v>4.5</v>
      </c>
      <c r="K188">
        <v>0.29999999999999899</v>
      </c>
    </row>
    <row r="189" spans="1:11" x14ac:dyDescent="0.3">
      <c r="A189">
        <v>2.1</v>
      </c>
      <c r="B189">
        <v>-7.4999999999999997E-2</v>
      </c>
      <c r="C189">
        <v>50</v>
      </c>
      <c r="D189">
        <v>12.16116770709</v>
      </c>
      <c r="E189">
        <v>2.9373012210680998E-3</v>
      </c>
      <c r="F189">
        <v>25</v>
      </c>
      <c r="G189">
        <v>25</v>
      </c>
      <c r="H189">
        <v>45</v>
      </c>
      <c r="I189">
        <v>5</v>
      </c>
      <c r="J189">
        <v>4.5</v>
      </c>
      <c r="K189">
        <v>0.5</v>
      </c>
    </row>
    <row r="190" spans="1:11" x14ac:dyDescent="0.3">
      <c r="A190">
        <v>2.1</v>
      </c>
      <c r="B190">
        <v>-0.08</v>
      </c>
      <c r="C190">
        <v>50</v>
      </c>
      <c r="D190">
        <v>11.775</v>
      </c>
      <c r="E190">
        <v>2.8440296779979001E-3</v>
      </c>
      <c r="F190">
        <v>25</v>
      </c>
      <c r="G190">
        <v>25</v>
      </c>
      <c r="H190">
        <v>44</v>
      </c>
      <c r="I190">
        <v>5</v>
      </c>
      <c r="J190">
        <v>4.4000000000000004</v>
      </c>
      <c r="K190">
        <v>0.5</v>
      </c>
    </row>
    <row r="191" spans="1:11" x14ac:dyDescent="0.3">
      <c r="A191">
        <v>2.1</v>
      </c>
      <c r="B191">
        <v>-8.5000000000000006E-2</v>
      </c>
      <c r="C191">
        <v>50</v>
      </c>
      <c r="D191">
        <v>11.423427939210001</v>
      </c>
      <c r="E191">
        <v>2.7591140623004001E-3</v>
      </c>
      <c r="F191">
        <v>25</v>
      </c>
      <c r="G191">
        <v>25</v>
      </c>
      <c r="H191">
        <v>45</v>
      </c>
      <c r="I191">
        <v>9</v>
      </c>
      <c r="J191">
        <v>4.5</v>
      </c>
      <c r="K191">
        <v>0.89999989999999896</v>
      </c>
    </row>
    <row r="192" spans="1:11" x14ac:dyDescent="0.3">
      <c r="A192">
        <v>2.1</v>
      </c>
      <c r="B192">
        <v>-0.09</v>
      </c>
      <c r="C192">
        <v>50</v>
      </c>
      <c r="D192">
        <v>11.101576464620001</v>
      </c>
      <c r="E192">
        <v>2.6813768949440998E-3</v>
      </c>
      <c r="F192">
        <v>25</v>
      </c>
      <c r="G192">
        <v>25</v>
      </c>
      <c r="H192">
        <v>47</v>
      </c>
      <c r="I192">
        <v>6</v>
      </c>
      <c r="J192">
        <v>4.7</v>
      </c>
      <c r="K192">
        <v>0.59999999999999898</v>
      </c>
    </row>
    <row r="193" spans="1:11" x14ac:dyDescent="0.3">
      <c r="A193">
        <v>2.1</v>
      </c>
      <c r="B193">
        <v>-9.5000000000000001E-2</v>
      </c>
      <c r="C193">
        <v>50</v>
      </c>
      <c r="D193">
        <v>10.8054810653</v>
      </c>
      <c r="E193">
        <v>2.6098606229091998E-3</v>
      </c>
      <c r="F193">
        <v>25</v>
      </c>
      <c r="G193">
        <v>25</v>
      </c>
      <c r="H193">
        <v>46</v>
      </c>
      <c r="I193">
        <v>4</v>
      </c>
      <c r="J193">
        <v>4.5999999999999899</v>
      </c>
      <c r="K193">
        <v>0.4</v>
      </c>
    </row>
    <row r="194" spans="1:11" x14ac:dyDescent="0.3">
      <c r="A194">
        <v>2.1</v>
      </c>
      <c r="B194">
        <v>-0.1</v>
      </c>
      <c r="C194">
        <v>50</v>
      </c>
      <c r="D194">
        <v>10.531880174019999</v>
      </c>
      <c r="E194">
        <v>2.5437774760121001E-3</v>
      </c>
      <c r="F194">
        <v>25</v>
      </c>
      <c r="G194">
        <v>25</v>
      </c>
      <c r="H194">
        <v>49</v>
      </c>
      <c r="I194">
        <v>7</v>
      </c>
      <c r="J194">
        <v>4.9000000000000004</v>
      </c>
      <c r="K194">
        <v>0.69999999999999896</v>
      </c>
    </row>
    <row r="195" spans="1:11" x14ac:dyDescent="0.3">
      <c r="A195">
        <v>2.1</v>
      </c>
      <c r="B195">
        <v>-7.0000000000000007E-2</v>
      </c>
      <c r="C195">
        <v>50</v>
      </c>
      <c r="D195">
        <v>12.588004494070001</v>
      </c>
      <c r="E195">
        <v>3.0403956151089E-3</v>
      </c>
      <c r="F195">
        <v>25</v>
      </c>
      <c r="G195">
        <v>25</v>
      </c>
      <c r="H195">
        <v>45</v>
      </c>
      <c r="I195">
        <v>3</v>
      </c>
      <c r="J195">
        <v>4.5</v>
      </c>
      <c r="K195">
        <v>0.29999999999999899</v>
      </c>
    </row>
    <row r="196" spans="1:11" x14ac:dyDescent="0.3">
      <c r="A196" t="s">
        <v>5</v>
      </c>
      <c r="B196">
        <v>0.59</v>
      </c>
      <c r="C196" t="s">
        <v>6</v>
      </c>
      <c r="D196">
        <v>2</v>
      </c>
    </row>
    <row r="197" spans="1:11" x14ac:dyDescent="0.3">
      <c r="A197" t="s">
        <v>8</v>
      </c>
    </row>
    <row r="198" spans="1:11" x14ac:dyDescent="0.3">
      <c r="A198" t="s">
        <v>83</v>
      </c>
      <c r="B198" t="s">
        <v>84</v>
      </c>
    </row>
    <row r="199" spans="1:11" x14ac:dyDescent="0.3">
      <c r="A199" t="s">
        <v>74</v>
      </c>
      <c r="B199" t="s">
        <v>73</v>
      </c>
      <c r="C199" t="s">
        <v>19</v>
      </c>
      <c r="D199" t="s">
        <v>72</v>
      </c>
      <c r="E199" t="s">
        <v>75</v>
      </c>
      <c r="F199" t="s">
        <v>2</v>
      </c>
      <c r="G199" t="s">
        <v>20</v>
      </c>
      <c r="H199" t="s">
        <v>3</v>
      </c>
      <c r="I199" t="s">
        <v>27</v>
      </c>
      <c r="J199" t="s">
        <v>28</v>
      </c>
      <c r="K199" t="s">
        <v>29</v>
      </c>
    </row>
    <row r="200" spans="1:11" x14ac:dyDescent="0.3">
      <c r="A200">
        <v>2.1</v>
      </c>
      <c r="B200">
        <v>0</v>
      </c>
      <c r="C200">
        <v>50</v>
      </c>
      <c r="D200">
        <v>148.94327779389999</v>
      </c>
      <c r="E200">
        <v>3.5974446062341701E-2</v>
      </c>
      <c r="F200">
        <v>25</v>
      </c>
      <c r="G200">
        <v>25</v>
      </c>
      <c r="H200">
        <v>4</v>
      </c>
      <c r="I200">
        <v>110</v>
      </c>
      <c r="J200">
        <v>0.4</v>
      </c>
      <c r="K200">
        <v>11</v>
      </c>
    </row>
    <row r="201" spans="1:11" x14ac:dyDescent="0.3">
      <c r="A201">
        <v>2.1</v>
      </c>
      <c r="B201">
        <v>0</v>
      </c>
      <c r="C201">
        <v>50</v>
      </c>
      <c r="D201">
        <v>105.3188017402</v>
      </c>
      <c r="E201">
        <v>2.54377747601209E-2</v>
      </c>
      <c r="F201">
        <v>25</v>
      </c>
      <c r="G201">
        <v>25</v>
      </c>
      <c r="H201">
        <v>6</v>
      </c>
      <c r="I201">
        <v>79</v>
      </c>
      <c r="J201">
        <v>0.59999999999999898</v>
      </c>
      <c r="K201">
        <v>7.9</v>
      </c>
    </row>
    <row r="202" spans="1:11" x14ac:dyDescent="0.3">
      <c r="A202">
        <v>2.1</v>
      </c>
      <c r="B202">
        <v>-1E-3</v>
      </c>
      <c r="C202">
        <v>50</v>
      </c>
      <c r="D202">
        <v>85.992441528309996</v>
      </c>
      <c r="E202">
        <v>2.07698561180483E-2</v>
      </c>
      <c r="F202">
        <v>25</v>
      </c>
      <c r="G202">
        <v>25</v>
      </c>
      <c r="H202">
        <v>8</v>
      </c>
      <c r="I202">
        <v>79</v>
      </c>
      <c r="J202">
        <v>0.8</v>
      </c>
      <c r="K202">
        <v>7.9</v>
      </c>
    </row>
    <row r="203" spans="1:11" x14ac:dyDescent="0.3">
      <c r="A203">
        <v>2.1</v>
      </c>
      <c r="B203">
        <v>-2E-3</v>
      </c>
      <c r="C203">
        <v>50</v>
      </c>
      <c r="D203">
        <v>74.471638896960002</v>
      </c>
      <c r="E203">
        <v>1.7987223031170799E-2</v>
      </c>
      <c r="F203">
        <v>25</v>
      </c>
      <c r="G203">
        <v>25</v>
      </c>
      <c r="H203">
        <v>9</v>
      </c>
      <c r="I203">
        <v>77</v>
      </c>
      <c r="J203">
        <v>0.89999989999999896</v>
      </c>
      <c r="K203">
        <v>7.7</v>
      </c>
    </row>
    <row r="204" spans="1:11" x14ac:dyDescent="0.3">
      <c r="A204">
        <v>2.1</v>
      </c>
      <c r="B204">
        <v>-2E-3</v>
      </c>
      <c r="C204">
        <v>50</v>
      </c>
      <c r="D204">
        <v>66.609458787769995</v>
      </c>
      <c r="E204">
        <v>1.60882613696651E-2</v>
      </c>
      <c r="F204">
        <v>25</v>
      </c>
      <c r="G204">
        <v>25</v>
      </c>
      <c r="H204">
        <v>9</v>
      </c>
      <c r="I204">
        <v>79</v>
      </c>
      <c r="J204">
        <v>0.89999989999999896</v>
      </c>
      <c r="K204">
        <v>7.9</v>
      </c>
    </row>
    <row r="205" spans="1:11" x14ac:dyDescent="0.3">
      <c r="A205">
        <v>2.1</v>
      </c>
      <c r="B205">
        <v>-3.0000000000000001E-3</v>
      </c>
      <c r="C205">
        <v>50</v>
      </c>
      <c r="D205">
        <v>60.80583853545</v>
      </c>
      <c r="E205">
        <v>1.4686506105340899E-2</v>
      </c>
      <c r="F205">
        <v>25</v>
      </c>
      <c r="G205">
        <v>25</v>
      </c>
      <c r="H205">
        <v>12</v>
      </c>
      <c r="I205">
        <v>74</v>
      </c>
      <c r="J205">
        <v>1.19999999999999</v>
      </c>
      <c r="K205">
        <v>7.4</v>
      </c>
    </row>
    <row r="206" spans="1:11" x14ac:dyDescent="0.3">
      <c r="A206">
        <v>2.1</v>
      </c>
      <c r="B206">
        <v>-3.0000000000000001E-3</v>
      </c>
      <c r="C206">
        <v>50</v>
      </c>
      <c r="D206">
        <v>56.295267499650002</v>
      </c>
      <c r="E206">
        <v>1.3597062547756901E-2</v>
      </c>
      <c r="F206">
        <v>25</v>
      </c>
      <c r="G206">
        <v>25</v>
      </c>
      <c r="H206">
        <v>12</v>
      </c>
      <c r="I206">
        <v>74</v>
      </c>
      <c r="J206">
        <v>1.19999999999999</v>
      </c>
      <c r="K206">
        <v>7.4</v>
      </c>
    </row>
    <row r="207" spans="1:11" x14ac:dyDescent="0.3">
      <c r="A207">
        <v>2.1</v>
      </c>
      <c r="B207">
        <v>-4.0000000000000001E-3</v>
      </c>
      <c r="C207">
        <v>50</v>
      </c>
      <c r="D207">
        <v>52.659400870120002</v>
      </c>
      <c r="E207">
        <v>1.27188873800604E-2</v>
      </c>
      <c r="F207">
        <v>25</v>
      </c>
      <c r="G207">
        <v>25</v>
      </c>
      <c r="H207">
        <v>14</v>
      </c>
      <c r="I207">
        <v>59</v>
      </c>
      <c r="J207">
        <v>1.3999999999999899</v>
      </c>
      <c r="K207">
        <v>5.9</v>
      </c>
    </row>
    <row r="208" spans="1:11" x14ac:dyDescent="0.3">
      <c r="A208">
        <v>2.1</v>
      </c>
      <c r="B208">
        <v>-4.0000000000000001E-3</v>
      </c>
      <c r="C208">
        <v>50</v>
      </c>
      <c r="D208">
        <v>49.647759264640001</v>
      </c>
      <c r="E208">
        <v>1.1991482020785E-2</v>
      </c>
      <c r="F208">
        <v>25</v>
      </c>
      <c r="G208">
        <v>25</v>
      </c>
      <c r="H208">
        <v>15</v>
      </c>
      <c r="I208">
        <v>63</v>
      </c>
      <c r="J208">
        <v>1.5</v>
      </c>
      <c r="K208">
        <v>6.2999999999999901</v>
      </c>
    </row>
    <row r="209" spans="1:11" x14ac:dyDescent="0.3">
      <c r="A209">
        <v>2.1</v>
      </c>
      <c r="B209">
        <v>-5.0000000000000001E-3</v>
      </c>
      <c r="C209">
        <v>50</v>
      </c>
      <c r="D209">
        <v>47.1</v>
      </c>
      <c r="E209">
        <v>1.1376118711991699E-2</v>
      </c>
      <c r="F209">
        <v>25</v>
      </c>
      <c r="G209">
        <v>25</v>
      </c>
      <c r="H209">
        <v>16</v>
      </c>
      <c r="I209">
        <v>54</v>
      </c>
      <c r="J209">
        <v>1.6</v>
      </c>
      <c r="K209">
        <v>5.4</v>
      </c>
    </row>
    <row r="210" spans="1:11" x14ac:dyDescent="0.3">
      <c r="A210">
        <v>2.1</v>
      </c>
      <c r="B210">
        <v>-5.0000000000000001E-3</v>
      </c>
      <c r="C210">
        <v>50</v>
      </c>
      <c r="D210">
        <v>47.337281098699997</v>
      </c>
      <c r="E210">
        <v>1.1433429496429601E-2</v>
      </c>
      <c r="F210">
        <v>25</v>
      </c>
      <c r="G210">
        <v>25</v>
      </c>
      <c r="H210">
        <v>16</v>
      </c>
      <c r="I210">
        <v>57</v>
      </c>
      <c r="J210">
        <v>1.6</v>
      </c>
      <c r="K210">
        <v>5.7</v>
      </c>
    </row>
    <row r="211" spans="1:11" x14ac:dyDescent="0.3">
      <c r="A211" t="s">
        <v>5</v>
      </c>
      <c r="B211">
        <v>0.59</v>
      </c>
      <c r="C211" t="s">
        <v>6</v>
      </c>
      <c r="D211">
        <v>2</v>
      </c>
    </row>
    <row r="212" spans="1:11" x14ac:dyDescent="0.3">
      <c r="A212" t="s">
        <v>8</v>
      </c>
    </row>
    <row r="213" spans="1:11" x14ac:dyDescent="0.3">
      <c r="A213" t="s">
        <v>83</v>
      </c>
      <c r="B213" t="s">
        <v>85</v>
      </c>
    </row>
    <row r="214" spans="1:11" x14ac:dyDescent="0.3">
      <c r="A214" t="s">
        <v>74</v>
      </c>
      <c r="B214" t="s">
        <v>73</v>
      </c>
      <c r="C214" t="s">
        <v>19</v>
      </c>
      <c r="D214" t="s">
        <v>72</v>
      </c>
      <c r="E214" t="s">
        <v>75</v>
      </c>
      <c r="F214" t="s">
        <v>2</v>
      </c>
      <c r="G214" t="s">
        <v>20</v>
      </c>
      <c r="H214" t="s">
        <v>3</v>
      </c>
      <c r="I214" t="s">
        <v>27</v>
      </c>
      <c r="J214" t="s">
        <v>28</v>
      </c>
      <c r="K214" t="s">
        <v>29</v>
      </c>
    </row>
    <row r="215" spans="1:11" x14ac:dyDescent="0.3">
      <c r="A215">
        <v>2.1</v>
      </c>
      <c r="B215">
        <v>0</v>
      </c>
      <c r="C215">
        <v>50</v>
      </c>
      <c r="D215">
        <v>49.647759264640001</v>
      </c>
      <c r="E215">
        <v>1.19914617428115E-2</v>
      </c>
      <c r="F215">
        <v>25</v>
      </c>
      <c r="G215">
        <v>25</v>
      </c>
      <c r="H215">
        <v>15</v>
      </c>
      <c r="I215">
        <v>143</v>
      </c>
      <c r="J215">
        <v>1.5</v>
      </c>
      <c r="K215">
        <v>14.3</v>
      </c>
    </row>
    <row r="216" spans="1:11" x14ac:dyDescent="0.3">
      <c r="A216">
        <v>2.1</v>
      </c>
      <c r="B216">
        <v>0</v>
      </c>
      <c r="C216">
        <v>50</v>
      </c>
      <c r="D216">
        <v>35.106267246740003</v>
      </c>
      <c r="E216">
        <v>8.4792439146833994E-3</v>
      </c>
      <c r="F216">
        <v>25</v>
      </c>
      <c r="G216">
        <v>25</v>
      </c>
      <c r="H216">
        <v>20</v>
      </c>
      <c r="I216">
        <v>95</v>
      </c>
      <c r="J216">
        <v>2</v>
      </c>
      <c r="K216">
        <v>9.4999990000000007</v>
      </c>
    </row>
    <row r="217" spans="1:11" x14ac:dyDescent="0.3">
      <c r="A217">
        <v>2.1</v>
      </c>
      <c r="B217">
        <v>-1E-3</v>
      </c>
      <c r="C217">
        <v>50</v>
      </c>
      <c r="D217">
        <v>28.664147176099998</v>
      </c>
      <c r="E217">
        <v>6.9232736651893001E-3</v>
      </c>
      <c r="F217">
        <v>25</v>
      </c>
      <c r="G217">
        <v>25</v>
      </c>
      <c r="H217">
        <v>24</v>
      </c>
      <c r="I217">
        <v>88</v>
      </c>
      <c r="J217">
        <v>2.3999999999999901</v>
      </c>
      <c r="K217">
        <v>8.7999989999999908</v>
      </c>
    </row>
    <row r="218" spans="1:11" x14ac:dyDescent="0.3">
      <c r="A218">
        <v>2.1</v>
      </c>
      <c r="B218">
        <v>-2E-3</v>
      </c>
      <c r="C218">
        <v>50</v>
      </c>
      <c r="D218">
        <v>24.823879632320001</v>
      </c>
      <c r="E218">
        <v>5.9957308714056997E-3</v>
      </c>
      <c r="F218">
        <v>25</v>
      </c>
      <c r="G218">
        <v>25</v>
      </c>
      <c r="H218">
        <v>29</v>
      </c>
      <c r="I218">
        <v>69</v>
      </c>
      <c r="J218">
        <v>2.8999999999999901</v>
      </c>
      <c r="K218">
        <v>6.9</v>
      </c>
    </row>
    <row r="219" spans="1:11" x14ac:dyDescent="0.3">
      <c r="A219">
        <v>2.1</v>
      </c>
      <c r="B219">
        <v>-2E-3</v>
      </c>
      <c r="C219">
        <v>50</v>
      </c>
      <c r="D219">
        <v>22.203152929249999</v>
      </c>
      <c r="E219">
        <v>5.3627447213029002E-3</v>
      </c>
      <c r="F219">
        <v>25</v>
      </c>
      <c r="G219">
        <v>25</v>
      </c>
      <c r="H219">
        <v>29</v>
      </c>
      <c r="I219">
        <v>67</v>
      </c>
      <c r="J219">
        <v>2.8999999999999901</v>
      </c>
      <c r="K219">
        <v>6.7</v>
      </c>
    </row>
    <row r="220" spans="1:11" x14ac:dyDescent="0.3">
      <c r="A220">
        <v>2.1</v>
      </c>
      <c r="B220">
        <v>-3.0000000000000001E-3</v>
      </c>
      <c r="C220">
        <v>50</v>
      </c>
      <c r="D220">
        <v>20.268612845149999</v>
      </c>
      <c r="E220">
        <v>4.8954937566655999E-3</v>
      </c>
      <c r="F220">
        <v>25</v>
      </c>
      <c r="G220">
        <v>25</v>
      </c>
      <c r="H220">
        <v>33</v>
      </c>
      <c r="I220">
        <v>47</v>
      </c>
      <c r="J220">
        <v>3.2999999999999901</v>
      </c>
      <c r="K220">
        <v>4.7</v>
      </c>
    </row>
    <row r="221" spans="1:11" x14ac:dyDescent="0.3">
      <c r="A221">
        <v>2.1</v>
      </c>
      <c r="B221">
        <v>-3.0000000000000001E-3</v>
      </c>
      <c r="C221">
        <v>50</v>
      </c>
      <c r="D221">
        <v>18.765089166549998</v>
      </c>
      <c r="E221">
        <v>4.5323465182320003E-3</v>
      </c>
      <c r="F221">
        <v>25</v>
      </c>
      <c r="G221">
        <v>25</v>
      </c>
      <c r="H221">
        <v>32</v>
      </c>
      <c r="I221">
        <v>57</v>
      </c>
      <c r="J221">
        <v>3.2</v>
      </c>
      <c r="K221">
        <v>5.7</v>
      </c>
    </row>
    <row r="222" spans="1:11" x14ac:dyDescent="0.3">
      <c r="A222">
        <v>2.1</v>
      </c>
      <c r="B222">
        <v>-4.0000000000000001E-3</v>
      </c>
      <c r="C222">
        <v>50</v>
      </c>
      <c r="D222">
        <v>17.553133623370002</v>
      </c>
      <c r="E222">
        <v>4.2396219573416997E-3</v>
      </c>
      <c r="F222">
        <v>25</v>
      </c>
      <c r="G222">
        <v>25</v>
      </c>
      <c r="H222">
        <v>34</v>
      </c>
      <c r="I222">
        <v>34</v>
      </c>
      <c r="J222">
        <v>3.3999999999999901</v>
      </c>
      <c r="K222">
        <v>3.3999999999999901</v>
      </c>
    </row>
    <row r="223" spans="1:11" x14ac:dyDescent="0.3">
      <c r="A223">
        <v>2.1</v>
      </c>
      <c r="B223">
        <v>-4.0000000000000001E-3</v>
      </c>
      <c r="C223">
        <v>50</v>
      </c>
      <c r="D223">
        <v>16.549253088210001</v>
      </c>
      <c r="E223">
        <v>3.9971539142705003E-3</v>
      </c>
      <c r="F223">
        <v>25</v>
      </c>
      <c r="G223">
        <v>25</v>
      </c>
      <c r="H223">
        <v>32</v>
      </c>
      <c r="I223">
        <v>43</v>
      </c>
      <c r="J223">
        <v>3.2</v>
      </c>
      <c r="K223">
        <v>4.2999999999999901</v>
      </c>
    </row>
    <row r="224" spans="1:11" x14ac:dyDescent="0.3">
      <c r="A224">
        <v>2.1</v>
      </c>
      <c r="B224">
        <v>-5.0000000000000001E-3</v>
      </c>
      <c r="C224">
        <v>50</v>
      </c>
      <c r="D224">
        <v>15.7</v>
      </c>
      <c r="E224">
        <v>3.7920331582055999E-3</v>
      </c>
      <c r="F224">
        <v>25</v>
      </c>
      <c r="G224">
        <v>25</v>
      </c>
      <c r="H224">
        <v>35</v>
      </c>
      <c r="I224">
        <v>40</v>
      </c>
      <c r="J224">
        <v>3.5</v>
      </c>
      <c r="K224">
        <v>4</v>
      </c>
    </row>
    <row r="225" spans="1:11" x14ac:dyDescent="0.3">
      <c r="A225">
        <v>2.1</v>
      </c>
      <c r="B225">
        <v>-4.0000000000000001E-3</v>
      </c>
      <c r="C225">
        <v>50</v>
      </c>
      <c r="D225">
        <v>17.553133623370002</v>
      </c>
      <c r="E225">
        <v>4.2396219573416997E-3</v>
      </c>
      <c r="F225">
        <v>25</v>
      </c>
      <c r="G225">
        <v>25</v>
      </c>
      <c r="H225">
        <v>34</v>
      </c>
      <c r="I225">
        <v>34</v>
      </c>
      <c r="J225">
        <v>3.3999999999999901</v>
      </c>
      <c r="K225">
        <v>3.3999999999999901</v>
      </c>
    </row>
    <row r="226" spans="1:11" x14ac:dyDescent="0.3">
      <c r="A226" t="s">
        <v>5</v>
      </c>
      <c r="B226">
        <v>0.59</v>
      </c>
      <c r="C226" t="s">
        <v>6</v>
      </c>
      <c r="D226">
        <v>2</v>
      </c>
    </row>
    <row r="227" spans="1:11" x14ac:dyDescent="0.3">
      <c r="A227" t="s">
        <v>8</v>
      </c>
    </row>
    <row r="228" spans="1:11" x14ac:dyDescent="0.3">
      <c r="A228" t="s">
        <v>86</v>
      </c>
      <c r="B228" t="s">
        <v>85</v>
      </c>
    </row>
    <row r="229" spans="1:11" x14ac:dyDescent="0.3">
      <c r="A229" t="s">
        <v>74</v>
      </c>
      <c r="B229" t="s">
        <v>73</v>
      </c>
      <c r="C229" t="s">
        <v>19</v>
      </c>
      <c r="D229" t="s">
        <v>72</v>
      </c>
      <c r="E229" t="s">
        <v>75</v>
      </c>
      <c r="F229" t="s">
        <v>2</v>
      </c>
      <c r="G229" t="s">
        <v>20</v>
      </c>
      <c r="H229" t="s">
        <v>3</v>
      </c>
      <c r="I229" t="s">
        <v>27</v>
      </c>
      <c r="J229" t="s">
        <v>28</v>
      </c>
      <c r="K229" t="s">
        <v>29</v>
      </c>
    </row>
    <row r="230" spans="1:11" x14ac:dyDescent="0.3">
      <c r="A230">
        <v>2.1</v>
      </c>
      <c r="B230">
        <f>-0.01*0.01*0.5</f>
        <v>-5.0000000000000002E-5</v>
      </c>
      <c r="C230">
        <v>50</v>
      </c>
      <c r="D230">
        <v>49.647759264640001</v>
      </c>
      <c r="E230">
        <v>1.19914617428115E-2</v>
      </c>
      <c r="F230">
        <v>25</v>
      </c>
      <c r="G230">
        <v>25</v>
      </c>
      <c r="H230">
        <v>15</v>
      </c>
      <c r="I230">
        <v>92</v>
      </c>
      <c r="J230">
        <v>1.5</v>
      </c>
      <c r="K230">
        <v>9.199999</v>
      </c>
    </row>
    <row r="231" spans="1:11" x14ac:dyDescent="0.3">
      <c r="A231">
        <v>2.1</v>
      </c>
      <c r="B231">
        <f>-0.02*0.02*0.5</f>
        <v>-2.0000000000000001E-4</v>
      </c>
      <c r="C231">
        <v>50</v>
      </c>
      <c r="D231">
        <v>35.106267246740003</v>
      </c>
      <c r="E231">
        <v>8.4792439146833994E-3</v>
      </c>
      <c r="F231">
        <v>25</v>
      </c>
      <c r="G231">
        <v>25</v>
      </c>
      <c r="H231">
        <v>20</v>
      </c>
      <c r="I231">
        <v>69</v>
      </c>
      <c r="J231">
        <v>2</v>
      </c>
      <c r="K231">
        <v>6.9</v>
      </c>
    </row>
    <row r="232" spans="1:11" x14ac:dyDescent="0.3">
      <c r="A232">
        <v>2.1</v>
      </c>
      <c r="B232">
        <f>-0.03*0.03*0.5</f>
        <v>-4.4999999999999999E-4</v>
      </c>
      <c r="C232">
        <v>50</v>
      </c>
      <c r="D232">
        <v>28.664147176099998</v>
      </c>
      <c r="E232">
        <v>6.9232736651893001E-3</v>
      </c>
      <c r="F232">
        <v>25</v>
      </c>
      <c r="G232">
        <v>25</v>
      </c>
      <c r="H232">
        <v>24</v>
      </c>
      <c r="I232">
        <v>65</v>
      </c>
      <c r="J232">
        <v>2.3999999999999901</v>
      </c>
      <c r="K232">
        <v>6.5</v>
      </c>
    </row>
    <row r="233" spans="1:11" x14ac:dyDescent="0.3">
      <c r="A233">
        <v>2.1</v>
      </c>
      <c r="B233">
        <f>-0.04*0.04*0.5</f>
        <v>-8.0000000000000004E-4</v>
      </c>
      <c r="C233">
        <v>50</v>
      </c>
      <c r="D233">
        <v>24.823879632320001</v>
      </c>
      <c r="E233">
        <v>5.9957308714056997E-3</v>
      </c>
      <c r="F233">
        <v>25</v>
      </c>
      <c r="G233">
        <v>25</v>
      </c>
      <c r="H233">
        <v>29</v>
      </c>
      <c r="I233">
        <v>73</v>
      </c>
      <c r="J233">
        <v>2.8999999999999901</v>
      </c>
      <c r="K233">
        <v>7.2999999999999901</v>
      </c>
    </row>
    <row r="234" spans="1:11" x14ac:dyDescent="0.3">
      <c r="A234">
        <v>2.1</v>
      </c>
      <c r="B234">
        <f>-0.05*0.05*0.5</f>
        <v>-1.2500000000000002E-3</v>
      </c>
      <c r="C234">
        <v>50</v>
      </c>
      <c r="D234">
        <v>22.203152929249999</v>
      </c>
      <c r="E234">
        <v>5.3627447213029002E-3</v>
      </c>
      <c r="F234">
        <v>25</v>
      </c>
      <c r="G234">
        <v>25</v>
      </c>
      <c r="H234">
        <v>29</v>
      </c>
      <c r="I234">
        <v>69</v>
      </c>
      <c r="J234">
        <v>2.8999999999999901</v>
      </c>
      <c r="K234">
        <v>6.9</v>
      </c>
    </row>
    <row r="235" spans="1:11" x14ac:dyDescent="0.3">
      <c r="A235">
        <v>2.1</v>
      </c>
      <c r="B235">
        <f>-0.06*0.06*0.5</f>
        <v>-1.8E-3</v>
      </c>
      <c r="C235">
        <v>50</v>
      </c>
      <c r="D235">
        <v>20.268612845149999</v>
      </c>
      <c r="E235">
        <v>4.8954937566655999E-3</v>
      </c>
      <c r="F235">
        <v>25</v>
      </c>
      <c r="G235">
        <v>25</v>
      </c>
      <c r="H235">
        <v>33</v>
      </c>
      <c r="I235">
        <v>70</v>
      </c>
      <c r="J235">
        <v>3.2999999999999901</v>
      </c>
      <c r="K235">
        <v>7</v>
      </c>
    </row>
    <row r="236" spans="1:11" x14ac:dyDescent="0.3">
      <c r="A236">
        <v>2.1</v>
      </c>
      <c r="B236">
        <f>-0.07*0.07*0.5</f>
        <v>-2.4500000000000004E-3</v>
      </c>
      <c r="C236">
        <v>50</v>
      </c>
      <c r="D236">
        <v>18.765089166549998</v>
      </c>
      <c r="E236">
        <v>4.5323465182320003E-3</v>
      </c>
      <c r="F236">
        <v>25</v>
      </c>
      <c r="G236">
        <v>25</v>
      </c>
      <c r="H236">
        <v>32</v>
      </c>
      <c r="I236">
        <v>68</v>
      </c>
      <c r="J236">
        <v>3.2</v>
      </c>
      <c r="K236">
        <v>6.7999999999999901</v>
      </c>
    </row>
    <row r="237" spans="1:11" x14ac:dyDescent="0.3">
      <c r="A237">
        <v>2.1</v>
      </c>
      <c r="B237">
        <f>-0.08*0.08*0.5</f>
        <v>-3.2000000000000002E-3</v>
      </c>
      <c r="C237">
        <v>50</v>
      </c>
      <c r="D237">
        <v>17.553133623370002</v>
      </c>
      <c r="E237">
        <v>4.2396219573416997E-3</v>
      </c>
      <c r="F237">
        <v>25</v>
      </c>
      <c r="G237">
        <v>25</v>
      </c>
      <c r="H237">
        <v>34</v>
      </c>
      <c r="I237">
        <v>73</v>
      </c>
      <c r="J237">
        <v>3.3999999999999901</v>
      </c>
      <c r="K237">
        <v>7.2999999999999901</v>
      </c>
    </row>
    <row r="238" spans="1:11" x14ac:dyDescent="0.3">
      <c r="A238">
        <v>2.1</v>
      </c>
      <c r="B238">
        <f>-0.09*0.09*0.5</f>
        <v>-4.0499999999999998E-3</v>
      </c>
      <c r="C238">
        <v>50</v>
      </c>
      <c r="D238">
        <v>16.549253088210001</v>
      </c>
      <c r="E238">
        <v>3.9971539142705003E-3</v>
      </c>
      <c r="F238">
        <v>25</v>
      </c>
      <c r="G238">
        <v>25</v>
      </c>
      <c r="H238">
        <v>32</v>
      </c>
      <c r="I238">
        <v>57</v>
      </c>
      <c r="J238">
        <v>3.2</v>
      </c>
      <c r="K238">
        <v>5.7</v>
      </c>
    </row>
    <row r="239" spans="1:11" x14ac:dyDescent="0.3">
      <c r="A239">
        <v>2.1</v>
      </c>
      <c r="B239">
        <f>-0.1*0.1*0.5</f>
        <v>-5.000000000000001E-3</v>
      </c>
      <c r="C239">
        <v>50</v>
      </c>
      <c r="D239">
        <v>15.7</v>
      </c>
      <c r="E239">
        <v>3.7920331582055999E-3</v>
      </c>
      <c r="F239">
        <v>25</v>
      </c>
      <c r="G239">
        <v>25</v>
      </c>
      <c r="H239">
        <v>35</v>
      </c>
      <c r="I239">
        <v>78</v>
      </c>
      <c r="J239">
        <v>3.5</v>
      </c>
      <c r="K239">
        <v>7.7999999999999901</v>
      </c>
    </row>
    <row r="240" spans="1:11" x14ac:dyDescent="0.3">
      <c r="A240">
        <v>2.1</v>
      </c>
      <c r="B240">
        <f>-0.01*0.01*0.5</f>
        <v>-5.0000000000000002E-5</v>
      </c>
      <c r="C240">
        <v>50</v>
      </c>
      <c r="D240">
        <v>16.549253088210001</v>
      </c>
      <c r="E240">
        <v>3.9971539142705003E-3</v>
      </c>
      <c r="F240">
        <v>25</v>
      </c>
      <c r="G240">
        <v>25</v>
      </c>
      <c r="H240">
        <v>32</v>
      </c>
      <c r="I240">
        <v>57</v>
      </c>
      <c r="J240">
        <v>3.2</v>
      </c>
      <c r="K240">
        <v>5.7</v>
      </c>
    </row>
    <row r="241" spans="1:11" x14ac:dyDescent="0.3">
      <c r="A241" t="s">
        <v>5</v>
      </c>
      <c r="B241">
        <v>0.59</v>
      </c>
      <c r="C241" t="s">
        <v>6</v>
      </c>
      <c r="D241">
        <v>2</v>
      </c>
    </row>
    <row r="242" spans="1:11" x14ac:dyDescent="0.3">
      <c r="A242" t="s">
        <v>8</v>
      </c>
    </row>
    <row r="243" spans="1:11" x14ac:dyDescent="0.3">
      <c r="A243" t="s">
        <v>86</v>
      </c>
      <c r="B243" t="s">
        <v>84</v>
      </c>
    </row>
    <row r="244" spans="1:11" x14ac:dyDescent="0.3">
      <c r="A244" t="s">
        <v>74</v>
      </c>
      <c r="B244" s="4" t="s">
        <v>73</v>
      </c>
      <c r="C244" t="s">
        <v>19</v>
      </c>
      <c r="D244" s="4" t="s">
        <v>72</v>
      </c>
      <c r="E244" s="14" t="s">
        <v>75</v>
      </c>
      <c r="F244" s="14" t="s">
        <v>2</v>
      </c>
      <c r="G244" s="14" t="s">
        <v>20</v>
      </c>
      <c r="H244" t="s">
        <v>3</v>
      </c>
      <c r="I244" t="s">
        <v>27</v>
      </c>
      <c r="J244" t="s">
        <v>28</v>
      </c>
      <c r="K244" t="s">
        <v>29</v>
      </c>
    </row>
    <row r="245" spans="1:11" x14ac:dyDescent="0.3">
      <c r="A245">
        <v>2.1</v>
      </c>
      <c r="B245">
        <f>-0.01*0.01*0.5</f>
        <v>-5.0000000000000002E-5</v>
      </c>
      <c r="C245">
        <v>50</v>
      </c>
      <c r="D245">
        <v>148.94327779389999</v>
      </c>
      <c r="E245">
        <v>3.5974446062341701E-2</v>
      </c>
      <c r="F245">
        <v>25</v>
      </c>
      <c r="G245">
        <v>25</v>
      </c>
      <c r="H245">
        <v>4</v>
      </c>
      <c r="I245">
        <v>93</v>
      </c>
      <c r="J245">
        <v>0.4</v>
      </c>
      <c r="K245">
        <v>9.2999989999999908</v>
      </c>
    </row>
    <row r="246" spans="1:11" x14ac:dyDescent="0.3">
      <c r="A246">
        <v>2.1</v>
      </c>
      <c r="B246">
        <f>-0.02*0.02*0.5</f>
        <v>-2.0000000000000001E-4</v>
      </c>
      <c r="C246">
        <v>50</v>
      </c>
      <c r="D246">
        <v>105.3188017402</v>
      </c>
      <c r="E246">
        <v>2.54377747601209E-2</v>
      </c>
      <c r="F246">
        <v>25</v>
      </c>
      <c r="G246">
        <v>25</v>
      </c>
      <c r="H246">
        <v>6</v>
      </c>
      <c r="I246">
        <v>104</v>
      </c>
      <c r="J246">
        <v>0.59999999999999898</v>
      </c>
      <c r="K246">
        <v>10.4</v>
      </c>
    </row>
    <row r="247" spans="1:11" x14ac:dyDescent="0.3">
      <c r="A247">
        <v>2.1</v>
      </c>
      <c r="B247">
        <f>-0.03*0.03*0.5</f>
        <v>-4.4999999999999999E-4</v>
      </c>
      <c r="C247">
        <v>50</v>
      </c>
      <c r="D247">
        <v>85.992441528309996</v>
      </c>
      <c r="E247">
        <v>2.07698561180483E-2</v>
      </c>
      <c r="F247">
        <v>25</v>
      </c>
      <c r="G247">
        <v>25</v>
      </c>
      <c r="H247">
        <v>8</v>
      </c>
      <c r="I247">
        <v>107</v>
      </c>
      <c r="J247">
        <v>0.8</v>
      </c>
      <c r="K247">
        <v>10.6999999999999</v>
      </c>
    </row>
    <row r="248" spans="1:11" x14ac:dyDescent="0.3">
      <c r="A248">
        <v>2.1</v>
      </c>
      <c r="B248">
        <f>-0.04*0.04*0.5</f>
        <v>-8.0000000000000004E-4</v>
      </c>
      <c r="C248">
        <v>50</v>
      </c>
      <c r="D248">
        <v>74.471638896960002</v>
      </c>
      <c r="E248">
        <v>1.7987223031170799E-2</v>
      </c>
      <c r="F248">
        <v>25</v>
      </c>
      <c r="G248">
        <v>25</v>
      </c>
      <c r="H248">
        <v>9</v>
      </c>
      <c r="I248">
        <v>91</v>
      </c>
      <c r="J248">
        <v>0.89999989999999896</v>
      </c>
      <c r="K248">
        <v>9.0999990000000004</v>
      </c>
    </row>
    <row r="249" spans="1:11" x14ac:dyDescent="0.3">
      <c r="A249">
        <v>2.1</v>
      </c>
      <c r="B249">
        <f>-0.05*0.05*0.5</f>
        <v>-1.2500000000000002E-3</v>
      </c>
      <c r="C249">
        <v>50</v>
      </c>
      <c r="D249">
        <v>66.609458787769995</v>
      </c>
      <c r="E249">
        <v>1.60882613696651E-2</v>
      </c>
      <c r="F249">
        <v>25</v>
      </c>
      <c r="G249">
        <v>25</v>
      </c>
      <c r="H249">
        <v>9</v>
      </c>
      <c r="I249">
        <v>98</v>
      </c>
      <c r="J249">
        <v>0.89999989999999896</v>
      </c>
      <c r="K249">
        <v>9.7999989999999908</v>
      </c>
    </row>
    <row r="250" spans="1:11" x14ac:dyDescent="0.3">
      <c r="A250">
        <v>2.1</v>
      </c>
      <c r="B250">
        <f>-0.06*0.06*0.5</f>
        <v>-1.8E-3</v>
      </c>
      <c r="C250">
        <v>50</v>
      </c>
      <c r="D250">
        <v>60.80583853545</v>
      </c>
      <c r="E250">
        <v>1.4686506105340899E-2</v>
      </c>
      <c r="F250">
        <v>25</v>
      </c>
      <c r="G250">
        <v>25</v>
      </c>
      <c r="H250">
        <v>12</v>
      </c>
      <c r="I250">
        <v>102</v>
      </c>
      <c r="J250">
        <v>1.19999999999999</v>
      </c>
      <c r="K250">
        <v>10.1999999999999</v>
      </c>
    </row>
    <row r="251" spans="1:11" x14ac:dyDescent="0.3">
      <c r="A251">
        <v>2.1</v>
      </c>
      <c r="B251">
        <f>-0.07*0.07*0.5</f>
        <v>-2.4500000000000004E-3</v>
      </c>
      <c r="C251">
        <v>50</v>
      </c>
      <c r="D251">
        <v>56.295267499650002</v>
      </c>
      <c r="E251">
        <v>1.3597062547756901E-2</v>
      </c>
      <c r="F251">
        <v>25</v>
      </c>
      <c r="G251">
        <v>25</v>
      </c>
      <c r="H251">
        <v>12</v>
      </c>
      <c r="I251">
        <v>96</v>
      </c>
      <c r="J251">
        <v>1.19999999999999</v>
      </c>
      <c r="K251">
        <v>9.5999990000000004</v>
      </c>
    </row>
    <row r="252" spans="1:11" x14ac:dyDescent="0.3">
      <c r="A252">
        <v>2.1</v>
      </c>
      <c r="B252">
        <f>-0.08*0.08*0.5</f>
        <v>-3.2000000000000002E-3</v>
      </c>
      <c r="C252">
        <v>50</v>
      </c>
      <c r="D252">
        <v>52.659400870120002</v>
      </c>
      <c r="E252">
        <v>1.27188873800604E-2</v>
      </c>
      <c r="F252">
        <v>25</v>
      </c>
      <c r="G252">
        <v>25</v>
      </c>
      <c r="H252">
        <v>14</v>
      </c>
      <c r="I252">
        <v>101</v>
      </c>
      <c r="J252">
        <v>1.3999999999999899</v>
      </c>
      <c r="K252">
        <v>10.0999999999999</v>
      </c>
    </row>
    <row r="253" spans="1:11" x14ac:dyDescent="0.3">
      <c r="A253">
        <v>2.1</v>
      </c>
      <c r="B253">
        <f>-0.09*0.09*0.5</f>
        <v>-4.0499999999999998E-3</v>
      </c>
      <c r="C253">
        <v>50</v>
      </c>
      <c r="D253">
        <v>49.647759264640001</v>
      </c>
      <c r="E253">
        <v>1.1991482020785E-2</v>
      </c>
      <c r="F253">
        <v>25</v>
      </c>
      <c r="G253">
        <v>25</v>
      </c>
      <c r="H253">
        <v>15</v>
      </c>
      <c r="I253">
        <v>90</v>
      </c>
      <c r="J253">
        <v>1.5</v>
      </c>
      <c r="K253">
        <v>8.9999990000000007</v>
      </c>
    </row>
    <row r="254" spans="1:11" x14ac:dyDescent="0.3">
      <c r="A254">
        <v>2.1</v>
      </c>
      <c r="B254">
        <f>-0.1*0.1*0.5</f>
        <v>-5.000000000000001E-3</v>
      </c>
      <c r="C254">
        <v>50</v>
      </c>
      <c r="D254">
        <v>47.1</v>
      </c>
      <c r="E254">
        <v>1.1376118711991699E-2</v>
      </c>
      <c r="F254">
        <v>25</v>
      </c>
      <c r="G254">
        <v>25</v>
      </c>
      <c r="H254">
        <v>16</v>
      </c>
      <c r="I254">
        <v>97</v>
      </c>
      <c r="J254">
        <v>1.6</v>
      </c>
      <c r="K254">
        <v>9.699999</v>
      </c>
    </row>
    <row r="255" spans="1:11" x14ac:dyDescent="0.3">
      <c r="A255">
        <v>2.1</v>
      </c>
      <c r="B255">
        <f>-0.01*0.01*0.5</f>
        <v>-5.0000000000000002E-5</v>
      </c>
      <c r="C255">
        <v>50</v>
      </c>
      <c r="D255">
        <v>49.647759264640001</v>
      </c>
      <c r="E255">
        <v>1.1991482020785E-2</v>
      </c>
      <c r="F255">
        <v>25</v>
      </c>
      <c r="G255">
        <v>25</v>
      </c>
      <c r="H255">
        <v>15</v>
      </c>
      <c r="I255">
        <v>90</v>
      </c>
      <c r="J255">
        <v>1.5</v>
      </c>
      <c r="K255">
        <v>8.9999990000000007</v>
      </c>
    </row>
    <row r="256" spans="1:11" x14ac:dyDescent="0.3">
      <c r="A256" t="s">
        <v>5</v>
      </c>
      <c r="B256">
        <v>0.59</v>
      </c>
      <c r="C256" t="s">
        <v>6</v>
      </c>
      <c r="D256">
        <v>2</v>
      </c>
    </row>
    <row r="258" spans="1:11" x14ac:dyDescent="0.3">
      <c r="A258" t="s">
        <v>86</v>
      </c>
      <c r="B258" t="s">
        <v>84</v>
      </c>
    </row>
    <row r="259" spans="1:11" x14ac:dyDescent="0.3">
      <c r="A259" t="s">
        <v>74</v>
      </c>
      <c r="B259" s="4" t="s">
        <v>73</v>
      </c>
      <c r="C259" s="14" t="s">
        <v>19</v>
      </c>
      <c r="D259" s="4" t="s">
        <v>72</v>
      </c>
      <c r="E259" s="14" t="s">
        <v>75</v>
      </c>
      <c r="F259" s="14" t="s">
        <v>2</v>
      </c>
      <c r="G259" s="14" t="s">
        <v>20</v>
      </c>
      <c r="H259" t="s">
        <v>3</v>
      </c>
      <c r="I259" t="s">
        <v>27</v>
      </c>
      <c r="J259" t="s">
        <v>28</v>
      </c>
      <c r="K259" t="s">
        <v>29</v>
      </c>
    </row>
    <row r="260" spans="1:11" x14ac:dyDescent="0.3">
      <c r="A260">
        <v>2.1</v>
      </c>
      <c r="B260">
        <f>-0.01*0.01*0.5</f>
        <v>-5.0000000000000002E-5</v>
      </c>
      <c r="C260">
        <v>350</v>
      </c>
      <c r="D260">
        <v>49.647759264640001</v>
      </c>
      <c r="E260">
        <v>1</v>
      </c>
      <c r="F260">
        <v>175</v>
      </c>
      <c r="G260">
        <v>175</v>
      </c>
      <c r="H260">
        <v>95</v>
      </c>
      <c r="I260">
        <v>106</v>
      </c>
      <c r="J260">
        <v>9.4999990000000007</v>
      </c>
      <c r="K260">
        <v>10.5999999999999</v>
      </c>
    </row>
    <row r="261" spans="1:11" x14ac:dyDescent="0.3">
      <c r="A261">
        <v>2.1</v>
      </c>
      <c r="B261">
        <f>-0.02*0.02*0.5</f>
        <v>-2.0000000000000001E-4</v>
      </c>
      <c r="C261">
        <v>350</v>
      </c>
      <c r="D261">
        <v>35.106267246740003</v>
      </c>
      <c r="E261">
        <v>1</v>
      </c>
      <c r="F261">
        <v>175</v>
      </c>
      <c r="G261">
        <v>175</v>
      </c>
      <c r="H261">
        <v>99</v>
      </c>
      <c r="I261">
        <v>126</v>
      </c>
      <c r="J261">
        <v>9.8999989999999904</v>
      </c>
      <c r="K261">
        <v>12.5999999999999</v>
      </c>
    </row>
    <row r="262" spans="1:11" x14ac:dyDescent="0.3">
      <c r="A262">
        <v>2.1</v>
      </c>
      <c r="B262">
        <f>-0.03*0.03*0.5</f>
        <v>-4.4999999999999999E-4</v>
      </c>
      <c r="C262">
        <v>350</v>
      </c>
      <c r="D262">
        <v>28.664147176099998</v>
      </c>
      <c r="E262">
        <v>1</v>
      </c>
      <c r="F262">
        <v>175</v>
      </c>
      <c r="G262">
        <v>175</v>
      </c>
      <c r="H262">
        <v>98</v>
      </c>
      <c r="I262">
        <v>119</v>
      </c>
      <c r="J262">
        <v>9.7999989999999908</v>
      </c>
      <c r="K262">
        <v>11.9</v>
      </c>
    </row>
    <row r="263" spans="1:11" x14ac:dyDescent="0.3">
      <c r="A263">
        <v>2.1</v>
      </c>
      <c r="B263">
        <f>-0.04*0.04*0.5</f>
        <v>-8.0000000000000004E-4</v>
      </c>
      <c r="C263">
        <v>350</v>
      </c>
      <c r="D263">
        <v>24.823879632320001</v>
      </c>
      <c r="E263">
        <v>1</v>
      </c>
      <c r="F263">
        <v>175</v>
      </c>
      <c r="G263">
        <v>175</v>
      </c>
      <c r="H263">
        <v>115</v>
      </c>
      <c r="I263">
        <v>129</v>
      </c>
      <c r="J263">
        <v>11.5</v>
      </c>
      <c r="K263">
        <v>12.9</v>
      </c>
    </row>
    <row r="264" spans="1:11" x14ac:dyDescent="0.3">
      <c r="A264">
        <v>2.1</v>
      </c>
      <c r="B264">
        <f>-0.05*0.05*0.5</f>
        <v>-1.2500000000000002E-3</v>
      </c>
      <c r="C264">
        <v>350</v>
      </c>
      <c r="D264">
        <v>22.203152929249999</v>
      </c>
      <c r="E264">
        <v>1</v>
      </c>
      <c r="F264">
        <v>175</v>
      </c>
      <c r="G264">
        <v>175</v>
      </c>
      <c r="H264">
        <v>108</v>
      </c>
      <c r="I264">
        <v>138</v>
      </c>
      <c r="J264">
        <v>10.8</v>
      </c>
      <c r="K264">
        <v>13.8</v>
      </c>
    </row>
    <row r="265" spans="1:11" x14ac:dyDescent="0.3">
      <c r="A265">
        <v>2.1</v>
      </c>
      <c r="B265">
        <f>-0.06*0.06*0.5</f>
        <v>-1.8E-3</v>
      </c>
      <c r="C265">
        <v>350</v>
      </c>
      <c r="D265">
        <v>20.268612845149999</v>
      </c>
      <c r="E265">
        <v>1</v>
      </c>
      <c r="F265">
        <v>175</v>
      </c>
      <c r="G265">
        <v>175</v>
      </c>
      <c r="H265">
        <v>109</v>
      </c>
      <c r="I265">
        <v>136</v>
      </c>
      <c r="J265">
        <v>10.9</v>
      </c>
      <c r="K265">
        <v>13.5999999999999</v>
      </c>
    </row>
    <row r="266" spans="1:11" x14ac:dyDescent="0.3">
      <c r="A266">
        <v>2.1</v>
      </c>
      <c r="B266">
        <f>-0.07*0.07*0.5</f>
        <v>-2.4500000000000004E-3</v>
      </c>
      <c r="C266">
        <v>350</v>
      </c>
      <c r="D266">
        <v>18.765089166549998</v>
      </c>
      <c r="E266">
        <v>1</v>
      </c>
      <c r="F266">
        <v>175</v>
      </c>
      <c r="G266">
        <v>175</v>
      </c>
      <c r="H266">
        <v>111</v>
      </c>
      <c r="I266">
        <v>135</v>
      </c>
      <c r="J266">
        <v>11.0999999999999</v>
      </c>
      <c r="K266">
        <v>13.5</v>
      </c>
    </row>
    <row r="267" spans="1:11" x14ac:dyDescent="0.3">
      <c r="A267">
        <v>2.1</v>
      </c>
      <c r="B267">
        <f>-0.08*0.08*0.5</f>
        <v>-3.2000000000000002E-3</v>
      </c>
      <c r="C267">
        <v>350</v>
      </c>
      <c r="D267">
        <v>17.553133623370002</v>
      </c>
      <c r="E267">
        <v>1</v>
      </c>
      <c r="F267">
        <v>175</v>
      </c>
      <c r="G267">
        <v>175</v>
      </c>
      <c r="H267">
        <v>111</v>
      </c>
      <c r="I267">
        <v>141</v>
      </c>
      <c r="J267">
        <v>11.0999999999999</v>
      </c>
      <c r="K267">
        <v>14.0999999999999</v>
      </c>
    </row>
    <row r="268" spans="1:11" x14ac:dyDescent="0.3">
      <c r="A268">
        <v>2.1</v>
      </c>
      <c r="B268">
        <f>-0.09*0.09*0.5</f>
        <v>-4.0499999999999998E-3</v>
      </c>
      <c r="C268">
        <v>350</v>
      </c>
      <c r="D268">
        <v>16.549253088210001</v>
      </c>
      <c r="E268">
        <v>1</v>
      </c>
      <c r="F268">
        <v>175</v>
      </c>
      <c r="G268">
        <v>175</v>
      </c>
      <c r="H268">
        <v>111</v>
      </c>
      <c r="I268">
        <v>148</v>
      </c>
      <c r="J268">
        <v>11.0999999999999</v>
      </c>
      <c r="K268">
        <v>14.8</v>
      </c>
    </row>
    <row r="269" spans="1:11" x14ac:dyDescent="0.3">
      <c r="A269">
        <v>2.1</v>
      </c>
      <c r="B269">
        <f>-0.1*0.1*0.5</f>
        <v>-5.000000000000001E-3</v>
      </c>
      <c r="C269">
        <v>350</v>
      </c>
      <c r="D269">
        <v>15.7</v>
      </c>
      <c r="E269">
        <v>1</v>
      </c>
      <c r="F269">
        <v>175</v>
      </c>
      <c r="G269">
        <v>175</v>
      </c>
      <c r="H269">
        <v>111</v>
      </c>
      <c r="I269">
        <v>158</v>
      </c>
      <c r="J269">
        <v>11.0999999999999</v>
      </c>
      <c r="K269">
        <v>15.8</v>
      </c>
    </row>
    <row r="270" spans="1:11" x14ac:dyDescent="0.3">
      <c r="A270">
        <v>2.1</v>
      </c>
      <c r="B270">
        <f>-0.01*0.01*0.5</f>
        <v>-5.0000000000000002E-5</v>
      </c>
      <c r="C270">
        <v>350</v>
      </c>
      <c r="D270">
        <v>49.647759264640001</v>
      </c>
      <c r="E270">
        <v>1</v>
      </c>
      <c r="F270">
        <v>175</v>
      </c>
      <c r="G270">
        <v>175</v>
      </c>
      <c r="H270">
        <v>95</v>
      </c>
      <c r="I270">
        <v>106</v>
      </c>
      <c r="J270">
        <v>9.4999990000000007</v>
      </c>
      <c r="K270">
        <v>10.5999999999999</v>
      </c>
    </row>
    <row r="271" spans="1:11" x14ac:dyDescent="0.3">
      <c r="A271" t="s">
        <v>5</v>
      </c>
      <c r="B271">
        <v>0.59</v>
      </c>
      <c r="C271" t="s">
        <v>6</v>
      </c>
      <c r="D271">
        <v>2</v>
      </c>
    </row>
    <row r="272" spans="1:11" x14ac:dyDescent="0.3">
      <c r="A272" t="s">
        <v>8</v>
      </c>
    </row>
    <row r="273" spans="1:11" x14ac:dyDescent="0.3">
      <c r="A273" t="s">
        <v>86</v>
      </c>
      <c r="B273" t="s">
        <v>90</v>
      </c>
    </row>
    <row r="274" spans="1:11" x14ac:dyDescent="0.3">
      <c r="A274" t="s">
        <v>74</v>
      </c>
      <c r="B274" s="4" t="s">
        <v>73</v>
      </c>
      <c r="C274" s="14" t="s">
        <v>19</v>
      </c>
      <c r="D274" s="14" t="s">
        <v>72</v>
      </c>
      <c r="E274" s="7" t="s">
        <v>75</v>
      </c>
      <c r="F274" s="7" t="s">
        <v>2</v>
      </c>
      <c r="G274" s="7" t="s">
        <v>20</v>
      </c>
      <c r="H274" t="s">
        <v>3</v>
      </c>
      <c r="I274" t="s">
        <v>27</v>
      </c>
      <c r="J274" t="s">
        <v>28</v>
      </c>
      <c r="K274" t="s">
        <v>29</v>
      </c>
    </row>
    <row r="275" spans="1:11" x14ac:dyDescent="0.3">
      <c r="A275">
        <v>2.1</v>
      </c>
      <c r="B275">
        <v>-2</v>
      </c>
      <c r="C275">
        <v>350</v>
      </c>
      <c r="D275">
        <v>780</v>
      </c>
      <c r="E275">
        <v>1</v>
      </c>
      <c r="F275">
        <v>175</v>
      </c>
      <c r="G275">
        <v>175</v>
      </c>
      <c r="H275">
        <v>6</v>
      </c>
      <c r="I275">
        <v>1</v>
      </c>
      <c r="J275">
        <v>0.59999999999999898</v>
      </c>
      <c r="K275">
        <v>9.99999899999999E-2</v>
      </c>
    </row>
    <row r="276" spans="1:11" x14ac:dyDescent="0.3">
      <c r="A276">
        <v>2.1</v>
      </c>
      <c r="B276">
        <v>-2.4</v>
      </c>
      <c r="C276">
        <v>350</v>
      </c>
      <c r="D276">
        <v>780</v>
      </c>
      <c r="E276">
        <v>1</v>
      </c>
      <c r="F276">
        <v>175</v>
      </c>
      <c r="G276">
        <v>175</v>
      </c>
      <c r="H276">
        <v>6</v>
      </c>
      <c r="I276">
        <v>1</v>
      </c>
      <c r="J276">
        <v>0.59999999999999898</v>
      </c>
      <c r="K276">
        <v>9.99999899999999E-2</v>
      </c>
    </row>
    <row r="277" spans="1:11" x14ac:dyDescent="0.3">
      <c r="A277">
        <v>2.1</v>
      </c>
      <c r="B277">
        <v>-2.9</v>
      </c>
      <c r="C277">
        <v>350</v>
      </c>
      <c r="D277">
        <v>780</v>
      </c>
      <c r="E277">
        <v>1</v>
      </c>
      <c r="F277">
        <v>175</v>
      </c>
      <c r="G277">
        <v>175</v>
      </c>
      <c r="H277">
        <v>6</v>
      </c>
      <c r="I277">
        <v>1</v>
      </c>
      <c r="J277">
        <v>0.59999999999999898</v>
      </c>
      <c r="K277">
        <v>9.99999899999999E-2</v>
      </c>
    </row>
    <row r="278" spans="1:11" x14ac:dyDescent="0.3">
      <c r="A278">
        <v>2.1</v>
      </c>
      <c r="B278">
        <v>-3.5</v>
      </c>
      <c r="C278">
        <v>350</v>
      </c>
      <c r="D278">
        <v>780</v>
      </c>
      <c r="E278">
        <v>1</v>
      </c>
      <c r="F278">
        <v>175</v>
      </c>
      <c r="G278">
        <v>175</v>
      </c>
      <c r="H278">
        <v>6</v>
      </c>
      <c r="I278">
        <v>1</v>
      </c>
      <c r="J278">
        <v>0.59999999999999898</v>
      </c>
      <c r="K278">
        <v>9.99999899999999E-2</v>
      </c>
    </row>
    <row r="279" spans="1:11" x14ac:dyDescent="0.3">
      <c r="A279">
        <v>2.1</v>
      </c>
      <c r="B279">
        <v>-4.0999999999999996</v>
      </c>
      <c r="C279">
        <v>350</v>
      </c>
      <c r="D279">
        <v>780</v>
      </c>
      <c r="E279">
        <v>1</v>
      </c>
      <c r="F279">
        <v>175</v>
      </c>
      <c r="G279">
        <v>175</v>
      </c>
      <c r="H279">
        <v>6</v>
      </c>
      <c r="I279">
        <v>1</v>
      </c>
      <c r="J279">
        <v>0.59999999999999898</v>
      </c>
      <c r="K279">
        <v>9.99999899999999E-2</v>
      </c>
    </row>
    <row r="280" spans="1:11" x14ac:dyDescent="0.3">
      <c r="A280">
        <v>2.1</v>
      </c>
      <c r="B280">
        <v>-4.8</v>
      </c>
      <c r="C280">
        <v>350</v>
      </c>
      <c r="D280">
        <v>780</v>
      </c>
      <c r="E280">
        <v>1</v>
      </c>
      <c r="F280">
        <v>175</v>
      </c>
      <c r="G280">
        <v>175</v>
      </c>
      <c r="H280">
        <v>6</v>
      </c>
      <c r="I280">
        <v>1</v>
      </c>
      <c r="J280">
        <v>0.59999999999999898</v>
      </c>
      <c r="K280">
        <v>9.99999899999999E-2</v>
      </c>
    </row>
    <row r="281" spans="1:11" x14ac:dyDescent="0.3">
      <c r="A281">
        <v>2.1</v>
      </c>
      <c r="B281">
        <v>-5.5</v>
      </c>
      <c r="C281">
        <v>350</v>
      </c>
      <c r="D281">
        <v>780</v>
      </c>
      <c r="E281">
        <v>1</v>
      </c>
      <c r="F281">
        <v>175</v>
      </c>
      <c r="G281">
        <v>175</v>
      </c>
      <c r="H281">
        <v>6</v>
      </c>
      <c r="I281">
        <v>1</v>
      </c>
      <c r="J281">
        <v>0.59999999999999898</v>
      </c>
      <c r="K281">
        <v>9.99999899999999E-2</v>
      </c>
    </row>
    <row r="282" spans="1:11" x14ac:dyDescent="0.3">
      <c r="A282">
        <v>2.1</v>
      </c>
      <c r="B282">
        <v>-6.3</v>
      </c>
      <c r="C282">
        <v>350</v>
      </c>
      <c r="D282">
        <v>780</v>
      </c>
      <c r="E282">
        <v>1</v>
      </c>
      <c r="F282">
        <v>175</v>
      </c>
      <c r="G282">
        <v>175</v>
      </c>
      <c r="H282">
        <v>6</v>
      </c>
      <c r="I282">
        <v>1</v>
      </c>
      <c r="J282">
        <v>0.59999999999999898</v>
      </c>
      <c r="K282">
        <v>9.99999899999999E-2</v>
      </c>
    </row>
    <row r="283" spans="1:11" x14ac:dyDescent="0.3">
      <c r="A283">
        <v>2.1</v>
      </c>
      <c r="B283">
        <v>-7.1</v>
      </c>
      <c r="C283">
        <v>350</v>
      </c>
      <c r="D283">
        <v>780</v>
      </c>
      <c r="E283">
        <v>1</v>
      </c>
      <c r="F283">
        <v>175</v>
      </c>
      <c r="G283">
        <v>175</v>
      </c>
      <c r="H283">
        <v>6</v>
      </c>
      <c r="I283">
        <v>1</v>
      </c>
      <c r="J283">
        <v>0.59999999999999898</v>
      </c>
      <c r="K283">
        <v>9.99999899999999E-2</v>
      </c>
    </row>
    <row r="284" spans="1:11" x14ac:dyDescent="0.3">
      <c r="A284">
        <v>2.1</v>
      </c>
      <c r="B284">
        <v>-8</v>
      </c>
      <c r="C284">
        <v>350</v>
      </c>
      <c r="D284">
        <v>780</v>
      </c>
      <c r="E284">
        <v>1</v>
      </c>
      <c r="F284">
        <v>175</v>
      </c>
      <c r="G284">
        <v>175</v>
      </c>
      <c r="H284">
        <v>6</v>
      </c>
      <c r="I284">
        <v>1</v>
      </c>
      <c r="J284">
        <v>0.59999999999999898</v>
      </c>
      <c r="K284">
        <v>9.99999899999999E-2</v>
      </c>
    </row>
    <row r="285" spans="1:11" x14ac:dyDescent="0.3">
      <c r="A285">
        <v>2.1</v>
      </c>
      <c r="B285">
        <v>-2</v>
      </c>
      <c r="C285">
        <v>350</v>
      </c>
      <c r="D285">
        <v>780</v>
      </c>
      <c r="E285">
        <v>1</v>
      </c>
      <c r="F285">
        <v>175</v>
      </c>
      <c r="G285">
        <v>175</v>
      </c>
      <c r="H285">
        <v>6</v>
      </c>
      <c r="I285">
        <v>1</v>
      </c>
      <c r="J285">
        <v>0.59999999999999898</v>
      </c>
      <c r="K285">
        <v>9.99999899999999E-2</v>
      </c>
    </row>
    <row r="286" spans="1:11" x14ac:dyDescent="0.3">
      <c r="A286" t="s">
        <v>5</v>
      </c>
      <c r="B286">
        <v>0.59</v>
      </c>
      <c r="C286" t="s">
        <v>6</v>
      </c>
      <c r="D286">
        <v>2</v>
      </c>
    </row>
    <row r="287" spans="1:11" x14ac:dyDescent="0.3">
      <c r="A287" t="s">
        <v>8</v>
      </c>
    </row>
    <row r="288" spans="1:11" x14ac:dyDescent="0.3">
      <c r="A288" t="s">
        <v>86</v>
      </c>
      <c r="B288" t="s">
        <v>90</v>
      </c>
    </row>
    <row r="289" spans="1:11" x14ac:dyDescent="0.3">
      <c r="A289" t="s">
        <v>74</v>
      </c>
      <c r="B289" s="4" t="s">
        <v>73</v>
      </c>
      <c r="C289" s="14" t="s">
        <v>19</v>
      </c>
      <c r="D289" s="14" t="s">
        <v>72</v>
      </c>
      <c r="E289" s="7" t="s">
        <v>75</v>
      </c>
      <c r="F289" s="7" t="s">
        <v>2</v>
      </c>
      <c r="G289" s="7" t="s">
        <v>20</v>
      </c>
      <c r="H289" t="s">
        <v>3</v>
      </c>
      <c r="I289" t="s">
        <v>27</v>
      </c>
      <c r="J289" t="s">
        <v>28</v>
      </c>
      <c r="K289" t="s">
        <v>29</v>
      </c>
    </row>
    <row r="290" spans="1:11" x14ac:dyDescent="0.3">
      <c r="A290">
        <v>2.1</v>
      </c>
      <c r="B290">
        <f>-0.01*0.01*0.5</f>
        <v>-5.0000000000000002E-5</v>
      </c>
      <c r="C290">
        <v>350</v>
      </c>
      <c r="D290">
        <v>780</v>
      </c>
      <c r="E290">
        <v>1</v>
      </c>
      <c r="F290">
        <v>175</v>
      </c>
      <c r="G290">
        <v>175</v>
      </c>
      <c r="H290">
        <v>6</v>
      </c>
      <c r="I290">
        <v>126</v>
      </c>
      <c r="J290">
        <v>0.59999999999999898</v>
      </c>
      <c r="K290">
        <v>12.5999999999999</v>
      </c>
    </row>
    <row r="291" spans="1:11" x14ac:dyDescent="0.3">
      <c r="A291">
        <v>2.1</v>
      </c>
      <c r="B291">
        <f>-0.02*0.02*0.5</f>
        <v>-2.0000000000000001E-4</v>
      </c>
      <c r="C291">
        <v>350</v>
      </c>
      <c r="D291">
        <v>780</v>
      </c>
      <c r="E291">
        <v>1</v>
      </c>
      <c r="F291">
        <v>175</v>
      </c>
      <c r="G291">
        <v>175</v>
      </c>
      <c r="H291">
        <v>6</v>
      </c>
      <c r="I291">
        <v>157</v>
      </c>
      <c r="J291">
        <v>0.59999999999999898</v>
      </c>
      <c r="K291">
        <v>15.6999999999999</v>
      </c>
    </row>
    <row r="292" spans="1:11" x14ac:dyDescent="0.3">
      <c r="A292">
        <v>2.1</v>
      </c>
      <c r="B292">
        <f>-0.03*0.03*0.5</f>
        <v>-4.4999999999999999E-4</v>
      </c>
      <c r="C292">
        <v>350</v>
      </c>
      <c r="D292">
        <v>780</v>
      </c>
      <c r="E292">
        <v>1</v>
      </c>
      <c r="F292">
        <v>175</v>
      </c>
      <c r="G292">
        <v>175</v>
      </c>
      <c r="H292">
        <v>6</v>
      </c>
      <c r="I292">
        <v>207</v>
      </c>
      <c r="J292">
        <v>0.59999999999999898</v>
      </c>
      <c r="K292">
        <v>20.6999999999999</v>
      </c>
    </row>
    <row r="293" spans="1:11" x14ac:dyDescent="0.3">
      <c r="A293">
        <v>2.1</v>
      </c>
      <c r="B293">
        <f>-0.04*0.04*0.5</f>
        <v>-8.0000000000000004E-4</v>
      </c>
      <c r="C293">
        <v>350</v>
      </c>
      <c r="D293">
        <v>780</v>
      </c>
      <c r="E293">
        <v>1</v>
      </c>
      <c r="F293">
        <v>175</v>
      </c>
      <c r="G293">
        <v>175</v>
      </c>
      <c r="H293">
        <v>6</v>
      </c>
      <c r="I293">
        <v>149</v>
      </c>
      <c r="J293">
        <v>0.59999999999999898</v>
      </c>
      <c r="K293">
        <v>14.9</v>
      </c>
    </row>
    <row r="294" spans="1:11" x14ac:dyDescent="0.3">
      <c r="A294">
        <v>2.1</v>
      </c>
      <c r="B294">
        <f>-0.05*0.05*0.5</f>
        <v>-1.2500000000000002E-3</v>
      </c>
      <c r="C294">
        <v>350</v>
      </c>
      <c r="D294">
        <v>780</v>
      </c>
      <c r="E294">
        <v>1</v>
      </c>
      <c r="F294">
        <v>175</v>
      </c>
      <c r="G294">
        <v>175</v>
      </c>
      <c r="H294">
        <v>6</v>
      </c>
      <c r="I294">
        <v>378</v>
      </c>
      <c r="J294">
        <v>0.59999999999999898</v>
      </c>
      <c r="K294">
        <v>37.799999999999898</v>
      </c>
    </row>
    <row r="295" spans="1:11" x14ac:dyDescent="0.3">
      <c r="A295">
        <v>2.1</v>
      </c>
      <c r="B295">
        <f>-0.06*0.06*0.5</f>
        <v>-1.8E-3</v>
      </c>
      <c r="C295">
        <v>350</v>
      </c>
      <c r="D295">
        <v>780</v>
      </c>
      <c r="E295">
        <v>1</v>
      </c>
      <c r="F295">
        <v>175</v>
      </c>
      <c r="G295">
        <v>175</v>
      </c>
      <c r="H295">
        <v>6</v>
      </c>
      <c r="I295">
        <v>272</v>
      </c>
      <c r="J295">
        <v>0.59999999999999898</v>
      </c>
      <c r="K295">
        <v>27.1999999999999</v>
      </c>
    </row>
    <row r="296" spans="1:11" x14ac:dyDescent="0.3">
      <c r="A296">
        <v>2.1</v>
      </c>
      <c r="B296">
        <f>-0.07*0.07*0.5</f>
        <v>-2.4500000000000004E-3</v>
      </c>
      <c r="C296">
        <v>350</v>
      </c>
      <c r="D296">
        <v>780</v>
      </c>
      <c r="E296">
        <v>1</v>
      </c>
      <c r="F296">
        <v>175</v>
      </c>
      <c r="G296">
        <v>175</v>
      </c>
      <c r="H296">
        <v>6</v>
      </c>
      <c r="I296">
        <v>186</v>
      </c>
      <c r="J296">
        <v>0.59999999999999898</v>
      </c>
      <c r="K296">
        <v>18.600000000000001</v>
      </c>
    </row>
    <row r="297" spans="1:11" x14ac:dyDescent="0.3">
      <c r="A297">
        <v>2.1</v>
      </c>
      <c r="B297">
        <f>-0.08*0.08*0.5</f>
        <v>-3.2000000000000002E-3</v>
      </c>
      <c r="C297">
        <v>350</v>
      </c>
      <c r="D297">
        <v>780</v>
      </c>
      <c r="E297">
        <v>1</v>
      </c>
      <c r="F297">
        <v>175</v>
      </c>
      <c r="G297">
        <v>175</v>
      </c>
      <c r="H297">
        <v>6</v>
      </c>
      <c r="I297">
        <v>346</v>
      </c>
      <c r="J297">
        <v>0.59999999999999898</v>
      </c>
      <c r="K297">
        <v>34.6</v>
      </c>
    </row>
    <row r="298" spans="1:11" x14ac:dyDescent="0.3">
      <c r="A298">
        <v>2.1</v>
      </c>
      <c r="B298">
        <f>-0.09*0.09*0.5</f>
        <v>-4.0499999999999998E-3</v>
      </c>
      <c r="C298">
        <v>350</v>
      </c>
      <c r="D298">
        <v>780</v>
      </c>
      <c r="E298">
        <v>1</v>
      </c>
      <c r="F298">
        <v>175</v>
      </c>
      <c r="G298">
        <v>175</v>
      </c>
      <c r="H298">
        <v>6</v>
      </c>
      <c r="I298">
        <v>280</v>
      </c>
      <c r="J298">
        <v>0.59999999999999898</v>
      </c>
      <c r="K298">
        <v>28</v>
      </c>
    </row>
    <row r="299" spans="1:11" x14ac:dyDescent="0.3">
      <c r="A299">
        <v>2.1</v>
      </c>
      <c r="B299">
        <f>-0.1*0.1*0.5</f>
        <v>-5.000000000000001E-3</v>
      </c>
      <c r="C299">
        <v>350</v>
      </c>
      <c r="D299">
        <v>780</v>
      </c>
      <c r="E299">
        <v>1</v>
      </c>
      <c r="F299">
        <v>175</v>
      </c>
      <c r="G299">
        <v>175</v>
      </c>
      <c r="H299">
        <v>6</v>
      </c>
      <c r="I299">
        <v>231</v>
      </c>
      <c r="J299">
        <v>0.59999999999999898</v>
      </c>
      <c r="K299">
        <v>23.1</v>
      </c>
    </row>
    <row r="300" spans="1:11" x14ac:dyDescent="0.3">
      <c r="A300">
        <v>2.1</v>
      </c>
      <c r="B300">
        <f>-0.01*0.01*0.5</f>
        <v>-5.0000000000000002E-5</v>
      </c>
      <c r="C300">
        <v>350</v>
      </c>
      <c r="D300">
        <v>780</v>
      </c>
      <c r="E300">
        <v>1</v>
      </c>
      <c r="F300">
        <v>175</v>
      </c>
      <c r="G300">
        <v>175</v>
      </c>
      <c r="H300">
        <v>6</v>
      </c>
      <c r="I300">
        <v>126</v>
      </c>
      <c r="J300">
        <v>0.59999999999999898</v>
      </c>
      <c r="K300">
        <v>12.5999999999999</v>
      </c>
    </row>
    <row r="301" spans="1:11" x14ac:dyDescent="0.3">
      <c r="A301" t="s">
        <v>5</v>
      </c>
      <c r="B301">
        <v>0.59</v>
      </c>
      <c r="C301" t="s">
        <v>6</v>
      </c>
      <c r="D301">
        <v>2</v>
      </c>
    </row>
    <row r="302" spans="1:11" x14ac:dyDescent="0.3">
      <c r="A302" t="s">
        <v>8</v>
      </c>
    </row>
    <row r="303" spans="1:11" x14ac:dyDescent="0.3">
      <c r="A303" t="s">
        <v>74</v>
      </c>
      <c r="B303" s="4" t="s">
        <v>73</v>
      </c>
      <c r="C303" t="s">
        <v>19</v>
      </c>
      <c r="D303" s="4" t="s">
        <v>72</v>
      </c>
      <c r="E303" t="s">
        <v>75</v>
      </c>
      <c r="F303" t="s">
        <v>2</v>
      </c>
      <c r="G303" t="s">
        <v>20</v>
      </c>
      <c r="H303" t="s">
        <v>3</v>
      </c>
      <c r="I303" t="s">
        <v>27</v>
      </c>
      <c r="J303" t="s">
        <v>28</v>
      </c>
      <c r="K303" t="s">
        <v>29</v>
      </c>
    </row>
    <row r="304" spans="1:11" x14ac:dyDescent="0.3">
      <c r="A304">
        <v>2.1</v>
      </c>
      <c r="B304">
        <f>-0.01*0.01*0.5</f>
        <v>-5.0000000000000002E-5</v>
      </c>
      <c r="C304">
        <v>350</v>
      </c>
      <c r="D304">
        <v>1570</v>
      </c>
      <c r="E304">
        <v>1</v>
      </c>
      <c r="F304">
        <v>175</v>
      </c>
      <c r="G304">
        <v>175</v>
      </c>
      <c r="H304">
        <v>8</v>
      </c>
      <c r="I304">
        <v>99</v>
      </c>
      <c r="J304">
        <v>0.8</v>
      </c>
      <c r="K304">
        <v>9.8999989999999904</v>
      </c>
    </row>
    <row r="305" spans="1:11" x14ac:dyDescent="0.3">
      <c r="A305">
        <v>2.1</v>
      </c>
      <c r="B305">
        <f>-0.02*0.02*0.5</f>
        <v>-2.0000000000000001E-4</v>
      </c>
      <c r="C305">
        <v>350</v>
      </c>
      <c r="D305">
        <v>785</v>
      </c>
      <c r="E305">
        <v>1</v>
      </c>
      <c r="F305">
        <v>175</v>
      </c>
      <c r="G305">
        <v>175</v>
      </c>
      <c r="H305">
        <v>8</v>
      </c>
      <c r="I305">
        <v>149</v>
      </c>
      <c r="J305">
        <v>0.8</v>
      </c>
      <c r="K305">
        <v>14.9</v>
      </c>
    </row>
    <row r="306" spans="1:11" x14ac:dyDescent="0.3">
      <c r="A306">
        <v>2.1</v>
      </c>
      <c r="B306">
        <f>-0.03*0.03*0.5</f>
        <v>-4.4999999999999999E-4</v>
      </c>
      <c r="C306">
        <v>350</v>
      </c>
      <c r="D306">
        <v>523.33333333329995</v>
      </c>
      <c r="E306">
        <v>1</v>
      </c>
      <c r="F306">
        <v>175</v>
      </c>
      <c r="G306">
        <v>175</v>
      </c>
      <c r="H306">
        <v>12</v>
      </c>
      <c r="I306">
        <v>203</v>
      </c>
      <c r="J306">
        <v>1.19999999999999</v>
      </c>
      <c r="K306">
        <v>20.3</v>
      </c>
    </row>
    <row r="307" spans="1:11" x14ac:dyDescent="0.3">
      <c r="A307">
        <v>2.1</v>
      </c>
      <c r="B307">
        <f>-0.04*0.04*0.5</f>
        <v>-8.0000000000000004E-4</v>
      </c>
      <c r="C307">
        <v>350</v>
      </c>
      <c r="D307">
        <v>392.5</v>
      </c>
      <c r="E307">
        <v>1</v>
      </c>
      <c r="F307">
        <v>175</v>
      </c>
      <c r="G307">
        <v>175</v>
      </c>
      <c r="H307">
        <v>12</v>
      </c>
      <c r="I307">
        <v>318</v>
      </c>
      <c r="J307">
        <v>1.19999999999999</v>
      </c>
      <c r="K307">
        <v>31.8</v>
      </c>
    </row>
    <row r="308" spans="1:11" x14ac:dyDescent="0.3">
      <c r="A308">
        <v>2.1</v>
      </c>
      <c r="B308">
        <f>-0.05*0.05*0.5</f>
        <v>-1.2500000000000002E-3</v>
      </c>
      <c r="C308">
        <v>350</v>
      </c>
      <c r="D308">
        <v>314</v>
      </c>
      <c r="E308">
        <v>1</v>
      </c>
      <c r="F308">
        <v>175</v>
      </c>
      <c r="G308">
        <v>175</v>
      </c>
      <c r="H308">
        <v>22</v>
      </c>
      <c r="I308">
        <v>347</v>
      </c>
      <c r="J308">
        <v>2.2000000000000002</v>
      </c>
      <c r="K308">
        <v>34.700000000000003</v>
      </c>
    </row>
    <row r="309" spans="1:11" x14ac:dyDescent="0.3">
      <c r="A309">
        <v>2.1</v>
      </c>
      <c r="B309">
        <f>-0.06*0.06*0.5</f>
        <v>-1.8E-3</v>
      </c>
      <c r="C309">
        <v>350</v>
      </c>
      <c r="D309">
        <v>261.66666666660001</v>
      </c>
      <c r="E309">
        <v>1</v>
      </c>
      <c r="F309">
        <v>175</v>
      </c>
      <c r="G309">
        <v>175</v>
      </c>
      <c r="H309">
        <v>31</v>
      </c>
      <c r="I309">
        <v>351</v>
      </c>
      <c r="J309">
        <v>3.1</v>
      </c>
      <c r="K309">
        <v>35.1</v>
      </c>
    </row>
    <row r="310" spans="1:11" x14ac:dyDescent="0.3">
      <c r="A310">
        <v>2.1</v>
      </c>
      <c r="B310">
        <f>-0.07*0.07*0.5</f>
        <v>-2.4500000000000004E-3</v>
      </c>
      <c r="C310">
        <v>350</v>
      </c>
      <c r="D310">
        <v>224.28571428570001</v>
      </c>
      <c r="E310">
        <v>1</v>
      </c>
      <c r="F310">
        <v>175</v>
      </c>
      <c r="G310">
        <v>175</v>
      </c>
      <c r="H310">
        <v>33</v>
      </c>
      <c r="I310">
        <v>333</v>
      </c>
      <c r="J310">
        <v>3.2999999999999901</v>
      </c>
      <c r="K310">
        <v>33.299999999999898</v>
      </c>
    </row>
    <row r="311" spans="1:11" x14ac:dyDescent="0.3">
      <c r="A311">
        <v>2.1</v>
      </c>
      <c r="B311">
        <f>-0.08*0.08*0.5</f>
        <v>-3.2000000000000002E-3</v>
      </c>
      <c r="C311">
        <v>350</v>
      </c>
      <c r="D311">
        <v>196.25</v>
      </c>
      <c r="E311">
        <v>1</v>
      </c>
      <c r="F311">
        <v>175</v>
      </c>
      <c r="G311">
        <v>175</v>
      </c>
      <c r="H311">
        <v>39</v>
      </c>
      <c r="I311">
        <v>286</v>
      </c>
      <c r="J311">
        <v>3.8999999999999901</v>
      </c>
      <c r="K311">
        <v>28.6</v>
      </c>
    </row>
    <row r="312" spans="1:11" x14ac:dyDescent="0.3">
      <c r="A312">
        <v>2.1</v>
      </c>
      <c r="B312">
        <f>-0.09*0.09*0.5</f>
        <v>-4.0499999999999998E-3</v>
      </c>
      <c r="C312">
        <v>350</v>
      </c>
      <c r="D312">
        <v>174.44444444440001</v>
      </c>
      <c r="E312">
        <v>1</v>
      </c>
      <c r="F312">
        <v>175</v>
      </c>
      <c r="G312">
        <v>175</v>
      </c>
      <c r="H312">
        <v>44</v>
      </c>
      <c r="I312">
        <v>317</v>
      </c>
      <c r="J312">
        <v>4.4000000000000004</v>
      </c>
      <c r="K312">
        <v>31.6999999999999</v>
      </c>
    </row>
    <row r="313" spans="1:11" x14ac:dyDescent="0.3">
      <c r="A313">
        <v>2.1</v>
      </c>
      <c r="B313">
        <f>-0.1*0.1*0.5</f>
        <v>-5.000000000000001E-3</v>
      </c>
      <c r="C313">
        <v>350</v>
      </c>
      <c r="D313">
        <v>157</v>
      </c>
      <c r="E313">
        <v>1</v>
      </c>
      <c r="F313">
        <v>175</v>
      </c>
      <c r="G313">
        <v>175</v>
      </c>
      <c r="H313">
        <v>46</v>
      </c>
      <c r="I313">
        <v>281</v>
      </c>
      <c r="J313">
        <v>4.5999999999999899</v>
      </c>
      <c r="K313">
        <v>28.1</v>
      </c>
    </row>
    <row r="314" spans="1:11" x14ac:dyDescent="0.3">
      <c r="A314">
        <v>2.1</v>
      </c>
      <c r="B314">
        <f>-0.01*0.01*0.5</f>
        <v>-5.0000000000000002E-5</v>
      </c>
      <c r="C314">
        <v>350</v>
      </c>
      <c r="D314">
        <v>1570</v>
      </c>
      <c r="E314">
        <v>1</v>
      </c>
      <c r="F314">
        <v>175</v>
      </c>
      <c r="G314">
        <v>175</v>
      </c>
      <c r="H314">
        <v>8</v>
      </c>
      <c r="I314">
        <v>99</v>
      </c>
      <c r="J314">
        <v>0.8</v>
      </c>
      <c r="K314">
        <v>9.8999989999999904</v>
      </c>
    </row>
    <row r="315" spans="1:11" x14ac:dyDescent="0.3">
      <c r="A315" t="s">
        <v>5</v>
      </c>
      <c r="B315">
        <v>0.59</v>
      </c>
      <c r="C315" t="s">
        <v>6</v>
      </c>
      <c r="D315">
        <v>2</v>
      </c>
    </row>
    <row r="316" spans="1:11" x14ac:dyDescent="0.3">
      <c r="A316" t="s">
        <v>8</v>
      </c>
    </row>
    <row r="317" spans="1:11" x14ac:dyDescent="0.3">
      <c r="A317" t="s">
        <v>74</v>
      </c>
      <c r="B317" s="4" t="s">
        <v>73</v>
      </c>
      <c r="C317" t="s">
        <v>19</v>
      </c>
      <c r="D317" s="4" t="s">
        <v>72</v>
      </c>
      <c r="E317" t="s">
        <v>75</v>
      </c>
      <c r="F317" t="s">
        <v>2</v>
      </c>
      <c r="G317" t="s">
        <v>20</v>
      </c>
      <c r="H317" t="s">
        <v>3</v>
      </c>
      <c r="I317" t="s">
        <v>27</v>
      </c>
      <c r="J317" t="s">
        <v>28</v>
      </c>
      <c r="K317" t="s">
        <v>29</v>
      </c>
    </row>
    <row r="318" spans="1:11" x14ac:dyDescent="0.3">
      <c r="A318">
        <v>2.1</v>
      </c>
      <c r="B318">
        <v>0</v>
      </c>
      <c r="C318">
        <v>350</v>
      </c>
      <c r="D318">
        <v>157</v>
      </c>
      <c r="E318">
        <v>1</v>
      </c>
      <c r="F318">
        <v>175</v>
      </c>
      <c r="G318">
        <v>175</v>
      </c>
      <c r="H318">
        <v>46</v>
      </c>
      <c r="I318">
        <v>281</v>
      </c>
      <c r="J318">
        <v>4.5999999999999899</v>
      </c>
      <c r="K318">
        <v>28.1</v>
      </c>
    </row>
    <row r="319" spans="1:11" x14ac:dyDescent="0.3">
      <c r="A319">
        <v>2.1</v>
      </c>
      <c r="B319">
        <v>-2.5999999999999999E-2</v>
      </c>
      <c r="C319">
        <v>350</v>
      </c>
      <c r="D319">
        <v>6.7932692307689999</v>
      </c>
      <c r="E319">
        <v>1</v>
      </c>
      <c r="F319">
        <v>175</v>
      </c>
      <c r="G319">
        <v>175</v>
      </c>
      <c r="H319">
        <v>114</v>
      </c>
      <c r="I319">
        <v>22</v>
      </c>
      <c r="J319">
        <v>11.4</v>
      </c>
      <c r="K319">
        <v>2.2000000000000002</v>
      </c>
    </row>
    <row r="320" spans="1:11" x14ac:dyDescent="0.3">
      <c r="A320">
        <v>2.1</v>
      </c>
      <c r="B320">
        <v>-0.1</v>
      </c>
      <c r="C320">
        <v>350</v>
      </c>
      <c r="D320">
        <v>3.471744471744</v>
      </c>
      <c r="E320">
        <v>1</v>
      </c>
      <c r="F320">
        <v>175</v>
      </c>
      <c r="G320">
        <v>175</v>
      </c>
      <c r="H320">
        <v>119</v>
      </c>
      <c r="I320">
        <v>3</v>
      </c>
      <c r="J320">
        <v>11.9</v>
      </c>
      <c r="K320">
        <v>0.29999999999999899</v>
      </c>
    </row>
    <row r="321" spans="1:11" x14ac:dyDescent="0.3">
      <c r="A321">
        <v>2.1</v>
      </c>
      <c r="B321">
        <v>-0.22</v>
      </c>
      <c r="C321">
        <v>350</v>
      </c>
      <c r="D321">
        <v>2.3316831683160002</v>
      </c>
      <c r="E321">
        <v>1</v>
      </c>
      <c r="F321">
        <v>175</v>
      </c>
      <c r="G321">
        <v>175</v>
      </c>
      <c r="H321">
        <v>123</v>
      </c>
      <c r="I321">
        <v>1</v>
      </c>
      <c r="J321">
        <v>12.3</v>
      </c>
      <c r="K321">
        <v>9.99999899999999E-2</v>
      </c>
    </row>
    <row r="322" spans="1:11" x14ac:dyDescent="0.3">
      <c r="A322">
        <v>2.1</v>
      </c>
      <c r="B322">
        <v>-0.4</v>
      </c>
      <c r="C322">
        <v>350</v>
      </c>
      <c r="D322">
        <v>1.7552795031049999</v>
      </c>
      <c r="E322">
        <v>1</v>
      </c>
      <c r="F322">
        <v>175</v>
      </c>
      <c r="G322">
        <v>175</v>
      </c>
      <c r="H322">
        <v>118</v>
      </c>
      <c r="I322">
        <v>0</v>
      </c>
      <c r="J322">
        <v>11.8</v>
      </c>
      <c r="K322">
        <v>0</v>
      </c>
    </row>
    <row r="323" spans="1:11" x14ac:dyDescent="0.3">
      <c r="A323">
        <v>2.1</v>
      </c>
      <c r="B323">
        <v>-0.62</v>
      </c>
      <c r="C323">
        <v>350</v>
      </c>
      <c r="D323">
        <v>1.4073705179280001</v>
      </c>
      <c r="E323">
        <v>1</v>
      </c>
      <c r="F323">
        <v>175</v>
      </c>
      <c r="G323">
        <v>175</v>
      </c>
      <c r="H323">
        <v>117</v>
      </c>
      <c r="I323">
        <v>0</v>
      </c>
      <c r="J323">
        <v>11.6999999999999</v>
      </c>
      <c r="K323">
        <v>0</v>
      </c>
    </row>
    <row r="324" spans="1:11" x14ac:dyDescent="0.3">
      <c r="A324">
        <v>2.1</v>
      </c>
      <c r="B324">
        <v>-0.89</v>
      </c>
      <c r="C324">
        <v>350</v>
      </c>
      <c r="D324">
        <v>1.174563591022</v>
      </c>
      <c r="E324">
        <v>1</v>
      </c>
      <c r="F324">
        <v>175</v>
      </c>
      <c r="G324">
        <v>175</v>
      </c>
      <c r="H324">
        <v>124</v>
      </c>
      <c r="I324">
        <v>0</v>
      </c>
      <c r="J324">
        <v>12.4</v>
      </c>
      <c r="K324">
        <v>0</v>
      </c>
    </row>
    <row r="325" spans="1:11" x14ac:dyDescent="0.3">
      <c r="A325">
        <v>2.1</v>
      </c>
      <c r="B325">
        <v>-1.2</v>
      </c>
      <c r="C325">
        <v>350</v>
      </c>
      <c r="D325">
        <v>1.0078459343790001</v>
      </c>
      <c r="E325">
        <v>1</v>
      </c>
      <c r="F325">
        <v>175</v>
      </c>
      <c r="G325">
        <v>175</v>
      </c>
      <c r="H325">
        <v>125</v>
      </c>
      <c r="I325">
        <v>0</v>
      </c>
      <c r="J325">
        <v>12.5</v>
      </c>
      <c r="K325">
        <v>0</v>
      </c>
    </row>
    <row r="326" spans="1:11" x14ac:dyDescent="0.3">
      <c r="A326">
        <v>2.1</v>
      </c>
      <c r="B326">
        <v>-1.5</v>
      </c>
      <c r="C326">
        <v>350</v>
      </c>
      <c r="D326">
        <v>0.88257339163019999</v>
      </c>
      <c r="E326">
        <v>1</v>
      </c>
      <c r="F326">
        <v>175</v>
      </c>
      <c r="G326">
        <v>175</v>
      </c>
      <c r="H326">
        <v>126</v>
      </c>
      <c r="I326">
        <v>0</v>
      </c>
      <c r="J326">
        <v>12.5999999999999</v>
      </c>
      <c r="K326">
        <v>0</v>
      </c>
    </row>
    <row r="327" spans="1:11" x14ac:dyDescent="0.3">
      <c r="A327">
        <v>2.1</v>
      </c>
      <c r="B327">
        <v>-2</v>
      </c>
      <c r="C327">
        <v>350</v>
      </c>
      <c r="D327">
        <v>0.78500000000000003</v>
      </c>
      <c r="E327">
        <v>1</v>
      </c>
      <c r="F327">
        <v>175</v>
      </c>
      <c r="G327">
        <v>175</v>
      </c>
      <c r="H327">
        <v>119</v>
      </c>
      <c r="I327">
        <v>0</v>
      </c>
      <c r="J327">
        <v>11.9</v>
      </c>
      <c r="K327">
        <v>0</v>
      </c>
    </row>
    <row r="328" spans="1:11" x14ac:dyDescent="0.3">
      <c r="A328">
        <v>2.1</v>
      </c>
      <c r="B328">
        <v>-0.4</v>
      </c>
      <c r="C328">
        <v>350</v>
      </c>
      <c r="D328">
        <v>1.7552795031049999</v>
      </c>
      <c r="E328">
        <v>1</v>
      </c>
      <c r="F328">
        <v>175</v>
      </c>
      <c r="G328">
        <v>175</v>
      </c>
      <c r="H328">
        <v>118</v>
      </c>
      <c r="I328">
        <v>0</v>
      </c>
      <c r="J328">
        <v>11.8</v>
      </c>
      <c r="K328">
        <v>0</v>
      </c>
    </row>
    <row r="329" spans="1:11" x14ac:dyDescent="0.3">
      <c r="A329" t="s">
        <v>5</v>
      </c>
      <c r="B329">
        <v>0.59</v>
      </c>
      <c r="C329" t="s">
        <v>6</v>
      </c>
      <c r="D329">
        <v>2</v>
      </c>
    </row>
    <row r="330" spans="1:11" x14ac:dyDescent="0.3">
      <c r="A330" t="s">
        <v>8</v>
      </c>
    </row>
    <row r="331" spans="1:11" x14ac:dyDescent="0.3">
      <c r="A331" t="s">
        <v>74</v>
      </c>
      <c r="B331" t="s">
        <v>73</v>
      </c>
      <c r="C331" t="s">
        <v>19</v>
      </c>
      <c r="D331" t="s">
        <v>72</v>
      </c>
      <c r="E331" t="s">
        <v>75</v>
      </c>
      <c r="F331" t="s">
        <v>2</v>
      </c>
      <c r="G331" t="s">
        <v>20</v>
      </c>
      <c r="H331" t="s">
        <v>3</v>
      </c>
      <c r="I331" t="s">
        <v>27</v>
      </c>
      <c r="J331" t="s">
        <v>28</v>
      </c>
      <c r="K331" t="s">
        <v>29</v>
      </c>
    </row>
    <row r="332" spans="1:11" x14ac:dyDescent="0.3">
      <c r="A332">
        <v>2.1</v>
      </c>
      <c r="B332">
        <v>0</v>
      </c>
      <c r="C332">
        <v>350</v>
      </c>
      <c r="D332">
        <v>15.7</v>
      </c>
      <c r="E332">
        <v>1</v>
      </c>
      <c r="F332">
        <v>175</v>
      </c>
      <c r="G332">
        <v>175</v>
      </c>
      <c r="H332">
        <v>111</v>
      </c>
      <c r="I332">
        <v>158</v>
      </c>
      <c r="J332">
        <v>11.0999999999999</v>
      </c>
      <c r="K332">
        <v>15.8</v>
      </c>
    </row>
    <row r="333" spans="1:11" x14ac:dyDescent="0.3">
      <c r="A333">
        <v>2.1</v>
      </c>
      <c r="B333">
        <v>-2.5999999999999999E-2</v>
      </c>
      <c r="C333">
        <v>350</v>
      </c>
      <c r="D333">
        <v>3.2657974052759999</v>
      </c>
      <c r="E333">
        <v>1</v>
      </c>
      <c r="F333">
        <v>175</v>
      </c>
      <c r="G333">
        <v>175</v>
      </c>
      <c r="H333">
        <v>117</v>
      </c>
      <c r="I333">
        <v>12</v>
      </c>
      <c r="J333">
        <v>11.6999999999999</v>
      </c>
      <c r="K333">
        <v>1.19999999999999</v>
      </c>
    </row>
    <row r="334" spans="1:11" x14ac:dyDescent="0.3">
      <c r="A334">
        <v>2.1</v>
      </c>
      <c r="B334">
        <v>-0.1</v>
      </c>
      <c r="C334">
        <v>350</v>
      </c>
      <c r="D334">
        <v>2.334660322325</v>
      </c>
      <c r="E334">
        <v>1</v>
      </c>
      <c r="F334">
        <v>175</v>
      </c>
      <c r="G334">
        <v>175</v>
      </c>
      <c r="H334">
        <v>123</v>
      </c>
      <c r="I334">
        <v>1</v>
      </c>
      <c r="J334">
        <v>12.3</v>
      </c>
      <c r="K334">
        <v>9.99999899999999E-2</v>
      </c>
    </row>
    <row r="335" spans="1:11" x14ac:dyDescent="0.3">
      <c r="A335">
        <v>2.1</v>
      </c>
      <c r="B335">
        <v>-0.22</v>
      </c>
      <c r="C335">
        <v>350</v>
      </c>
      <c r="D335">
        <v>1.9133067120189999</v>
      </c>
      <c r="E335">
        <v>1</v>
      </c>
      <c r="F335">
        <v>175</v>
      </c>
      <c r="G335">
        <v>175</v>
      </c>
      <c r="H335">
        <v>118</v>
      </c>
      <c r="I335">
        <v>0</v>
      </c>
      <c r="J335">
        <v>11.8</v>
      </c>
      <c r="K335">
        <v>0</v>
      </c>
    </row>
    <row r="336" spans="1:11" x14ac:dyDescent="0.3">
      <c r="A336">
        <v>2.1</v>
      </c>
      <c r="B336">
        <v>-0.4</v>
      </c>
      <c r="C336">
        <v>350</v>
      </c>
      <c r="D336">
        <v>1.660056872482</v>
      </c>
      <c r="E336">
        <v>1</v>
      </c>
      <c r="F336">
        <v>175</v>
      </c>
      <c r="G336">
        <v>175</v>
      </c>
      <c r="H336">
        <v>122</v>
      </c>
      <c r="I336">
        <v>0</v>
      </c>
      <c r="J336">
        <v>12.1999999999999</v>
      </c>
      <c r="K336">
        <v>0</v>
      </c>
    </row>
    <row r="337" spans="1:11" x14ac:dyDescent="0.3">
      <c r="A337">
        <v>2.1</v>
      </c>
      <c r="B337">
        <v>-0.62</v>
      </c>
      <c r="C337">
        <v>350</v>
      </c>
      <c r="D337">
        <v>1.486462819295</v>
      </c>
      <c r="E337">
        <v>1</v>
      </c>
      <c r="F337">
        <v>175</v>
      </c>
      <c r="G337">
        <v>175</v>
      </c>
      <c r="H337">
        <v>120</v>
      </c>
      <c r="I337">
        <v>0</v>
      </c>
      <c r="J337">
        <v>12</v>
      </c>
      <c r="K337">
        <v>0</v>
      </c>
    </row>
    <row r="338" spans="1:11" x14ac:dyDescent="0.3">
      <c r="A338">
        <v>2.1</v>
      </c>
      <c r="B338">
        <v>-0.89</v>
      </c>
      <c r="C338">
        <v>350</v>
      </c>
      <c r="D338">
        <v>1.3579634891650001</v>
      </c>
      <c r="E338">
        <v>1</v>
      </c>
      <c r="F338">
        <v>175</v>
      </c>
      <c r="G338">
        <v>175</v>
      </c>
      <c r="H338">
        <v>119</v>
      </c>
      <c r="I338">
        <v>0</v>
      </c>
      <c r="J338">
        <v>11.9</v>
      </c>
      <c r="K338">
        <v>0</v>
      </c>
    </row>
    <row r="339" spans="1:11" x14ac:dyDescent="0.3">
      <c r="A339">
        <v>2.1</v>
      </c>
      <c r="B339">
        <v>-1.2</v>
      </c>
      <c r="C339">
        <v>350</v>
      </c>
      <c r="D339">
        <v>1.2579022684509999</v>
      </c>
      <c r="E339">
        <v>1</v>
      </c>
      <c r="F339">
        <v>175</v>
      </c>
      <c r="G339">
        <v>175</v>
      </c>
      <c r="H339">
        <v>123</v>
      </c>
      <c r="I339">
        <v>0</v>
      </c>
      <c r="J339">
        <v>12.3</v>
      </c>
      <c r="K339">
        <v>0</v>
      </c>
    </row>
    <row r="340" spans="1:11" x14ac:dyDescent="0.3">
      <c r="A340">
        <v>2.1</v>
      </c>
      <c r="B340">
        <v>-1.5</v>
      </c>
      <c r="C340">
        <v>350</v>
      </c>
      <c r="D340">
        <v>1.177132203645</v>
      </c>
      <c r="E340">
        <v>1</v>
      </c>
      <c r="F340">
        <v>175</v>
      </c>
      <c r="G340">
        <v>175</v>
      </c>
      <c r="H340">
        <v>124</v>
      </c>
      <c r="I340">
        <v>0</v>
      </c>
      <c r="J340">
        <v>12.4</v>
      </c>
      <c r="K340">
        <v>0</v>
      </c>
    </row>
    <row r="341" spans="1:11" x14ac:dyDescent="0.3">
      <c r="A341">
        <v>2.1</v>
      </c>
      <c r="B341">
        <v>-2</v>
      </c>
      <c r="C341">
        <v>350</v>
      </c>
      <c r="D341">
        <v>1.110157646462</v>
      </c>
      <c r="E341">
        <v>1</v>
      </c>
      <c r="F341">
        <v>175</v>
      </c>
      <c r="G341">
        <v>175</v>
      </c>
      <c r="H341">
        <v>124</v>
      </c>
      <c r="I341">
        <v>0</v>
      </c>
      <c r="J341">
        <v>12.4</v>
      </c>
      <c r="K341">
        <v>0</v>
      </c>
    </row>
    <row r="342" spans="1:11" x14ac:dyDescent="0.3">
      <c r="A342">
        <v>2.1</v>
      </c>
      <c r="B342">
        <v>-0.22</v>
      </c>
      <c r="C342">
        <v>350</v>
      </c>
      <c r="D342">
        <v>1.9133067120189999</v>
      </c>
      <c r="E342">
        <v>1</v>
      </c>
      <c r="F342">
        <v>175</v>
      </c>
      <c r="G342">
        <v>175</v>
      </c>
      <c r="H342">
        <v>118</v>
      </c>
      <c r="I342">
        <v>0</v>
      </c>
      <c r="J342">
        <v>11.8</v>
      </c>
      <c r="K342">
        <v>0</v>
      </c>
    </row>
    <row r="343" spans="1:11" x14ac:dyDescent="0.3">
      <c r="A343" t="s">
        <v>5</v>
      </c>
      <c r="B343">
        <v>0.59</v>
      </c>
      <c r="C343" t="s">
        <v>6</v>
      </c>
      <c r="D343">
        <v>2</v>
      </c>
    </row>
    <row r="344" spans="1:11" x14ac:dyDescent="0.3">
      <c r="A344" t="s">
        <v>8</v>
      </c>
    </row>
    <row r="345" spans="1:11" x14ac:dyDescent="0.3">
      <c r="A345" t="s">
        <v>74</v>
      </c>
      <c r="B345" t="s">
        <v>73</v>
      </c>
      <c r="C345" t="s">
        <v>19</v>
      </c>
      <c r="D345" t="s">
        <v>72</v>
      </c>
      <c r="E345" t="s">
        <v>75</v>
      </c>
      <c r="F345" t="s">
        <v>2</v>
      </c>
      <c r="G345" t="s">
        <v>20</v>
      </c>
      <c r="H345" t="s">
        <v>3</v>
      </c>
      <c r="I345" t="s">
        <v>27</v>
      </c>
      <c r="J345" t="s">
        <v>28</v>
      </c>
      <c r="K345" t="s">
        <v>29</v>
      </c>
    </row>
    <row r="346" spans="1:11" x14ac:dyDescent="0.3">
      <c r="A346">
        <v>2.1</v>
      </c>
      <c r="B346">
        <v>0</v>
      </c>
      <c r="C346">
        <v>350</v>
      </c>
      <c r="D346">
        <v>15.7</v>
      </c>
      <c r="E346">
        <v>10</v>
      </c>
      <c r="F346">
        <v>10</v>
      </c>
      <c r="G346">
        <v>175</v>
      </c>
      <c r="H346">
        <v>138</v>
      </c>
      <c r="I346">
        <v>240</v>
      </c>
      <c r="J346">
        <v>13.8</v>
      </c>
      <c r="K346">
        <v>24</v>
      </c>
    </row>
    <row r="347" spans="1:11" x14ac:dyDescent="0.3">
      <c r="A347">
        <v>2.1</v>
      </c>
      <c r="B347">
        <v>0</v>
      </c>
      <c r="C347">
        <v>350</v>
      </c>
      <c r="D347">
        <v>8.9010633393669991</v>
      </c>
      <c r="E347">
        <v>10</v>
      </c>
      <c r="F347">
        <v>10</v>
      </c>
      <c r="G347">
        <v>175</v>
      </c>
      <c r="H347">
        <v>141</v>
      </c>
      <c r="I347">
        <v>209</v>
      </c>
      <c r="J347">
        <v>14.0999999999999</v>
      </c>
      <c r="K347">
        <v>20.899999999999899</v>
      </c>
    </row>
    <row r="348" spans="1:11" x14ac:dyDescent="0.3">
      <c r="A348">
        <v>2.1</v>
      </c>
      <c r="B348">
        <v>-1E-3</v>
      </c>
      <c r="C348">
        <v>350</v>
      </c>
      <c r="D348">
        <v>6.8702410995500003</v>
      </c>
      <c r="E348">
        <v>10</v>
      </c>
      <c r="F348">
        <v>10</v>
      </c>
      <c r="G348">
        <v>175</v>
      </c>
      <c r="H348">
        <v>140</v>
      </c>
      <c r="I348">
        <v>119</v>
      </c>
      <c r="J348">
        <v>14</v>
      </c>
      <c r="K348">
        <v>11.9</v>
      </c>
    </row>
    <row r="349" spans="1:11" x14ac:dyDescent="0.3">
      <c r="A349">
        <v>2.1</v>
      </c>
      <c r="B349">
        <v>-2E-3</v>
      </c>
      <c r="C349">
        <v>350</v>
      </c>
      <c r="D349">
        <v>5.7976092251260001</v>
      </c>
      <c r="E349">
        <v>10</v>
      </c>
      <c r="F349">
        <v>10</v>
      </c>
      <c r="G349">
        <v>175</v>
      </c>
      <c r="H349">
        <v>135</v>
      </c>
      <c r="I349">
        <v>93</v>
      </c>
      <c r="J349">
        <v>13.5</v>
      </c>
      <c r="K349">
        <v>9.2999989999999908</v>
      </c>
    </row>
    <row r="350" spans="1:11" x14ac:dyDescent="0.3">
      <c r="A350">
        <v>2.1</v>
      </c>
      <c r="B350">
        <v>-4.0000000000000001E-3</v>
      </c>
      <c r="C350">
        <v>350</v>
      </c>
      <c r="D350">
        <v>5.1087122816289998</v>
      </c>
      <c r="E350">
        <v>10</v>
      </c>
      <c r="F350">
        <v>10</v>
      </c>
      <c r="G350">
        <v>175</v>
      </c>
      <c r="H350">
        <v>143</v>
      </c>
      <c r="I350">
        <v>53</v>
      </c>
      <c r="J350">
        <v>14.3</v>
      </c>
      <c r="K350">
        <v>5.2999999999999901</v>
      </c>
    </row>
    <row r="351" spans="1:11" x14ac:dyDescent="0.3">
      <c r="A351">
        <v>2.1</v>
      </c>
      <c r="B351">
        <v>-6.0000000000000001E-3</v>
      </c>
      <c r="C351">
        <v>350</v>
      </c>
      <c r="D351">
        <v>4.6185349825040003</v>
      </c>
      <c r="E351">
        <v>10</v>
      </c>
      <c r="F351">
        <v>10</v>
      </c>
      <c r="G351">
        <v>175</v>
      </c>
      <c r="H351">
        <v>137</v>
      </c>
      <c r="I351">
        <v>36</v>
      </c>
      <c r="J351">
        <v>13.6999999999999</v>
      </c>
      <c r="K351">
        <v>3.6</v>
      </c>
    </row>
    <row r="352" spans="1:11" x14ac:dyDescent="0.3">
      <c r="A352">
        <v>2.1</v>
      </c>
      <c r="B352">
        <v>-8.9999999999999993E-3</v>
      </c>
      <c r="C352">
        <v>350</v>
      </c>
      <c r="D352">
        <v>4.2468639792829999</v>
      </c>
      <c r="E352">
        <v>10</v>
      </c>
      <c r="F352">
        <v>10</v>
      </c>
      <c r="G352">
        <v>175</v>
      </c>
      <c r="H352">
        <v>139</v>
      </c>
      <c r="I352">
        <v>31</v>
      </c>
      <c r="J352">
        <v>13.9</v>
      </c>
      <c r="K352">
        <v>3.1</v>
      </c>
    </row>
    <row r="353" spans="1:11" x14ac:dyDescent="0.3">
      <c r="A353">
        <v>2.1</v>
      </c>
      <c r="B353">
        <v>-1.2E-2</v>
      </c>
      <c r="C353">
        <v>350</v>
      </c>
      <c r="D353">
        <v>3.9525441975770002</v>
      </c>
      <c r="E353">
        <v>10</v>
      </c>
      <c r="F353">
        <v>10</v>
      </c>
      <c r="G353">
        <v>175</v>
      </c>
      <c r="H353">
        <v>142</v>
      </c>
      <c r="I353">
        <v>17</v>
      </c>
      <c r="J353">
        <v>14.1999999999999</v>
      </c>
      <c r="K353">
        <v>1.69999999999999</v>
      </c>
    </row>
    <row r="354" spans="1:11" x14ac:dyDescent="0.3">
      <c r="A354">
        <v>2.1</v>
      </c>
      <c r="B354">
        <v>-1.6E-2</v>
      </c>
      <c r="C354">
        <v>350</v>
      </c>
      <c r="D354">
        <v>3.7120000133860001</v>
      </c>
      <c r="E354">
        <v>10</v>
      </c>
      <c r="F354">
        <v>10</v>
      </c>
      <c r="G354">
        <v>175</v>
      </c>
      <c r="H354">
        <v>142</v>
      </c>
      <c r="I354">
        <v>10</v>
      </c>
      <c r="J354">
        <v>14.1999999999999</v>
      </c>
      <c r="K354">
        <v>0.99999990000000005</v>
      </c>
    </row>
    <row r="355" spans="1:11" x14ac:dyDescent="0.3">
      <c r="A355">
        <v>2.1</v>
      </c>
      <c r="B355">
        <v>-0.02</v>
      </c>
      <c r="C355">
        <v>350</v>
      </c>
      <c r="D355">
        <v>3.5106267246740002</v>
      </c>
      <c r="E355">
        <v>10</v>
      </c>
      <c r="F355">
        <v>10</v>
      </c>
      <c r="G355">
        <v>175</v>
      </c>
      <c r="H355">
        <v>138</v>
      </c>
      <c r="I355">
        <v>7</v>
      </c>
      <c r="J355">
        <v>13.8</v>
      </c>
      <c r="K355">
        <v>0.69999999999999896</v>
      </c>
    </row>
    <row r="356" spans="1:11" x14ac:dyDescent="0.3">
      <c r="A356">
        <v>2.1</v>
      </c>
      <c r="B356">
        <v>-0.02</v>
      </c>
      <c r="C356">
        <v>350</v>
      </c>
      <c r="D356">
        <v>3.5106267246740002</v>
      </c>
      <c r="E356">
        <v>10</v>
      </c>
      <c r="F356">
        <v>10</v>
      </c>
      <c r="G356">
        <v>175</v>
      </c>
      <c r="H356">
        <v>138</v>
      </c>
      <c r="I356">
        <v>7</v>
      </c>
      <c r="J356">
        <v>13.8</v>
      </c>
      <c r="K356">
        <v>0.69999999999999896</v>
      </c>
    </row>
    <row r="357" spans="1:11" x14ac:dyDescent="0.3">
      <c r="A357" t="s">
        <v>5</v>
      </c>
      <c r="B357">
        <v>0.59</v>
      </c>
      <c r="C357" t="s">
        <v>6</v>
      </c>
      <c r="D357">
        <v>2</v>
      </c>
    </row>
    <row r="358" spans="1:11" x14ac:dyDescent="0.3">
      <c r="A358" t="s">
        <v>8</v>
      </c>
    </row>
    <row r="359" spans="1:11" x14ac:dyDescent="0.3">
      <c r="A359" t="s">
        <v>74</v>
      </c>
      <c r="B359" t="s">
        <v>73</v>
      </c>
      <c r="C359" t="s">
        <v>19</v>
      </c>
      <c r="D359" t="s">
        <v>72</v>
      </c>
      <c r="E359" t="s">
        <v>75</v>
      </c>
      <c r="F359" t="s">
        <v>2</v>
      </c>
      <c r="G359" t="s">
        <v>20</v>
      </c>
      <c r="H359" t="s">
        <v>3</v>
      </c>
      <c r="I359" t="s">
        <v>27</v>
      </c>
      <c r="J359" t="s">
        <v>28</v>
      </c>
      <c r="K359" t="s">
        <v>29</v>
      </c>
    </row>
    <row r="360" spans="1:11" x14ac:dyDescent="0.3">
      <c r="A360">
        <v>2.1</v>
      </c>
      <c r="B360">
        <v>0</v>
      </c>
      <c r="C360">
        <v>350</v>
      </c>
      <c r="D360">
        <v>157</v>
      </c>
      <c r="E360">
        <v>10</v>
      </c>
      <c r="F360">
        <v>10</v>
      </c>
      <c r="G360">
        <v>175</v>
      </c>
      <c r="H360">
        <v>124</v>
      </c>
      <c r="I360">
        <v>242</v>
      </c>
      <c r="J360">
        <v>12.4</v>
      </c>
      <c r="K360">
        <v>24.1999999999999</v>
      </c>
    </row>
    <row r="361" spans="1:11" x14ac:dyDescent="0.3">
      <c r="A361">
        <v>2.1</v>
      </c>
      <c r="B361">
        <v>0</v>
      </c>
      <c r="C361">
        <v>350</v>
      </c>
      <c r="D361">
        <v>50.464285714280003</v>
      </c>
      <c r="E361">
        <v>10</v>
      </c>
      <c r="F361">
        <v>10</v>
      </c>
      <c r="G361">
        <v>175</v>
      </c>
      <c r="H361">
        <v>133</v>
      </c>
      <c r="I361">
        <v>109</v>
      </c>
      <c r="J361">
        <v>13.3</v>
      </c>
      <c r="K361">
        <v>10.9</v>
      </c>
    </row>
    <row r="362" spans="1:11" x14ac:dyDescent="0.3">
      <c r="A362">
        <v>2.1</v>
      </c>
      <c r="B362">
        <v>-1E-3</v>
      </c>
      <c r="C362">
        <v>350</v>
      </c>
      <c r="D362">
        <v>30.063829787229999</v>
      </c>
      <c r="E362">
        <v>10</v>
      </c>
      <c r="F362">
        <v>10</v>
      </c>
      <c r="G362">
        <v>175</v>
      </c>
      <c r="H362">
        <v>136</v>
      </c>
      <c r="I362">
        <v>58</v>
      </c>
      <c r="J362">
        <v>13.5999999999999</v>
      </c>
      <c r="K362">
        <v>5.7999999999999901</v>
      </c>
    </row>
    <row r="363" spans="1:11" x14ac:dyDescent="0.3">
      <c r="A363">
        <v>2.1</v>
      </c>
      <c r="B363">
        <v>-2E-3</v>
      </c>
      <c r="C363">
        <v>350</v>
      </c>
      <c r="D363">
        <v>21.409090909090001</v>
      </c>
      <c r="E363">
        <v>10</v>
      </c>
      <c r="F363">
        <v>10</v>
      </c>
      <c r="G363">
        <v>175</v>
      </c>
      <c r="H363">
        <v>134</v>
      </c>
      <c r="I363">
        <v>34</v>
      </c>
      <c r="J363">
        <v>13.4</v>
      </c>
      <c r="K363">
        <v>3.3999999999999901</v>
      </c>
    </row>
    <row r="364" spans="1:11" x14ac:dyDescent="0.3">
      <c r="A364">
        <v>2.1</v>
      </c>
      <c r="B364">
        <v>-4.0000000000000001E-3</v>
      </c>
      <c r="C364">
        <v>350</v>
      </c>
      <c r="D364">
        <v>16.62352941176</v>
      </c>
      <c r="E364">
        <v>10</v>
      </c>
      <c r="F364">
        <v>10</v>
      </c>
      <c r="G364">
        <v>175</v>
      </c>
      <c r="H364">
        <v>135</v>
      </c>
      <c r="I364">
        <v>39</v>
      </c>
      <c r="J364">
        <v>13.5</v>
      </c>
      <c r="K364">
        <v>3.8999999999999901</v>
      </c>
    </row>
    <row r="365" spans="1:11" x14ac:dyDescent="0.3">
      <c r="A365">
        <v>2.1</v>
      </c>
      <c r="B365">
        <v>-6.0000000000000001E-3</v>
      </c>
      <c r="C365">
        <v>350</v>
      </c>
      <c r="D365">
        <v>13.586538461530001</v>
      </c>
      <c r="E365">
        <v>10</v>
      </c>
      <c r="F365">
        <v>10</v>
      </c>
      <c r="G365">
        <v>175</v>
      </c>
      <c r="H365">
        <v>136</v>
      </c>
      <c r="I365">
        <v>24</v>
      </c>
      <c r="J365">
        <v>13.5999999999999</v>
      </c>
      <c r="K365">
        <v>2.3999999999999901</v>
      </c>
    </row>
    <row r="366" spans="1:11" x14ac:dyDescent="0.3">
      <c r="A366">
        <v>2.1</v>
      </c>
      <c r="B366">
        <v>-8.9999999999999993E-3</v>
      </c>
      <c r="C366">
        <v>350</v>
      </c>
      <c r="D366">
        <v>11.48780487804</v>
      </c>
      <c r="E366">
        <v>10</v>
      </c>
      <c r="F366">
        <v>10</v>
      </c>
      <c r="G366">
        <v>175</v>
      </c>
      <c r="H366">
        <v>136</v>
      </c>
      <c r="I366">
        <v>15</v>
      </c>
      <c r="J366">
        <v>13.5999999999999</v>
      </c>
      <c r="K366">
        <v>1.5</v>
      </c>
    </row>
    <row r="367" spans="1:11" x14ac:dyDescent="0.3">
      <c r="A367">
        <v>2.1</v>
      </c>
      <c r="B367">
        <v>-1.2E-2</v>
      </c>
      <c r="C367">
        <v>350</v>
      </c>
      <c r="D367">
        <v>9.9507042253520002</v>
      </c>
      <c r="E367">
        <v>10</v>
      </c>
      <c r="F367">
        <v>10</v>
      </c>
      <c r="G367">
        <v>175</v>
      </c>
      <c r="H367">
        <v>139</v>
      </c>
      <c r="I367">
        <v>9</v>
      </c>
      <c r="J367">
        <v>13.9</v>
      </c>
      <c r="K367">
        <v>0.89999989999999896</v>
      </c>
    </row>
    <row r="368" spans="1:11" x14ac:dyDescent="0.3">
      <c r="A368">
        <v>2.1</v>
      </c>
      <c r="B368">
        <v>-1.6E-2</v>
      </c>
      <c r="C368">
        <v>350</v>
      </c>
      <c r="D368">
        <v>8.7763975155280001</v>
      </c>
      <c r="E368">
        <v>10</v>
      </c>
      <c r="F368">
        <v>10</v>
      </c>
      <c r="G368">
        <v>175</v>
      </c>
      <c r="H368">
        <v>135</v>
      </c>
      <c r="I368">
        <v>11</v>
      </c>
      <c r="J368">
        <v>13.5</v>
      </c>
      <c r="K368">
        <v>1.1000000000000001</v>
      </c>
    </row>
    <row r="369" spans="1:11" x14ac:dyDescent="0.3">
      <c r="A369">
        <v>2.1</v>
      </c>
      <c r="B369">
        <v>-0.02</v>
      </c>
      <c r="C369">
        <v>350</v>
      </c>
      <c r="D369">
        <v>7.85</v>
      </c>
      <c r="E369">
        <v>10</v>
      </c>
      <c r="F369">
        <v>10</v>
      </c>
      <c r="G369">
        <v>175</v>
      </c>
      <c r="H369">
        <v>140</v>
      </c>
      <c r="I369">
        <v>7</v>
      </c>
      <c r="J369">
        <v>14</v>
      </c>
      <c r="K369">
        <v>0.69999999999999896</v>
      </c>
    </row>
    <row r="370" spans="1:11" x14ac:dyDescent="0.3">
      <c r="A370">
        <v>2.1</v>
      </c>
      <c r="B370">
        <v>-0.02</v>
      </c>
      <c r="C370">
        <v>350</v>
      </c>
      <c r="D370">
        <v>7.85</v>
      </c>
      <c r="E370">
        <v>10</v>
      </c>
      <c r="F370">
        <v>10</v>
      </c>
      <c r="G370">
        <v>175</v>
      </c>
      <c r="H370">
        <v>140</v>
      </c>
      <c r="I370">
        <v>7</v>
      </c>
      <c r="J370">
        <v>14</v>
      </c>
      <c r="K370">
        <v>0.69999999999999896</v>
      </c>
    </row>
    <row r="371" spans="1:11" x14ac:dyDescent="0.3">
      <c r="A371" t="s">
        <v>5</v>
      </c>
      <c r="B371">
        <v>0.59</v>
      </c>
      <c r="C371" t="s">
        <v>6</v>
      </c>
      <c r="D371">
        <v>2</v>
      </c>
    </row>
    <row r="372" spans="1:11" x14ac:dyDescent="0.3">
      <c r="A372" t="s">
        <v>8</v>
      </c>
    </row>
    <row r="374" spans="1:11" x14ac:dyDescent="0.3">
      <c r="A374" t="s">
        <v>91</v>
      </c>
    </row>
    <row r="375" spans="1:11" x14ac:dyDescent="0.3">
      <c r="A375" t="s">
        <v>74</v>
      </c>
      <c r="B375" t="s">
        <v>73</v>
      </c>
      <c r="C375" t="s">
        <v>19</v>
      </c>
      <c r="D375" s="4" t="s">
        <v>72</v>
      </c>
      <c r="E375" t="s">
        <v>75</v>
      </c>
      <c r="F375" t="s">
        <v>2</v>
      </c>
      <c r="G375" t="s">
        <v>20</v>
      </c>
      <c r="H375" t="s">
        <v>3</v>
      </c>
      <c r="I375" t="s">
        <v>27</v>
      </c>
      <c r="J375" t="s">
        <v>28</v>
      </c>
      <c r="K375" t="s">
        <v>29</v>
      </c>
    </row>
    <row r="376" spans="1:11" x14ac:dyDescent="0.3">
      <c r="A376">
        <v>2.1</v>
      </c>
      <c r="B376">
        <v>0</v>
      </c>
      <c r="C376">
        <v>350</v>
      </c>
      <c r="D376">
        <v>15.7</v>
      </c>
      <c r="E376">
        <v>3.7920331582055999E-3</v>
      </c>
      <c r="F376">
        <v>10</v>
      </c>
      <c r="G376">
        <v>175</v>
      </c>
      <c r="H376">
        <v>135</v>
      </c>
      <c r="I376">
        <v>196</v>
      </c>
      <c r="J376">
        <v>13.5</v>
      </c>
      <c r="K376">
        <v>19.600000000000001</v>
      </c>
    </row>
    <row r="377" spans="1:11" x14ac:dyDescent="0.3">
      <c r="A377">
        <v>2.1</v>
      </c>
      <c r="B377">
        <v>0</v>
      </c>
      <c r="C377">
        <v>350</v>
      </c>
      <c r="D377">
        <v>11.101576464620001</v>
      </c>
      <c r="E377">
        <v>2.6813723606513998E-3</v>
      </c>
      <c r="F377">
        <v>10</v>
      </c>
      <c r="G377">
        <v>175</v>
      </c>
      <c r="H377">
        <v>133</v>
      </c>
      <c r="I377">
        <v>265</v>
      </c>
      <c r="J377">
        <v>13.3</v>
      </c>
      <c r="K377">
        <v>26.5</v>
      </c>
    </row>
    <row r="378" spans="1:11" x14ac:dyDescent="0.3">
      <c r="A378">
        <v>2.1</v>
      </c>
      <c r="B378">
        <v>0</v>
      </c>
      <c r="C378">
        <v>350</v>
      </c>
      <c r="D378">
        <v>9.0643992262770006</v>
      </c>
      <c r="E378">
        <v>2.1893313646660002E-3</v>
      </c>
      <c r="F378">
        <v>10</v>
      </c>
      <c r="G378">
        <v>175</v>
      </c>
      <c r="H378">
        <v>133</v>
      </c>
      <c r="I378">
        <v>273</v>
      </c>
      <c r="J378">
        <v>13.3</v>
      </c>
      <c r="K378">
        <v>27.3</v>
      </c>
    </row>
    <row r="379" spans="1:11" x14ac:dyDescent="0.3">
      <c r="A379">
        <v>2.1</v>
      </c>
      <c r="B379">
        <v>0</v>
      </c>
      <c r="C379">
        <v>350</v>
      </c>
      <c r="D379">
        <v>7.85</v>
      </c>
      <c r="E379">
        <v>1.8960165791027999E-3</v>
      </c>
      <c r="F379">
        <v>10</v>
      </c>
      <c r="G379">
        <v>175</v>
      </c>
      <c r="H379">
        <v>134</v>
      </c>
      <c r="I379">
        <v>245</v>
      </c>
      <c r="J379">
        <v>13.4</v>
      </c>
      <c r="K379">
        <v>24.5</v>
      </c>
    </row>
    <row r="380" spans="1:11" x14ac:dyDescent="0.3">
      <c r="A380">
        <v>2.1</v>
      </c>
      <c r="B380">
        <v>-1E-3</v>
      </c>
      <c r="C380">
        <v>350</v>
      </c>
      <c r="D380">
        <v>7.0212534493490004</v>
      </c>
      <c r="E380">
        <v>1.6958487829362E-3</v>
      </c>
      <c r="F380">
        <v>10</v>
      </c>
      <c r="G380">
        <v>175</v>
      </c>
      <c r="H380">
        <v>129</v>
      </c>
      <c r="I380">
        <v>203</v>
      </c>
      <c r="J380">
        <v>12.9</v>
      </c>
      <c r="K380">
        <v>20.3</v>
      </c>
    </row>
    <row r="381" spans="1:11" x14ac:dyDescent="0.3">
      <c r="A381">
        <v>2.1</v>
      </c>
      <c r="B381">
        <v>-1E-3</v>
      </c>
      <c r="C381">
        <v>350</v>
      </c>
      <c r="D381">
        <v>6.4094981602820003</v>
      </c>
      <c r="E381">
        <v>1.5480910542197E-3</v>
      </c>
      <c r="F381">
        <v>10</v>
      </c>
      <c r="G381">
        <v>175</v>
      </c>
      <c r="H381">
        <v>131</v>
      </c>
      <c r="I381">
        <v>187</v>
      </c>
      <c r="J381">
        <v>13.0999999999999</v>
      </c>
      <c r="K381">
        <v>18.6999999999999</v>
      </c>
    </row>
    <row r="382" spans="1:11" x14ac:dyDescent="0.3">
      <c r="A382">
        <v>2.1</v>
      </c>
      <c r="B382">
        <v>-2E-3</v>
      </c>
      <c r="C382">
        <v>350</v>
      </c>
      <c r="D382">
        <v>5.9340422262440002</v>
      </c>
      <c r="E382">
        <v>1.4332538142747E-3</v>
      </c>
      <c r="F382">
        <v>10</v>
      </c>
      <c r="G382">
        <v>175</v>
      </c>
      <c r="H382">
        <v>131</v>
      </c>
      <c r="I382">
        <v>134</v>
      </c>
      <c r="J382">
        <v>13.0999999999999</v>
      </c>
      <c r="K382">
        <v>13.4</v>
      </c>
    </row>
    <row r="383" spans="1:11" x14ac:dyDescent="0.3">
      <c r="A383">
        <v>2.1</v>
      </c>
      <c r="B383">
        <v>-3.0000000000000001E-3</v>
      </c>
      <c r="C383">
        <v>350</v>
      </c>
      <c r="D383">
        <v>5.5507882323139999</v>
      </c>
      <c r="E383">
        <v>1.3406861803256999E-3</v>
      </c>
      <c r="F383">
        <v>10</v>
      </c>
      <c r="G383">
        <v>175</v>
      </c>
      <c r="H383">
        <v>132</v>
      </c>
      <c r="I383">
        <v>145</v>
      </c>
      <c r="J383">
        <v>13.1999999999999</v>
      </c>
      <c r="K383">
        <v>14.5</v>
      </c>
    </row>
    <row r="384" spans="1:11" x14ac:dyDescent="0.3">
      <c r="A384">
        <v>2.1</v>
      </c>
      <c r="B384">
        <v>-4.0000000000000001E-3</v>
      </c>
      <c r="C384">
        <v>350</v>
      </c>
      <c r="D384">
        <v>5.2333333333330003</v>
      </c>
      <c r="E384">
        <v>1.2640110527352001E-3</v>
      </c>
      <c r="F384">
        <v>10</v>
      </c>
      <c r="G384">
        <v>175</v>
      </c>
      <c r="H384">
        <v>130</v>
      </c>
      <c r="I384">
        <v>134</v>
      </c>
      <c r="J384">
        <v>13</v>
      </c>
      <c r="K384">
        <v>13.4</v>
      </c>
    </row>
    <row r="385" spans="1:12" x14ac:dyDescent="0.3">
      <c r="A385">
        <v>2.1</v>
      </c>
      <c r="B385">
        <v>-5.0000000000000001E-3</v>
      </c>
      <c r="C385">
        <v>350</v>
      </c>
      <c r="D385">
        <v>4.9647759264640001</v>
      </c>
      <c r="E385">
        <v>1.1991461742811001E-3</v>
      </c>
      <c r="F385">
        <v>10</v>
      </c>
      <c r="G385">
        <v>175</v>
      </c>
      <c r="H385">
        <v>138</v>
      </c>
      <c r="I385">
        <v>117</v>
      </c>
      <c r="J385">
        <v>13.8</v>
      </c>
      <c r="K385">
        <v>11.6999999999999</v>
      </c>
    </row>
    <row r="386" spans="1:12" x14ac:dyDescent="0.3">
      <c r="A386">
        <v>2.1</v>
      </c>
      <c r="B386">
        <v>-4.0000000000000001E-3</v>
      </c>
      <c r="C386">
        <v>350</v>
      </c>
      <c r="D386">
        <v>4.9897875503850004</v>
      </c>
      <c r="E386">
        <v>1.2051872511759001E-3</v>
      </c>
      <c r="F386">
        <v>10</v>
      </c>
      <c r="G386">
        <v>175</v>
      </c>
      <c r="H386">
        <v>135</v>
      </c>
      <c r="I386">
        <v>94</v>
      </c>
      <c r="J386">
        <v>13.5</v>
      </c>
      <c r="K386">
        <v>9.3999989999999904</v>
      </c>
    </row>
    <row r="387" spans="1:12" x14ac:dyDescent="0.3">
      <c r="A387" t="s">
        <v>5</v>
      </c>
      <c r="B387">
        <v>0.59</v>
      </c>
      <c r="C387" t="s">
        <v>6</v>
      </c>
      <c r="D387">
        <v>2</v>
      </c>
    </row>
    <row r="389" spans="1:12" x14ac:dyDescent="0.3">
      <c r="A389" t="s">
        <v>8</v>
      </c>
    </row>
    <row r="390" spans="1:12" x14ac:dyDescent="0.3">
      <c r="A390" t="s">
        <v>92</v>
      </c>
      <c r="B390" t="s">
        <v>85</v>
      </c>
    </row>
    <row r="391" spans="1:12" x14ac:dyDescent="0.3">
      <c r="A391" s="4" t="s">
        <v>93</v>
      </c>
      <c r="B391" t="s">
        <v>74</v>
      </c>
      <c r="C391" t="s">
        <v>73</v>
      </c>
      <c r="D391" t="s">
        <v>19</v>
      </c>
      <c r="E391" t="s">
        <v>72</v>
      </c>
      <c r="F391" t="s">
        <v>75</v>
      </c>
      <c r="G391" t="s">
        <v>2</v>
      </c>
      <c r="H391" t="s">
        <v>20</v>
      </c>
      <c r="I391" t="s">
        <v>3</v>
      </c>
      <c r="J391" t="s">
        <v>27</v>
      </c>
      <c r="K391" t="s">
        <v>28</v>
      </c>
      <c r="L391" t="s">
        <v>29</v>
      </c>
    </row>
    <row r="392" spans="1:12" x14ac:dyDescent="0.3">
      <c r="A392">
        <v>400</v>
      </c>
      <c r="B392">
        <v>2.1</v>
      </c>
      <c r="C392">
        <f>-0.01*0.01*0.5</f>
        <v>-5.0000000000000002E-5</v>
      </c>
      <c r="D392">
        <v>350</v>
      </c>
      <c r="E392">
        <v>11.101576464620001</v>
      </c>
      <c r="F392">
        <v>0</v>
      </c>
      <c r="G392">
        <v>10</v>
      </c>
      <c r="H392">
        <v>175</v>
      </c>
      <c r="I392">
        <v>133</v>
      </c>
      <c r="J392">
        <v>84</v>
      </c>
      <c r="K392">
        <v>13.3</v>
      </c>
      <c r="L392">
        <v>8.3999989999999904</v>
      </c>
    </row>
    <row r="393" spans="1:12" x14ac:dyDescent="0.3">
      <c r="A393">
        <v>433.33333299999998</v>
      </c>
      <c r="B393">
        <v>2.1</v>
      </c>
      <c r="C393">
        <f>-0.02*0.02*0.5</f>
        <v>-2.0000000000000001E-4</v>
      </c>
      <c r="D393">
        <v>350</v>
      </c>
      <c r="E393">
        <v>11.101576464620001</v>
      </c>
      <c r="F393">
        <v>0</v>
      </c>
      <c r="G393">
        <v>10</v>
      </c>
      <c r="H393">
        <v>175</v>
      </c>
      <c r="I393">
        <v>133</v>
      </c>
      <c r="J393">
        <v>84</v>
      </c>
      <c r="K393">
        <v>13.3</v>
      </c>
      <c r="L393">
        <v>8.3999989999999904</v>
      </c>
    </row>
    <row r="394" spans="1:12" x14ac:dyDescent="0.3">
      <c r="A394">
        <v>466.66666600000002</v>
      </c>
      <c r="B394">
        <v>2.1</v>
      </c>
      <c r="C394">
        <f>-0.03*0.03*0.5</f>
        <v>-4.4999999999999999E-4</v>
      </c>
      <c r="D394">
        <v>350</v>
      </c>
      <c r="E394">
        <v>11.101576464620001</v>
      </c>
      <c r="F394">
        <v>0</v>
      </c>
      <c r="G394">
        <v>10</v>
      </c>
      <c r="H394">
        <v>175</v>
      </c>
      <c r="I394">
        <v>133</v>
      </c>
      <c r="J394">
        <v>84</v>
      </c>
      <c r="K394">
        <v>13.3</v>
      </c>
      <c r="L394">
        <v>8.3999989999999904</v>
      </c>
    </row>
    <row r="395" spans="1:12" x14ac:dyDescent="0.3">
      <c r="A395">
        <v>500</v>
      </c>
      <c r="B395">
        <v>2.1</v>
      </c>
      <c r="C395">
        <f>-0.04*0.04*0.5</f>
        <v>-8.0000000000000004E-4</v>
      </c>
      <c r="D395">
        <v>350</v>
      </c>
      <c r="E395">
        <v>11.101576464620001</v>
      </c>
      <c r="F395">
        <v>0</v>
      </c>
      <c r="G395">
        <v>10</v>
      </c>
      <c r="H395">
        <v>175</v>
      </c>
      <c r="I395">
        <v>133</v>
      </c>
      <c r="J395">
        <v>84</v>
      </c>
      <c r="K395">
        <v>13.3</v>
      </c>
      <c r="L395">
        <v>8.3999989999999904</v>
      </c>
    </row>
    <row r="396" spans="1:12" x14ac:dyDescent="0.3">
      <c r="A396">
        <v>533.33333300000004</v>
      </c>
      <c r="B396">
        <v>2.1</v>
      </c>
      <c r="C396">
        <f>-0.05*0.05*0.5</f>
        <v>-1.2500000000000002E-3</v>
      </c>
      <c r="D396">
        <v>350</v>
      </c>
      <c r="E396">
        <v>11.101576464620001</v>
      </c>
      <c r="F396">
        <v>0</v>
      </c>
      <c r="G396">
        <v>10</v>
      </c>
      <c r="H396">
        <v>175</v>
      </c>
      <c r="I396">
        <v>133</v>
      </c>
      <c r="J396">
        <v>84</v>
      </c>
      <c r="K396">
        <v>13.3</v>
      </c>
      <c r="L396">
        <v>8.3999989999999904</v>
      </c>
    </row>
    <row r="397" spans="1:12" x14ac:dyDescent="0.3">
      <c r="A397">
        <v>566.66666599999996</v>
      </c>
      <c r="B397">
        <v>2.1</v>
      </c>
      <c r="C397">
        <f>-0.06*0.06*0.5</f>
        <v>-1.8E-3</v>
      </c>
      <c r="D397">
        <v>350</v>
      </c>
      <c r="E397">
        <v>11.101576464620001</v>
      </c>
      <c r="F397">
        <v>0</v>
      </c>
      <c r="G397">
        <v>10</v>
      </c>
      <c r="H397">
        <v>175</v>
      </c>
      <c r="I397">
        <v>133</v>
      </c>
      <c r="J397">
        <v>84</v>
      </c>
      <c r="K397">
        <v>13.3</v>
      </c>
      <c r="L397">
        <v>8.3999989999999904</v>
      </c>
    </row>
    <row r="398" spans="1:12" x14ac:dyDescent="0.3">
      <c r="A398">
        <v>600</v>
      </c>
      <c r="B398">
        <v>2.1</v>
      </c>
      <c r="C398">
        <f>-0.07*0.07*0.5</f>
        <v>-2.4500000000000004E-3</v>
      </c>
      <c r="D398">
        <v>350</v>
      </c>
      <c r="E398">
        <v>11.101576464620001</v>
      </c>
      <c r="F398">
        <v>0</v>
      </c>
      <c r="G398">
        <v>10</v>
      </c>
      <c r="H398">
        <v>175</v>
      </c>
      <c r="I398">
        <v>133</v>
      </c>
      <c r="J398">
        <v>84</v>
      </c>
      <c r="K398">
        <v>13.3</v>
      </c>
      <c r="L398">
        <v>8.3999989999999904</v>
      </c>
    </row>
    <row r="399" spans="1:12" x14ac:dyDescent="0.3">
      <c r="A399">
        <v>633.33333300000004</v>
      </c>
      <c r="B399">
        <v>2.1</v>
      </c>
      <c r="C399">
        <f>-0.08*0.08*0.5</f>
        <v>-3.2000000000000002E-3</v>
      </c>
      <c r="D399">
        <v>350</v>
      </c>
      <c r="E399">
        <v>11.101576464620001</v>
      </c>
      <c r="F399">
        <v>0</v>
      </c>
      <c r="G399">
        <v>10</v>
      </c>
      <c r="H399">
        <v>175</v>
      </c>
      <c r="I399">
        <v>133</v>
      </c>
      <c r="J399">
        <v>84</v>
      </c>
      <c r="K399">
        <v>13.3</v>
      </c>
      <c r="L399">
        <v>8.3999989999999904</v>
      </c>
    </row>
    <row r="400" spans="1:12" x14ac:dyDescent="0.3">
      <c r="A400">
        <v>666.66666599999996</v>
      </c>
      <c r="B400">
        <v>2.1</v>
      </c>
      <c r="C400">
        <f>-0.09*0.09*0.5</f>
        <v>-4.0499999999999998E-3</v>
      </c>
      <c r="D400">
        <v>350</v>
      </c>
      <c r="E400">
        <v>11.101576464620001</v>
      </c>
      <c r="F400">
        <v>0</v>
      </c>
      <c r="G400">
        <v>10</v>
      </c>
      <c r="H400">
        <v>175</v>
      </c>
      <c r="I400">
        <v>133</v>
      </c>
      <c r="J400">
        <v>84</v>
      </c>
      <c r="K400">
        <v>13.3</v>
      </c>
      <c r="L400">
        <v>8.3999989999999904</v>
      </c>
    </row>
    <row r="401" spans="1:12" x14ac:dyDescent="0.3">
      <c r="A401">
        <v>700</v>
      </c>
      <c r="B401">
        <v>2.1</v>
      </c>
      <c r="C401">
        <f>-0.1*0.1*0.5</f>
        <v>-5.000000000000001E-3</v>
      </c>
      <c r="D401">
        <v>350</v>
      </c>
      <c r="E401">
        <v>11.101576464620001</v>
      </c>
      <c r="F401">
        <v>0</v>
      </c>
      <c r="G401">
        <v>10</v>
      </c>
      <c r="H401">
        <v>175</v>
      </c>
      <c r="I401">
        <v>133</v>
      </c>
      <c r="J401">
        <v>84</v>
      </c>
      <c r="K401">
        <v>13.3</v>
      </c>
      <c r="L401">
        <v>8.3999989999999904</v>
      </c>
    </row>
    <row r="402" spans="1:12" x14ac:dyDescent="0.3">
      <c r="A402">
        <v>400</v>
      </c>
      <c r="B402">
        <v>2.1</v>
      </c>
      <c r="C402">
        <f>-0.01*0.01*0.5</f>
        <v>-5.0000000000000002E-5</v>
      </c>
      <c r="D402">
        <v>350</v>
      </c>
      <c r="E402">
        <v>11.101576464620001</v>
      </c>
      <c r="F402">
        <v>0</v>
      </c>
      <c r="G402">
        <v>10</v>
      </c>
      <c r="H402">
        <v>175</v>
      </c>
      <c r="I402">
        <v>133</v>
      </c>
      <c r="J402">
        <v>84</v>
      </c>
      <c r="K402">
        <v>13.3</v>
      </c>
      <c r="L402">
        <v>8.3999989999999904</v>
      </c>
    </row>
    <row r="403" spans="1:12" x14ac:dyDescent="0.3">
      <c r="A403" t="s">
        <v>5</v>
      </c>
      <c r="B403">
        <v>0.4</v>
      </c>
      <c r="C403" t="s">
        <v>6</v>
      </c>
      <c r="D403">
        <v>2</v>
      </c>
    </row>
    <row r="404" spans="1:12" x14ac:dyDescent="0.3">
      <c r="A404" t="s">
        <v>8</v>
      </c>
    </row>
    <row r="405" spans="1:12" x14ac:dyDescent="0.3">
      <c r="A405" t="s">
        <v>86</v>
      </c>
      <c r="B405" t="s">
        <v>85</v>
      </c>
    </row>
    <row r="406" spans="1:12" x14ac:dyDescent="0.3">
      <c r="A406" s="4" t="s">
        <v>93</v>
      </c>
      <c r="B406" t="s">
        <v>74</v>
      </c>
      <c r="C406" t="s">
        <v>73</v>
      </c>
      <c r="D406" t="s">
        <v>19</v>
      </c>
      <c r="E406" t="s">
        <v>72</v>
      </c>
      <c r="F406" t="s">
        <v>75</v>
      </c>
      <c r="G406" t="s">
        <v>2</v>
      </c>
      <c r="H406" t="s">
        <v>20</v>
      </c>
      <c r="I406" t="s">
        <v>3</v>
      </c>
      <c r="J406" t="s">
        <v>27</v>
      </c>
      <c r="K406" t="s">
        <v>28</v>
      </c>
      <c r="L406" t="s">
        <v>29</v>
      </c>
    </row>
    <row r="407" spans="1:12" x14ac:dyDescent="0.3">
      <c r="A407">
        <v>400</v>
      </c>
      <c r="B407">
        <v>2.1</v>
      </c>
      <c r="C407">
        <f>-0.01*0.01*0.5</f>
        <v>-5.0000000000000002E-5</v>
      </c>
      <c r="D407">
        <v>350</v>
      </c>
      <c r="E407">
        <v>11.101576464620001</v>
      </c>
      <c r="F407">
        <v>2.6813723606513998E-3</v>
      </c>
      <c r="G407">
        <v>100</v>
      </c>
      <c r="H407">
        <v>50</v>
      </c>
      <c r="I407">
        <v>30</v>
      </c>
      <c r="J407">
        <v>53</v>
      </c>
      <c r="K407">
        <v>3</v>
      </c>
      <c r="L407">
        <v>5.2999999999999901</v>
      </c>
    </row>
    <row r="408" spans="1:12" x14ac:dyDescent="0.3">
      <c r="A408">
        <v>433.33333299999998</v>
      </c>
      <c r="B408">
        <v>2.1</v>
      </c>
      <c r="C408">
        <f>-0.02*0.02*0.5</f>
        <v>-2.0000000000000001E-4</v>
      </c>
      <c r="D408">
        <v>350</v>
      </c>
      <c r="E408">
        <v>11.101576464620001</v>
      </c>
      <c r="F408">
        <v>2.6813723606513998E-3</v>
      </c>
      <c r="G408">
        <v>100</v>
      </c>
      <c r="H408">
        <v>50</v>
      </c>
      <c r="I408">
        <v>30</v>
      </c>
      <c r="J408">
        <v>53</v>
      </c>
      <c r="K408">
        <v>3</v>
      </c>
      <c r="L408">
        <v>5.2999999999999901</v>
      </c>
    </row>
    <row r="409" spans="1:12" x14ac:dyDescent="0.3">
      <c r="A409">
        <v>466.66666600000002</v>
      </c>
      <c r="B409">
        <v>2.1</v>
      </c>
      <c r="C409">
        <f>-0.03*0.03*0.5</f>
        <v>-4.4999999999999999E-4</v>
      </c>
      <c r="D409">
        <v>350</v>
      </c>
      <c r="E409">
        <v>11.101576464620001</v>
      </c>
      <c r="F409">
        <v>2.6813723606513998E-3</v>
      </c>
      <c r="G409">
        <v>100</v>
      </c>
      <c r="H409">
        <v>50</v>
      </c>
      <c r="I409">
        <v>30</v>
      </c>
      <c r="J409">
        <v>53</v>
      </c>
      <c r="K409">
        <v>3</v>
      </c>
      <c r="L409">
        <v>5.2999999999999901</v>
      </c>
    </row>
    <row r="410" spans="1:12" x14ac:dyDescent="0.3">
      <c r="A410">
        <v>500</v>
      </c>
      <c r="B410">
        <v>2.1</v>
      </c>
      <c r="C410">
        <f>-0.04*0.04*0.5</f>
        <v>-8.0000000000000004E-4</v>
      </c>
      <c r="D410">
        <v>350</v>
      </c>
      <c r="E410">
        <v>11.101576464620001</v>
      </c>
      <c r="F410">
        <v>2.6813723606513998E-3</v>
      </c>
      <c r="G410">
        <v>100</v>
      </c>
      <c r="H410">
        <v>50</v>
      </c>
      <c r="I410">
        <v>30</v>
      </c>
      <c r="J410">
        <v>53</v>
      </c>
      <c r="K410">
        <v>3</v>
      </c>
      <c r="L410">
        <v>5.2999999999999901</v>
      </c>
    </row>
    <row r="411" spans="1:12" x14ac:dyDescent="0.3">
      <c r="A411">
        <v>533.33333300000004</v>
      </c>
      <c r="B411">
        <v>2.1</v>
      </c>
      <c r="C411">
        <f>-0.05*0.05*0.5</f>
        <v>-1.2500000000000002E-3</v>
      </c>
      <c r="D411">
        <v>350</v>
      </c>
      <c r="E411">
        <v>11.101576464620001</v>
      </c>
      <c r="F411">
        <v>2.6813723606513998E-3</v>
      </c>
      <c r="G411">
        <v>100</v>
      </c>
      <c r="H411">
        <v>50</v>
      </c>
      <c r="I411">
        <v>30</v>
      </c>
      <c r="J411">
        <v>53</v>
      </c>
      <c r="K411">
        <v>3</v>
      </c>
      <c r="L411">
        <v>5.2999999999999901</v>
      </c>
    </row>
    <row r="412" spans="1:12" x14ac:dyDescent="0.3">
      <c r="A412">
        <v>566.66666599999996</v>
      </c>
      <c r="B412">
        <v>2.1</v>
      </c>
      <c r="C412">
        <f>-0.06*0.06*0.5</f>
        <v>-1.8E-3</v>
      </c>
      <c r="D412">
        <v>350</v>
      </c>
      <c r="E412">
        <v>11.101576464620001</v>
      </c>
      <c r="F412">
        <v>2.6813723606513998E-3</v>
      </c>
      <c r="G412">
        <v>100</v>
      </c>
      <c r="H412">
        <v>50</v>
      </c>
      <c r="I412">
        <v>30</v>
      </c>
      <c r="J412">
        <v>53</v>
      </c>
      <c r="K412">
        <v>3</v>
      </c>
      <c r="L412">
        <v>5.2999999999999901</v>
      </c>
    </row>
    <row r="413" spans="1:12" x14ac:dyDescent="0.3">
      <c r="A413">
        <v>600</v>
      </c>
      <c r="B413">
        <v>2.1</v>
      </c>
      <c r="C413">
        <f>-0.07*0.07*0.5</f>
        <v>-2.4500000000000004E-3</v>
      </c>
      <c r="D413">
        <v>350</v>
      </c>
      <c r="E413">
        <v>11.101576464620001</v>
      </c>
      <c r="F413">
        <v>2.6813723606513998E-3</v>
      </c>
      <c r="G413">
        <v>100</v>
      </c>
      <c r="H413">
        <v>50</v>
      </c>
      <c r="I413">
        <v>30</v>
      </c>
      <c r="J413">
        <v>53</v>
      </c>
      <c r="K413">
        <v>3</v>
      </c>
      <c r="L413">
        <v>5.2999999999999901</v>
      </c>
    </row>
    <row r="414" spans="1:12" x14ac:dyDescent="0.3">
      <c r="A414">
        <v>633.33333300000004</v>
      </c>
      <c r="B414">
        <v>2.1</v>
      </c>
      <c r="C414">
        <f>-0.08*0.08*0.5</f>
        <v>-3.2000000000000002E-3</v>
      </c>
      <c r="D414">
        <v>350</v>
      </c>
      <c r="E414">
        <v>11.101576464620001</v>
      </c>
      <c r="F414">
        <v>2.6813723606513998E-3</v>
      </c>
      <c r="G414">
        <v>100</v>
      </c>
      <c r="H414">
        <v>50</v>
      </c>
      <c r="I414">
        <v>30</v>
      </c>
      <c r="J414">
        <v>53</v>
      </c>
      <c r="K414">
        <v>3</v>
      </c>
      <c r="L414">
        <v>5.2999999999999901</v>
      </c>
    </row>
    <row r="415" spans="1:12" x14ac:dyDescent="0.3">
      <c r="A415">
        <v>666.66666599999996</v>
      </c>
      <c r="B415">
        <v>2.1</v>
      </c>
      <c r="C415">
        <f>-0.09*0.09*0.5</f>
        <v>-4.0499999999999998E-3</v>
      </c>
      <c r="D415">
        <v>350</v>
      </c>
      <c r="E415">
        <v>11.101576464620001</v>
      </c>
      <c r="F415">
        <v>2.6813723606513998E-3</v>
      </c>
      <c r="G415">
        <v>100</v>
      </c>
      <c r="H415">
        <v>50</v>
      </c>
      <c r="I415">
        <v>30</v>
      </c>
      <c r="J415">
        <v>53</v>
      </c>
      <c r="K415">
        <v>3</v>
      </c>
      <c r="L415">
        <v>5.2999999999999901</v>
      </c>
    </row>
    <row r="416" spans="1:12" x14ac:dyDescent="0.3">
      <c r="A416">
        <v>700</v>
      </c>
      <c r="B416">
        <v>2.1</v>
      </c>
      <c r="C416">
        <f>-0.1*0.1*0.5</f>
        <v>-5.000000000000001E-3</v>
      </c>
      <c r="D416">
        <v>350</v>
      </c>
      <c r="E416">
        <v>11.101576464620001</v>
      </c>
      <c r="F416">
        <v>2.6813723606513998E-3</v>
      </c>
      <c r="G416">
        <v>100</v>
      </c>
      <c r="H416">
        <v>50</v>
      </c>
      <c r="I416">
        <v>30</v>
      </c>
      <c r="J416">
        <v>53</v>
      </c>
      <c r="K416">
        <v>3</v>
      </c>
      <c r="L416">
        <v>5.2999999999999901</v>
      </c>
    </row>
    <row r="417" spans="1:12" x14ac:dyDescent="0.3">
      <c r="A417">
        <v>400</v>
      </c>
      <c r="B417">
        <v>2.1</v>
      </c>
      <c r="C417">
        <f>-0.01*0.01*0.5</f>
        <v>-5.0000000000000002E-5</v>
      </c>
      <c r="D417">
        <v>350</v>
      </c>
      <c r="E417">
        <v>11.101576464620001</v>
      </c>
      <c r="F417">
        <v>2.6813723606513998E-3</v>
      </c>
      <c r="G417">
        <v>100</v>
      </c>
      <c r="H417">
        <v>50</v>
      </c>
      <c r="I417">
        <v>30</v>
      </c>
      <c r="J417">
        <v>53</v>
      </c>
      <c r="K417">
        <v>3</v>
      </c>
      <c r="L417">
        <v>5.2999999999999901</v>
      </c>
    </row>
    <row r="418" spans="1:12" x14ac:dyDescent="0.3">
      <c r="A418" t="s">
        <v>5</v>
      </c>
      <c r="B418">
        <v>0.4</v>
      </c>
      <c r="C418" t="s">
        <v>6</v>
      </c>
      <c r="D418">
        <v>2</v>
      </c>
    </row>
    <row r="419" spans="1:12" x14ac:dyDescent="0.3">
      <c r="A419" t="s">
        <v>8</v>
      </c>
    </row>
    <row r="420" spans="1:12" x14ac:dyDescent="0.3">
      <c r="A420" t="s">
        <v>86</v>
      </c>
      <c r="B420" t="s">
        <v>85</v>
      </c>
    </row>
    <row r="421" spans="1:12" x14ac:dyDescent="0.3">
      <c r="A421" t="s">
        <v>93</v>
      </c>
      <c r="B421" t="s">
        <v>74</v>
      </c>
      <c r="C421" t="s">
        <v>73</v>
      </c>
      <c r="D421" t="s">
        <v>19</v>
      </c>
      <c r="E421" t="s">
        <v>72</v>
      </c>
      <c r="F421" t="s">
        <v>75</v>
      </c>
      <c r="G421" t="s">
        <v>2</v>
      </c>
      <c r="H421" s="4" t="s">
        <v>20</v>
      </c>
      <c r="I421" t="s">
        <v>3</v>
      </c>
      <c r="J421" t="s">
        <v>27</v>
      </c>
      <c r="K421" t="s">
        <v>28</v>
      </c>
      <c r="L421" t="s">
        <v>29</v>
      </c>
    </row>
    <row r="422" spans="1:12" x14ac:dyDescent="0.3">
      <c r="A422">
        <v>590</v>
      </c>
      <c r="B422">
        <v>2.1</v>
      </c>
      <c r="C422">
        <v>0</v>
      </c>
      <c r="D422">
        <v>350</v>
      </c>
      <c r="E422">
        <v>11.101576464620001</v>
      </c>
      <c r="F422">
        <v>2.6813723606513998E-3</v>
      </c>
      <c r="G422">
        <v>100</v>
      </c>
      <c r="H422">
        <v>50</v>
      </c>
      <c r="I422">
        <v>30</v>
      </c>
      <c r="J422">
        <v>53</v>
      </c>
      <c r="K422">
        <v>3</v>
      </c>
      <c r="L422">
        <v>5.2999999999999901</v>
      </c>
    </row>
    <row r="423" spans="1:12" x14ac:dyDescent="0.3">
      <c r="A423">
        <v>590</v>
      </c>
      <c r="B423">
        <v>2.1</v>
      </c>
      <c r="C423">
        <v>0</v>
      </c>
      <c r="D423">
        <v>350</v>
      </c>
      <c r="E423">
        <v>11.101576464620001</v>
      </c>
      <c r="F423">
        <v>2.6813723606513998E-3</v>
      </c>
      <c r="G423">
        <v>100</v>
      </c>
      <c r="H423">
        <v>75</v>
      </c>
      <c r="I423">
        <v>66</v>
      </c>
      <c r="J423">
        <v>110</v>
      </c>
      <c r="K423">
        <v>6.5999999999999899</v>
      </c>
      <c r="L423">
        <v>11</v>
      </c>
    </row>
    <row r="424" spans="1:12" x14ac:dyDescent="0.3">
      <c r="A424">
        <v>590</v>
      </c>
      <c r="B424">
        <v>2.1</v>
      </c>
      <c r="C424">
        <v>0</v>
      </c>
      <c r="D424">
        <v>350</v>
      </c>
      <c r="E424">
        <v>11.101576464620001</v>
      </c>
      <c r="F424">
        <v>2.6813723606513998E-3</v>
      </c>
      <c r="G424">
        <v>100</v>
      </c>
      <c r="H424">
        <v>100</v>
      </c>
      <c r="I424">
        <v>103</v>
      </c>
      <c r="J424">
        <v>187</v>
      </c>
      <c r="K424">
        <v>10.3</v>
      </c>
      <c r="L424">
        <v>18.6999999999999</v>
      </c>
    </row>
    <row r="425" spans="1:12" x14ac:dyDescent="0.3">
      <c r="A425">
        <v>590</v>
      </c>
      <c r="B425">
        <v>2.1</v>
      </c>
      <c r="C425">
        <v>0</v>
      </c>
      <c r="D425">
        <v>350</v>
      </c>
      <c r="E425">
        <v>11.101576464620001</v>
      </c>
      <c r="F425">
        <v>2.6813723606513998E-3</v>
      </c>
      <c r="G425">
        <v>100</v>
      </c>
      <c r="H425">
        <v>125</v>
      </c>
      <c r="I425">
        <v>129</v>
      </c>
      <c r="J425">
        <v>266</v>
      </c>
      <c r="K425">
        <v>12.9</v>
      </c>
      <c r="L425">
        <v>26.6</v>
      </c>
    </row>
    <row r="426" spans="1:12" x14ac:dyDescent="0.3">
      <c r="A426">
        <v>590</v>
      </c>
      <c r="B426">
        <v>2.1</v>
      </c>
      <c r="C426">
        <v>0</v>
      </c>
      <c r="D426">
        <v>350</v>
      </c>
      <c r="E426">
        <v>11.101576464620001</v>
      </c>
      <c r="F426">
        <v>2.6813723606513998E-3</v>
      </c>
      <c r="G426">
        <v>100</v>
      </c>
      <c r="H426">
        <v>150</v>
      </c>
      <c r="I426">
        <v>133</v>
      </c>
      <c r="J426">
        <v>276</v>
      </c>
      <c r="K426">
        <v>13.3</v>
      </c>
      <c r="L426">
        <v>27.6</v>
      </c>
    </row>
    <row r="427" spans="1:12" x14ac:dyDescent="0.3">
      <c r="A427">
        <v>590</v>
      </c>
      <c r="B427">
        <v>2.1</v>
      </c>
      <c r="C427">
        <v>0</v>
      </c>
      <c r="D427">
        <v>350</v>
      </c>
      <c r="E427">
        <v>11.101576464620001</v>
      </c>
      <c r="F427">
        <v>2.6813723606513998E-3</v>
      </c>
      <c r="G427">
        <v>100</v>
      </c>
      <c r="H427">
        <v>175</v>
      </c>
      <c r="I427">
        <v>133</v>
      </c>
      <c r="J427">
        <v>276</v>
      </c>
      <c r="K427">
        <v>13.3</v>
      </c>
      <c r="L427">
        <v>27.6</v>
      </c>
    </row>
    <row r="428" spans="1:12" x14ac:dyDescent="0.3">
      <c r="A428">
        <v>590</v>
      </c>
      <c r="B428">
        <v>2.1</v>
      </c>
      <c r="C428">
        <v>0</v>
      </c>
      <c r="D428">
        <v>350</v>
      </c>
      <c r="E428">
        <v>11.101576464620001</v>
      </c>
      <c r="F428">
        <v>2.6813723606513998E-3</v>
      </c>
      <c r="G428">
        <v>100</v>
      </c>
      <c r="H428">
        <v>200</v>
      </c>
      <c r="I428">
        <v>137</v>
      </c>
      <c r="J428">
        <v>276</v>
      </c>
      <c r="K428">
        <v>13.6999999999999</v>
      </c>
      <c r="L428">
        <v>27.6</v>
      </c>
    </row>
    <row r="429" spans="1:12" x14ac:dyDescent="0.3">
      <c r="A429">
        <v>590</v>
      </c>
      <c r="B429">
        <v>2.1</v>
      </c>
      <c r="C429">
        <v>0</v>
      </c>
      <c r="D429">
        <v>350</v>
      </c>
      <c r="E429">
        <v>11.101576464620001</v>
      </c>
      <c r="F429">
        <v>2.6813723606513998E-3</v>
      </c>
      <c r="G429">
        <v>100</v>
      </c>
      <c r="H429">
        <v>225</v>
      </c>
      <c r="I429">
        <v>138</v>
      </c>
      <c r="J429">
        <v>276</v>
      </c>
      <c r="K429">
        <v>13.8</v>
      </c>
      <c r="L429">
        <v>27.6</v>
      </c>
    </row>
    <row r="430" spans="1:12" x14ac:dyDescent="0.3">
      <c r="A430">
        <v>590</v>
      </c>
      <c r="B430">
        <v>2.1</v>
      </c>
      <c r="C430">
        <v>0</v>
      </c>
      <c r="D430">
        <v>350</v>
      </c>
      <c r="E430">
        <v>11.101576464620001</v>
      </c>
      <c r="F430">
        <v>2.6813723606513998E-3</v>
      </c>
      <c r="G430">
        <v>100</v>
      </c>
      <c r="H430">
        <v>250</v>
      </c>
      <c r="I430">
        <v>139</v>
      </c>
      <c r="J430">
        <v>276</v>
      </c>
      <c r="K430">
        <v>13.9</v>
      </c>
      <c r="L430">
        <v>27.6</v>
      </c>
    </row>
    <row r="431" spans="1:12" x14ac:dyDescent="0.3">
      <c r="A431">
        <v>590</v>
      </c>
      <c r="B431">
        <v>2.1</v>
      </c>
      <c r="C431">
        <v>0</v>
      </c>
      <c r="D431">
        <v>350</v>
      </c>
      <c r="E431">
        <v>11.101576464620001</v>
      </c>
      <c r="F431">
        <v>2.6813723606513998E-3</v>
      </c>
      <c r="G431">
        <v>100</v>
      </c>
      <c r="H431">
        <v>275</v>
      </c>
      <c r="I431">
        <v>139</v>
      </c>
      <c r="J431">
        <v>276</v>
      </c>
      <c r="K431">
        <v>13.9</v>
      </c>
      <c r="L431">
        <v>27.6</v>
      </c>
    </row>
    <row r="432" spans="1:12" x14ac:dyDescent="0.3">
      <c r="A432">
        <v>590</v>
      </c>
      <c r="B432">
        <v>2.1</v>
      </c>
      <c r="C432">
        <v>0</v>
      </c>
      <c r="D432">
        <v>350</v>
      </c>
      <c r="E432">
        <v>11.101576464620001</v>
      </c>
      <c r="F432">
        <v>2.6813723606513998E-3</v>
      </c>
      <c r="G432">
        <v>100</v>
      </c>
      <c r="H432">
        <v>300</v>
      </c>
      <c r="I432">
        <v>140</v>
      </c>
      <c r="J432">
        <v>276</v>
      </c>
      <c r="K432">
        <v>14</v>
      </c>
      <c r="L432">
        <v>27.6</v>
      </c>
    </row>
    <row r="433" spans="1:12" x14ac:dyDescent="0.3">
      <c r="A433">
        <v>590</v>
      </c>
      <c r="B433">
        <v>2.1</v>
      </c>
      <c r="C433">
        <v>0</v>
      </c>
      <c r="D433">
        <v>350</v>
      </c>
      <c r="E433">
        <v>11.101576464620001</v>
      </c>
      <c r="F433">
        <v>2.6813723606513998E-3</v>
      </c>
      <c r="G433">
        <v>100</v>
      </c>
      <c r="H433">
        <v>325</v>
      </c>
      <c r="I433">
        <v>140</v>
      </c>
      <c r="J433">
        <v>276</v>
      </c>
      <c r="K433">
        <v>14</v>
      </c>
      <c r="L433">
        <v>27.6</v>
      </c>
    </row>
    <row r="434" spans="1:12" x14ac:dyDescent="0.3">
      <c r="A434">
        <v>590</v>
      </c>
      <c r="B434">
        <v>2.1</v>
      </c>
      <c r="C434">
        <v>0</v>
      </c>
      <c r="D434">
        <v>350</v>
      </c>
      <c r="E434">
        <v>11.101576464620001</v>
      </c>
      <c r="F434">
        <v>2.6813723606513998E-3</v>
      </c>
      <c r="G434">
        <v>100</v>
      </c>
      <c r="H434">
        <v>350</v>
      </c>
      <c r="I434">
        <v>140</v>
      </c>
      <c r="J434">
        <v>276</v>
      </c>
      <c r="K434">
        <v>14</v>
      </c>
      <c r="L434">
        <v>27.6</v>
      </c>
    </row>
    <row r="435" spans="1:12" x14ac:dyDescent="0.3">
      <c r="A435">
        <v>590</v>
      </c>
      <c r="B435">
        <v>2.1</v>
      </c>
      <c r="C435">
        <v>0</v>
      </c>
      <c r="D435">
        <v>350</v>
      </c>
      <c r="E435">
        <v>11.101576464620001</v>
      </c>
      <c r="F435">
        <v>2.6813723606513998E-3</v>
      </c>
      <c r="G435">
        <v>100</v>
      </c>
      <c r="H435">
        <v>375</v>
      </c>
      <c r="I435">
        <v>140</v>
      </c>
      <c r="J435">
        <v>276</v>
      </c>
      <c r="K435">
        <v>14</v>
      </c>
      <c r="L435">
        <v>27.6</v>
      </c>
    </row>
    <row r="436" spans="1:12" x14ac:dyDescent="0.3">
      <c r="A436">
        <v>590</v>
      </c>
      <c r="B436">
        <v>2.1</v>
      </c>
      <c r="C436">
        <v>0</v>
      </c>
      <c r="D436">
        <v>350</v>
      </c>
      <c r="E436">
        <v>11.101576464620001</v>
      </c>
      <c r="F436">
        <v>2.6813723606513998E-3</v>
      </c>
      <c r="G436">
        <v>100</v>
      </c>
      <c r="H436">
        <v>400</v>
      </c>
      <c r="I436">
        <v>140</v>
      </c>
      <c r="J436">
        <v>276</v>
      </c>
      <c r="K436">
        <v>14</v>
      </c>
      <c r="L436">
        <v>27.6</v>
      </c>
    </row>
    <row r="437" spans="1:12" x14ac:dyDescent="0.3">
      <c r="A437">
        <v>590</v>
      </c>
      <c r="B437">
        <v>2.1</v>
      </c>
      <c r="C437">
        <v>0</v>
      </c>
      <c r="D437">
        <v>350</v>
      </c>
      <c r="E437">
        <v>11.101576464620001</v>
      </c>
      <c r="F437">
        <v>2.6813723606513998E-3</v>
      </c>
      <c r="G437">
        <v>100</v>
      </c>
      <c r="H437">
        <v>50</v>
      </c>
      <c r="I437">
        <v>30</v>
      </c>
      <c r="J437">
        <v>53</v>
      </c>
      <c r="K437">
        <v>3</v>
      </c>
      <c r="L437">
        <v>5.2999999999999901</v>
      </c>
    </row>
    <row r="438" spans="1:12" x14ac:dyDescent="0.3">
      <c r="A438" t="s">
        <v>5</v>
      </c>
      <c r="B438">
        <v>0.59</v>
      </c>
      <c r="C438" t="s">
        <v>6</v>
      </c>
      <c r="D438">
        <v>2</v>
      </c>
    </row>
    <row r="439" spans="1:12" x14ac:dyDescent="0.3">
      <c r="A439" t="s">
        <v>8</v>
      </c>
    </row>
    <row r="440" spans="1:12" x14ac:dyDescent="0.3">
      <c r="A440" t="s">
        <v>86</v>
      </c>
      <c r="B440" t="s">
        <v>85</v>
      </c>
    </row>
    <row r="441" spans="1:12" x14ac:dyDescent="0.3">
      <c r="A441" t="s">
        <v>93</v>
      </c>
      <c r="B441" t="s">
        <v>74</v>
      </c>
      <c r="C441" t="s">
        <v>73</v>
      </c>
      <c r="D441" t="s">
        <v>19</v>
      </c>
      <c r="E441" t="s">
        <v>72</v>
      </c>
      <c r="F441" t="s">
        <v>75</v>
      </c>
      <c r="G441" s="4" t="s">
        <v>2</v>
      </c>
      <c r="H441" t="s">
        <v>20</v>
      </c>
      <c r="I441" t="s">
        <v>3</v>
      </c>
      <c r="J441" t="s">
        <v>27</v>
      </c>
      <c r="K441" t="s">
        <v>28</v>
      </c>
      <c r="L441" t="s">
        <v>29</v>
      </c>
    </row>
    <row r="442" spans="1:12" x14ac:dyDescent="0.3">
      <c r="A442">
        <v>590</v>
      </c>
      <c r="B442">
        <v>2.1</v>
      </c>
      <c r="C442">
        <v>0</v>
      </c>
      <c r="D442">
        <v>250</v>
      </c>
      <c r="E442">
        <v>11.101576464620001</v>
      </c>
      <c r="F442">
        <v>2.6813723606513998E-3</v>
      </c>
      <c r="G442">
        <v>0.01</v>
      </c>
      <c r="H442">
        <v>125</v>
      </c>
      <c r="I442">
        <v>138</v>
      </c>
      <c r="J442">
        <v>290</v>
      </c>
      <c r="K442">
        <v>13.8</v>
      </c>
      <c r="L442">
        <v>29</v>
      </c>
    </row>
    <row r="443" spans="1:12" x14ac:dyDescent="0.3">
      <c r="A443">
        <v>590</v>
      </c>
      <c r="B443">
        <v>2.1</v>
      </c>
      <c r="C443">
        <v>0</v>
      </c>
      <c r="D443">
        <v>250</v>
      </c>
      <c r="E443">
        <v>11.101576464620001</v>
      </c>
      <c r="F443">
        <v>2.6813723606513998E-3</v>
      </c>
      <c r="G443">
        <v>10.01</v>
      </c>
      <c r="H443">
        <v>125</v>
      </c>
      <c r="I443">
        <v>137</v>
      </c>
      <c r="J443">
        <v>300</v>
      </c>
      <c r="K443">
        <v>13.6999999999999</v>
      </c>
      <c r="L443">
        <v>30</v>
      </c>
    </row>
    <row r="444" spans="1:12" x14ac:dyDescent="0.3">
      <c r="A444">
        <v>590</v>
      </c>
      <c r="B444">
        <v>2.1</v>
      </c>
      <c r="C444">
        <v>0</v>
      </c>
      <c r="D444">
        <v>250</v>
      </c>
      <c r="E444">
        <v>11.101576464620001</v>
      </c>
      <c r="F444">
        <v>2.6813723606513998E-3</v>
      </c>
      <c r="G444">
        <v>20.010000000000002</v>
      </c>
      <c r="H444">
        <v>125</v>
      </c>
      <c r="I444">
        <v>131</v>
      </c>
      <c r="J444">
        <v>273</v>
      </c>
      <c r="K444">
        <v>13.0999999999999</v>
      </c>
      <c r="L444">
        <v>27.3</v>
      </c>
    </row>
    <row r="445" spans="1:12" x14ac:dyDescent="0.3">
      <c r="A445">
        <v>590</v>
      </c>
      <c r="B445">
        <v>2.1</v>
      </c>
      <c r="C445">
        <v>0</v>
      </c>
      <c r="D445">
        <v>250</v>
      </c>
      <c r="E445">
        <v>11.101576464620001</v>
      </c>
      <c r="F445">
        <v>2.6813723606513998E-3</v>
      </c>
      <c r="G445">
        <v>30.01</v>
      </c>
      <c r="H445">
        <v>125</v>
      </c>
      <c r="I445">
        <v>143</v>
      </c>
      <c r="J445">
        <v>278</v>
      </c>
      <c r="K445">
        <v>14.3</v>
      </c>
      <c r="L445">
        <v>27.8</v>
      </c>
    </row>
    <row r="446" spans="1:12" x14ac:dyDescent="0.3">
      <c r="A446">
        <v>590</v>
      </c>
      <c r="B446">
        <v>2.1</v>
      </c>
      <c r="C446">
        <v>0</v>
      </c>
      <c r="D446">
        <v>250</v>
      </c>
      <c r="E446">
        <v>11.101576464620001</v>
      </c>
      <c r="F446">
        <v>2.6813723606513998E-3</v>
      </c>
      <c r="G446">
        <v>40.01</v>
      </c>
      <c r="H446">
        <v>125</v>
      </c>
      <c r="I446">
        <v>138</v>
      </c>
      <c r="J446">
        <v>302</v>
      </c>
      <c r="K446">
        <v>13.8</v>
      </c>
      <c r="L446">
        <v>30.1999999999999</v>
      </c>
    </row>
    <row r="447" spans="1:12" x14ac:dyDescent="0.3">
      <c r="A447">
        <v>590</v>
      </c>
      <c r="B447">
        <v>2.1</v>
      </c>
      <c r="C447">
        <v>0</v>
      </c>
      <c r="D447">
        <v>250</v>
      </c>
      <c r="E447">
        <v>11.101576464620001</v>
      </c>
      <c r="F447">
        <v>2.6813723606513998E-3</v>
      </c>
      <c r="G447">
        <v>50.01</v>
      </c>
      <c r="H447">
        <v>125</v>
      </c>
      <c r="I447">
        <v>140</v>
      </c>
      <c r="J447">
        <v>291</v>
      </c>
      <c r="K447">
        <v>14</v>
      </c>
      <c r="L447">
        <v>29.1</v>
      </c>
    </row>
    <row r="448" spans="1:12" x14ac:dyDescent="0.3">
      <c r="A448">
        <v>590</v>
      </c>
      <c r="B448">
        <v>2.1</v>
      </c>
      <c r="C448">
        <v>0</v>
      </c>
      <c r="D448">
        <v>250</v>
      </c>
      <c r="E448">
        <v>11.101576464620001</v>
      </c>
      <c r="F448">
        <v>2.6813723606513998E-3</v>
      </c>
      <c r="G448">
        <v>60.01</v>
      </c>
      <c r="H448">
        <v>125</v>
      </c>
      <c r="I448">
        <v>131</v>
      </c>
      <c r="J448">
        <v>308</v>
      </c>
      <c r="K448">
        <v>13.0999999999999</v>
      </c>
      <c r="L448">
        <v>30.8</v>
      </c>
    </row>
    <row r="449" spans="1:12" x14ac:dyDescent="0.3">
      <c r="A449">
        <v>590</v>
      </c>
      <c r="B449">
        <v>2.1</v>
      </c>
      <c r="C449">
        <v>0</v>
      </c>
      <c r="D449">
        <v>250</v>
      </c>
      <c r="E449">
        <v>11.101576464620001</v>
      </c>
      <c r="F449">
        <v>2.6813723606513998E-3</v>
      </c>
      <c r="G449">
        <v>70.010000000000005</v>
      </c>
      <c r="H449">
        <v>125</v>
      </c>
      <c r="I449">
        <v>145</v>
      </c>
      <c r="J449">
        <v>262</v>
      </c>
      <c r="K449">
        <v>14.5</v>
      </c>
      <c r="L449">
        <v>26.1999999999999</v>
      </c>
    </row>
    <row r="450" spans="1:12" x14ac:dyDescent="0.3">
      <c r="A450">
        <v>590</v>
      </c>
      <c r="B450">
        <v>2.1</v>
      </c>
      <c r="C450">
        <v>0</v>
      </c>
      <c r="D450">
        <v>250</v>
      </c>
      <c r="E450">
        <v>11.101576464620001</v>
      </c>
      <c r="F450">
        <v>2.6813723606513998E-3</v>
      </c>
      <c r="G450">
        <v>80.010000000000005</v>
      </c>
      <c r="H450">
        <v>125</v>
      </c>
      <c r="I450">
        <v>142</v>
      </c>
      <c r="J450">
        <v>288</v>
      </c>
      <c r="K450">
        <v>14.1999999999999</v>
      </c>
      <c r="L450">
        <v>28.8</v>
      </c>
    </row>
    <row r="451" spans="1:12" x14ac:dyDescent="0.3">
      <c r="A451">
        <v>590</v>
      </c>
      <c r="B451">
        <v>2.1</v>
      </c>
      <c r="C451">
        <v>0</v>
      </c>
      <c r="D451">
        <v>250</v>
      </c>
      <c r="E451">
        <v>11.101576464620001</v>
      </c>
      <c r="F451">
        <v>2.6813723606513998E-3</v>
      </c>
      <c r="G451">
        <v>90.01</v>
      </c>
      <c r="H451">
        <v>125</v>
      </c>
      <c r="I451">
        <v>124</v>
      </c>
      <c r="J451">
        <v>299</v>
      </c>
      <c r="K451">
        <v>12.4</v>
      </c>
      <c r="L451">
        <v>29.899999999999899</v>
      </c>
    </row>
    <row r="452" spans="1:12" x14ac:dyDescent="0.3">
      <c r="A452">
        <v>590</v>
      </c>
      <c r="B452">
        <v>2.1</v>
      </c>
      <c r="C452">
        <v>0</v>
      </c>
      <c r="D452">
        <v>250</v>
      </c>
      <c r="E452">
        <v>11.101576464620001</v>
      </c>
      <c r="F452">
        <v>2.6813723606513998E-3</v>
      </c>
      <c r="G452">
        <v>100.01</v>
      </c>
      <c r="H452">
        <v>125</v>
      </c>
      <c r="I452">
        <v>129</v>
      </c>
      <c r="J452">
        <v>264</v>
      </c>
      <c r="K452">
        <v>12.9</v>
      </c>
      <c r="L452">
        <v>26.399999999999899</v>
      </c>
    </row>
    <row r="453" spans="1:12" x14ac:dyDescent="0.3">
      <c r="A453">
        <v>590</v>
      </c>
      <c r="B453">
        <v>2.1</v>
      </c>
      <c r="C453">
        <v>0</v>
      </c>
      <c r="D453">
        <v>250</v>
      </c>
      <c r="E453">
        <v>11.101576464620001</v>
      </c>
      <c r="F453">
        <v>2.6813723606513998E-3</v>
      </c>
      <c r="G453">
        <v>110.01</v>
      </c>
      <c r="H453">
        <v>125</v>
      </c>
      <c r="I453">
        <v>128</v>
      </c>
      <c r="J453">
        <v>241</v>
      </c>
      <c r="K453">
        <v>12.8</v>
      </c>
      <c r="L453">
        <v>24.1</v>
      </c>
    </row>
    <row r="454" spans="1:12" x14ac:dyDescent="0.3">
      <c r="A454">
        <v>590</v>
      </c>
      <c r="B454">
        <v>2.1</v>
      </c>
      <c r="C454">
        <v>0</v>
      </c>
      <c r="D454">
        <v>250</v>
      </c>
      <c r="E454">
        <v>11.101576464620001</v>
      </c>
      <c r="F454">
        <v>2.6813723606513998E-3</v>
      </c>
      <c r="G454">
        <v>120.01</v>
      </c>
      <c r="H454">
        <v>125</v>
      </c>
      <c r="I454">
        <v>107</v>
      </c>
      <c r="J454">
        <v>231</v>
      </c>
      <c r="K454">
        <v>10.6999999999999</v>
      </c>
      <c r="L454">
        <v>23.1</v>
      </c>
    </row>
    <row r="455" spans="1:12" x14ac:dyDescent="0.3">
      <c r="A455">
        <v>590</v>
      </c>
      <c r="B455">
        <v>2.1</v>
      </c>
      <c r="C455">
        <v>0</v>
      </c>
      <c r="D455">
        <v>250</v>
      </c>
      <c r="E455">
        <v>11.101576464620001</v>
      </c>
      <c r="F455">
        <v>2.6813723606513998E-3</v>
      </c>
      <c r="G455">
        <v>130.01</v>
      </c>
      <c r="H455">
        <v>125</v>
      </c>
      <c r="I455">
        <v>105</v>
      </c>
      <c r="J455">
        <v>209</v>
      </c>
      <c r="K455">
        <v>10.5</v>
      </c>
      <c r="L455">
        <v>20.899999999999899</v>
      </c>
    </row>
    <row r="456" spans="1:12" x14ac:dyDescent="0.3">
      <c r="A456">
        <v>590</v>
      </c>
      <c r="B456">
        <v>2.1</v>
      </c>
      <c r="C456">
        <v>0</v>
      </c>
      <c r="D456">
        <v>250</v>
      </c>
      <c r="E456">
        <v>11.101576464620001</v>
      </c>
      <c r="F456">
        <v>2.6813723606513998E-3</v>
      </c>
      <c r="G456">
        <v>140.01</v>
      </c>
      <c r="H456">
        <v>125</v>
      </c>
      <c r="I456">
        <v>97</v>
      </c>
      <c r="J456">
        <v>182</v>
      </c>
      <c r="K456">
        <v>9.699999</v>
      </c>
      <c r="L456">
        <v>18.1999999999999</v>
      </c>
    </row>
    <row r="457" spans="1:12" x14ac:dyDescent="0.3">
      <c r="A457">
        <v>590</v>
      </c>
      <c r="B457">
        <v>2.1</v>
      </c>
      <c r="C457">
        <v>0</v>
      </c>
      <c r="D457">
        <v>250</v>
      </c>
      <c r="E457">
        <v>11.101576464620001</v>
      </c>
      <c r="F457">
        <v>2.6813723606513998E-3</v>
      </c>
      <c r="G457">
        <v>150.01</v>
      </c>
      <c r="H457">
        <v>125</v>
      </c>
      <c r="I457">
        <v>92</v>
      </c>
      <c r="J457">
        <v>175</v>
      </c>
      <c r="K457">
        <v>9.199999</v>
      </c>
      <c r="L457">
        <v>17.5</v>
      </c>
    </row>
    <row r="458" spans="1:12" x14ac:dyDescent="0.3">
      <c r="A458">
        <v>590</v>
      </c>
      <c r="B458">
        <v>2.1</v>
      </c>
      <c r="C458">
        <v>0</v>
      </c>
      <c r="D458">
        <v>250</v>
      </c>
      <c r="E458">
        <v>11.101576464620001</v>
      </c>
      <c r="F458">
        <v>2.6813723606513998E-3</v>
      </c>
      <c r="G458">
        <v>160.01</v>
      </c>
      <c r="H458">
        <v>125</v>
      </c>
      <c r="I458">
        <v>88</v>
      </c>
      <c r="J458">
        <v>144</v>
      </c>
      <c r="K458">
        <v>8.7999989999999908</v>
      </c>
      <c r="L458">
        <v>14.4</v>
      </c>
    </row>
    <row r="459" spans="1:12" x14ac:dyDescent="0.3">
      <c r="A459">
        <v>590</v>
      </c>
      <c r="B459">
        <v>2.1</v>
      </c>
      <c r="C459">
        <v>0</v>
      </c>
      <c r="D459">
        <v>250</v>
      </c>
      <c r="E459">
        <v>11.101576464620001</v>
      </c>
      <c r="F459">
        <v>2.6813723606513998E-3</v>
      </c>
      <c r="G459">
        <v>170.01</v>
      </c>
      <c r="H459">
        <v>125</v>
      </c>
      <c r="I459">
        <v>70</v>
      </c>
      <c r="J459">
        <v>133</v>
      </c>
      <c r="K459">
        <v>7</v>
      </c>
      <c r="L459">
        <v>13.3</v>
      </c>
    </row>
    <row r="460" spans="1:12" x14ac:dyDescent="0.3">
      <c r="A460">
        <v>590</v>
      </c>
      <c r="B460">
        <v>2.1</v>
      </c>
      <c r="C460">
        <v>0</v>
      </c>
      <c r="D460">
        <v>250</v>
      </c>
      <c r="E460">
        <v>11.101576464620001</v>
      </c>
      <c r="F460">
        <v>2.6813723606513998E-3</v>
      </c>
      <c r="G460">
        <v>180.01</v>
      </c>
      <c r="H460">
        <v>125</v>
      </c>
      <c r="I460">
        <v>62</v>
      </c>
      <c r="J460">
        <v>119</v>
      </c>
      <c r="K460">
        <v>6.2</v>
      </c>
      <c r="L460">
        <v>11.9</v>
      </c>
    </row>
    <row r="461" spans="1:12" x14ac:dyDescent="0.3">
      <c r="A461">
        <v>590</v>
      </c>
      <c r="B461">
        <v>2.1</v>
      </c>
      <c r="C461">
        <v>0</v>
      </c>
      <c r="D461">
        <v>250</v>
      </c>
      <c r="E461">
        <v>11.101576464620001</v>
      </c>
      <c r="F461">
        <v>2.6813723606513998E-3</v>
      </c>
      <c r="G461">
        <v>190.01</v>
      </c>
      <c r="H461">
        <v>125</v>
      </c>
      <c r="I461">
        <v>62</v>
      </c>
      <c r="J461">
        <v>116</v>
      </c>
      <c r="K461">
        <v>6.2</v>
      </c>
      <c r="L461">
        <v>11.5999999999999</v>
      </c>
    </row>
    <row r="462" spans="1:12" x14ac:dyDescent="0.3">
      <c r="A462">
        <v>590</v>
      </c>
      <c r="B462">
        <v>2.1</v>
      </c>
      <c r="C462">
        <v>0</v>
      </c>
      <c r="D462">
        <v>250</v>
      </c>
      <c r="E462">
        <v>11.101576464620001</v>
      </c>
      <c r="F462">
        <v>2.6813723606513998E-3</v>
      </c>
      <c r="G462">
        <v>200.01</v>
      </c>
      <c r="H462">
        <v>125</v>
      </c>
      <c r="I462">
        <v>53</v>
      </c>
      <c r="J462">
        <v>108</v>
      </c>
      <c r="K462">
        <v>5.2999999999999901</v>
      </c>
      <c r="L462">
        <v>10.8</v>
      </c>
    </row>
    <row r="463" spans="1:12" x14ac:dyDescent="0.3">
      <c r="A463">
        <v>590</v>
      </c>
      <c r="B463">
        <v>2.1</v>
      </c>
      <c r="C463">
        <v>0</v>
      </c>
      <c r="D463">
        <v>250</v>
      </c>
      <c r="E463">
        <v>11.101576464620001</v>
      </c>
      <c r="F463">
        <v>2.6813723606513998E-3</v>
      </c>
      <c r="G463">
        <v>200.01</v>
      </c>
      <c r="H463">
        <v>125</v>
      </c>
      <c r="I463">
        <v>53</v>
      </c>
      <c r="J463">
        <v>108</v>
      </c>
      <c r="K463">
        <v>5.2999999999999901</v>
      </c>
      <c r="L463">
        <v>10.8</v>
      </c>
    </row>
    <row r="464" spans="1:12" x14ac:dyDescent="0.3">
      <c r="A464" t="s">
        <v>5</v>
      </c>
      <c r="B464">
        <v>0.59</v>
      </c>
      <c r="C464" t="s">
        <v>6</v>
      </c>
      <c r="D464">
        <v>2</v>
      </c>
    </row>
    <row r="465" spans="1:12" x14ac:dyDescent="0.3">
      <c r="A465" t="s">
        <v>8</v>
      </c>
    </row>
    <row r="466" spans="1:12" x14ac:dyDescent="0.3">
      <c r="A466" t="s">
        <v>86</v>
      </c>
      <c r="B466" t="s">
        <v>85</v>
      </c>
    </row>
    <row r="467" spans="1:12" x14ac:dyDescent="0.3">
      <c r="A467" t="s">
        <v>93</v>
      </c>
      <c r="B467" t="s">
        <v>74</v>
      </c>
      <c r="C467" t="s">
        <v>73</v>
      </c>
      <c r="D467" t="s">
        <v>19</v>
      </c>
      <c r="E467" s="4" t="s">
        <v>72</v>
      </c>
      <c r="F467" s="4" t="s">
        <v>75</v>
      </c>
      <c r="G467" t="s">
        <v>2</v>
      </c>
      <c r="H467" t="s">
        <v>20</v>
      </c>
      <c r="I467" t="s">
        <v>3</v>
      </c>
      <c r="J467" t="s">
        <v>27</v>
      </c>
      <c r="K467" t="s">
        <v>28</v>
      </c>
      <c r="L467" t="s">
        <v>29</v>
      </c>
    </row>
    <row r="468" spans="1:12" x14ac:dyDescent="0.3">
      <c r="A468">
        <v>590</v>
      </c>
      <c r="B468">
        <v>2.1</v>
      </c>
      <c r="C468">
        <v>0</v>
      </c>
      <c r="D468">
        <v>250</v>
      </c>
      <c r="E468">
        <v>15.7</v>
      </c>
      <c r="F468">
        <v>3.7920331582055999E-3</v>
      </c>
      <c r="G468">
        <v>60</v>
      </c>
      <c r="H468">
        <v>125</v>
      </c>
      <c r="I468">
        <v>136</v>
      </c>
      <c r="J468">
        <v>185</v>
      </c>
      <c r="K468">
        <v>13.5999999999999</v>
      </c>
      <c r="L468">
        <v>18.5</v>
      </c>
    </row>
    <row r="469" spans="1:12" x14ac:dyDescent="0.3">
      <c r="A469">
        <v>590</v>
      </c>
      <c r="B469">
        <v>2.1</v>
      </c>
      <c r="C469">
        <v>0</v>
      </c>
      <c r="D469">
        <v>250</v>
      </c>
      <c r="E469">
        <v>11.101576464620001</v>
      </c>
      <c r="F469">
        <v>2.6813723606513998E-3</v>
      </c>
      <c r="G469">
        <v>60</v>
      </c>
      <c r="H469">
        <v>125</v>
      </c>
      <c r="I469">
        <v>131</v>
      </c>
      <c r="J469">
        <v>308</v>
      </c>
      <c r="K469">
        <v>13.0999999999999</v>
      </c>
      <c r="L469">
        <v>30.8</v>
      </c>
    </row>
    <row r="470" spans="1:12" x14ac:dyDescent="0.3">
      <c r="A470">
        <v>590</v>
      </c>
      <c r="B470">
        <v>2.1</v>
      </c>
      <c r="C470">
        <v>0</v>
      </c>
      <c r="D470">
        <v>250</v>
      </c>
      <c r="E470">
        <v>9.0643992262770006</v>
      </c>
      <c r="F470">
        <v>2.1893313646660002E-3</v>
      </c>
      <c r="G470">
        <v>60</v>
      </c>
      <c r="H470">
        <v>125</v>
      </c>
      <c r="I470">
        <v>134</v>
      </c>
      <c r="J470">
        <v>252</v>
      </c>
      <c r="K470">
        <v>13.4</v>
      </c>
      <c r="L470">
        <v>25.1999999999999</v>
      </c>
    </row>
    <row r="471" spans="1:12" x14ac:dyDescent="0.3">
      <c r="A471">
        <v>590</v>
      </c>
      <c r="B471">
        <v>2.1</v>
      </c>
      <c r="C471">
        <v>0</v>
      </c>
      <c r="D471">
        <v>250</v>
      </c>
      <c r="E471">
        <v>7.85</v>
      </c>
      <c r="F471">
        <v>1.8960165791027999E-3</v>
      </c>
      <c r="G471">
        <v>60</v>
      </c>
      <c r="H471">
        <v>125</v>
      </c>
      <c r="I471">
        <v>136</v>
      </c>
      <c r="J471">
        <v>224</v>
      </c>
      <c r="K471">
        <v>13.5999999999999</v>
      </c>
      <c r="L471">
        <v>22.399999999999899</v>
      </c>
    </row>
    <row r="472" spans="1:12" x14ac:dyDescent="0.3">
      <c r="A472">
        <v>590</v>
      </c>
      <c r="B472">
        <v>2.1</v>
      </c>
      <c r="C472">
        <v>-1E-3</v>
      </c>
      <c r="D472">
        <v>250</v>
      </c>
      <c r="E472">
        <v>7.0212534493490004</v>
      </c>
      <c r="F472">
        <v>1.6958487829362E-3</v>
      </c>
      <c r="G472">
        <v>60</v>
      </c>
      <c r="H472">
        <v>125</v>
      </c>
      <c r="I472">
        <v>134</v>
      </c>
      <c r="J472">
        <v>198</v>
      </c>
      <c r="K472">
        <v>13.4</v>
      </c>
      <c r="L472">
        <v>19.8</v>
      </c>
    </row>
    <row r="473" spans="1:12" x14ac:dyDescent="0.3">
      <c r="A473">
        <v>590</v>
      </c>
      <c r="B473">
        <v>2.1</v>
      </c>
      <c r="C473">
        <v>-1E-3</v>
      </c>
      <c r="D473">
        <v>250</v>
      </c>
      <c r="E473">
        <v>6.4094981602820003</v>
      </c>
      <c r="F473">
        <v>1.5480910542197E-3</v>
      </c>
      <c r="G473">
        <v>60</v>
      </c>
      <c r="H473">
        <v>125</v>
      </c>
      <c r="I473">
        <v>138</v>
      </c>
      <c r="J473">
        <v>186</v>
      </c>
      <c r="K473">
        <v>13.8</v>
      </c>
      <c r="L473">
        <v>18.600000000000001</v>
      </c>
    </row>
    <row r="474" spans="1:12" x14ac:dyDescent="0.3">
      <c r="A474">
        <v>590</v>
      </c>
      <c r="B474">
        <v>2.1</v>
      </c>
      <c r="C474">
        <v>-2E-3</v>
      </c>
      <c r="D474">
        <v>250</v>
      </c>
      <c r="E474">
        <v>5.9340422262440002</v>
      </c>
      <c r="F474">
        <v>1.4332538142751E-3</v>
      </c>
      <c r="G474">
        <v>60</v>
      </c>
      <c r="H474">
        <v>125</v>
      </c>
      <c r="I474">
        <v>136</v>
      </c>
      <c r="J474">
        <v>163</v>
      </c>
      <c r="K474">
        <v>13.5999999999999</v>
      </c>
      <c r="L474">
        <v>16.3</v>
      </c>
    </row>
    <row r="475" spans="1:12" x14ac:dyDescent="0.3">
      <c r="A475">
        <v>590</v>
      </c>
      <c r="B475">
        <v>2.1</v>
      </c>
      <c r="C475">
        <v>-3.0000000000000001E-3</v>
      </c>
      <c r="D475">
        <v>250</v>
      </c>
      <c r="E475">
        <v>5.5507882323139999</v>
      </c>
      <c r="F475">
        <v>1.3406861803256999E-3</v>
      </c>
      <c r="G475">
        <v>60</v>
      </c>
      <c r="H475">
        <v>125</v>
      </c>
      <c r="I475">
        <v>136</v>
      </c>
      <c r="J475">
        <v>145</v>
      </c>
      <c r="K475">
        <v>13.5999999999999</v>
      </c>
      <c r="L475">
        <v>14.5</v>
      </c>
    </row>
    <row r="476" spans="1:12" x14ac:dyDescent="0.3">
      <c r="A476">
        <v>590</v>
      </c>
      <c r="B476">
        <v>2.1</v>
      </c>
      <c r="C476">
        <v>-4.0000000000000001E-3</v>
      </c>
      <c r="D476">
        <v>250</v>
      </c>
      <c r="E476">
        <v>5.2333333333330003</v>
      </c>
      <c r="F476">
        <v>1.2640110527352001E-3</v>
      </c>
      <c r="G476">
        <v>60</v>
      </c>
      <c r="H476">
        <v>125</v>
      </c>
      <c r="I476">
        <v>134</v>
      </c>
      <c r="J476">
        <v>137</v>
      </c>
      <c r="K476">
        <v>13.4</v>
      </c>
      <c r="L476">
        <v>13.6999999999999</v>
      </c>
    </row>
    <row r="477" spans="1:12" x14ac:dyDescent="0.3">
      <c r="A477">
        <v>590</v>
      </c>
      <c r="B477">
        <v>2.1</v>
      </c>
      <c r="C477">
        <v>-5.0000000000000001E-3</v>
      </c>
      <c r="D477">
        <v>250</v>
      </c>
      <c r="E477">
        <v>4.9647759264640001</v>
      </c>
      <c r="F477">
        <v>1.1991461742811001E-3</v>
      </c>
      <c r="G477">
        <v>60</v>
      </c>
      <c r="H477">
        <v>125</v>
      </c>
      <c r="I477">
        <v>136</v>
      </c>
      <c r="J477">
        <v>107</v>
      </c>
      <c r="K477">
        <v>13.5999999999999</v>
      </c>
      <c r="L477">
        <v>10.6999999999999</v>
      </c>
    </row>
    <row r="478" spans="1:12" x14ac:dyDescent="0.3">
      <c r="A478">
        <v>590</v>
      </c>
      <c r="B478">
        <v>2.1</v>
      </c>
      <c r="C478">
        <v>-6.0000000000000001E-3</v>
      </c>
      <c r="D478">
        <v>250</v>
      </c>
      <c r="E478">
        <v>4.7337281098700004</v>
      </c>
      <c r="F478">
        <v>1.143341016214E-3</v>
      </c>
      <c r="G478">
        <v>60</v>
      </c>
      <c r="H478">
        <v>125</v>
      </c>
      <c r="I478">
        <v>138</v>
      </c>
      <c r="J478">
        <v>95</v>
      </c>
      <c r="K478">
        <v>13.8</v>
      </c>
      <c r="L478">
        <v>9.4999990000000007</v>
      </c>
    </row>
    <row r="479" spans="1:12" x14ac:dyDescent="0.3">
      <c r="A479">
        <v>590</v>
      </c>
      <c r="B479">
        <v>2.1</v>
      </c>
      <c r="C479">
        <v>-7.0000000000000001E-3</v>
      </c>
      <c r="D479">
        <v>250</v>
      </c>
      <c r="E479">
        <v>4.5321996131380002</v>
      </c>
      <c r="F479">
        <v>1.0946656823330001E-3</v>
      </c>
      <c r="G479">
        <v>60</v>
      </c>
      <c r="H479">
        <v>125</v>
      </c>
      <c r="I479">
        <v>135</v>
      </c>
      <c r="J479">
        <v>70</v>
      </c>
      <c r="K479">
        <v>13.5</v>
      </c>
      <c r="L479">
        <v>7</v>
      </c>
    </row>
    <row r="480" spans="1:12" x14ac:dyDescent="0.3">
      <c r="A480">
        <v>590</v>
      </c>
      <c r="B480">
        <v>2.1</v>
      </c>
      <c r="C480">
        <v>-8.0000000000000002E-3</v>
      </c>
      <c r="D480">
        <v>250</v>
      </c>
      <c r="E480">
        <v>4.3543965403679996</v>
      </c>
      <c r="F480">
        <v>1.0517207684746001E-3</v>
      </c>
      <c r="G480">
        <v>60</v>
      </c>
      <c r="H480">
        <v>125</v>
      </c>
      <c r="I480">
        <v>138</v>
      </c>
      <c r="J480">
        <v>53</v>
      </c>
      <c r="K480">
        <v>13.8</v>
      </c>
      <c r="L480">
        <v>5.2999999999999901</v>
      </c>
    </row>
    <row r="481" spans="1:12" x14ac:dyDescent="0.3">
      <c r="A481">
        <v>590</v>
      </c>
      <c r="B481">
        <v>2.1</v>
      </c>
      <c r="C481">
        <v>-8.9999999999999993E-3</v>
      </c>
      <c r="D481">
        <v>250</v>
      </c>
      <c r="E481">
        <v>4.1960014980249998</v>
      </c>
      <c r="F481">
        <v>1.0134634912348001E-3</v>
      </c>
      <c r="G481">
        <v>60</v>
      </c>
      <c r="H481">
        <v>125</v>
      </c>
      <c r="I481">
        <v>138</v>
      </c>
      <c r="J481">
        <v>39</v>
      </c>
      <c r="K481">
        <v>13.8</v>
      </c>
      <c r="L481">
        <v>3.8999999999999901</v>
      </c>
    </row>
    <row r="482" spans="1:12" x14ac:dyDescent="0.3">
      <c r="A482">
        <v>590</v>
      </c>
      <c r="B482">
        <v>2.1</v>
      </c>
      <c r="C482">
        <v>-1.0999999999999999E-2</v>
      </c>
      <c r="D482">
        <v>250</v>
      </c>
      <c r="E482">
        <v>4.0537225690299996</v>
      </c>
      <c r="F482">
        <v>9.7909875133309998E-4</v>
      </c>
      <c r="G482">
        <v>60</v>
      </c>
      <c r="H482">
        <v>125</v>
      </c>
      <c r="I482">
        <v>130</v>
      </c>
      <c r="J482">
        <v>39</v>
      </c>
      <c r="K482">
        <v>13</v>
      </c>
      <c r="L482">
        <v>3.8999999999999901</v>
      </c>
    </row>
    <row r="483" spans="1:12" x14ac:dyDescent="0.3">
      <c r="A483">
        <v>590</v>
      </c>
      <c r="B483">
        <v>2.1</v>
      </c>
      <c r="C483">
        <v>-1.2E-2</v>
      </c>
      <c r="D483">
        <v>250</v>
      </c>
      <c r="E483">
        <v>3.9249999999999998</v>
      </c>
      <c r="F483">
        <v>9.4800828955139997E-4</v>
      </c>
      <c r="G483">
        <v>60</v>
      </c>
      <c r="H483">
        <v>125</v>
      </c>
      <c r="I483">
        <v>134</v>
      </c>
      <c r="J483">
        <v>48</v>
      </c>
      <c r="K483">
        <v>13.4</v>
      </c>
      <c r="L483">
        <v>4.7999999999999901</v>
      </c>
    </row>
    <row r="484" spans="1:12" x14ac:dyDescent="0.3">
      <c r="A484">
        <v>590</v>
      </c>
      <c r="B484">
        <v>2.1</v>
      </c>
      <c r="C484">
        <v>-1.4E-2</v>
      </c>
      <c r="D484">
        <v>250</v>
      </c>
      <c r="E484">
        <v>3.8078093130699999</v>
      </c>
      <c r="F484">
        <v>9.1970313218390002E-4</v>
      </c>
      <c r="G484">
        <v>60</v>
      </c>
      <c r="H484">
        <v>125</v>
      </c>
      <c r="I484">
        <v>136</v>
      </c>
      <c r="J484">
        <v>41</v>
      </c>
      <c r="K484">
        <v>13.5999999999999</v>
      </c>
      <c r="L484">
        <v>4.0999999999999899</v>
      </c>
    </row>
    <row r="485" spans="1:12" x14ac:dyDescent="0.3">
      <c r="A485">
        <v>590</v>
      </c>
      <c r="B485">
        <v>2.1</v>
      </c>
      <c r="C485">
        <v>-1.6E-2</v>
      </c>
      <c r="D485">
        <v>250</v>
      </c>
      <c r="E485">
        <v>3.7005254882090002</v>
      </c>
      <c r="F485">
        <v>8.9379078688379997E-4</v>
      </c>
      <c r="G485">
        <v>60</v>
      </c>
      <c r="H485">
        <v>125</v>
      </c>
      <c r="I485">
        <v>132</v>
      </c>
      <c r="J485">
        <v>24</v>
      </c>
      <c r="K485">
        <v>13.1999999999999</v>
      </c>
      <c r="L485">
        <v>2.3999999999999901</v>
      </c>
    </row>
    <row r="486" spans="1:12" x14ac:dyDescent="0.3">
      <c r="A486">
        <v>590</v>
      </c>
      <c r="B486">
        <v>2.1</v>
      </c>
      <c r="C486">
        <v>-1.7999999999999999E-2</v>
      </c>
      <c r="D486">
        <v>250</v>
      </c>
      <c r="E486">
        <v>3.6018270217669999</v>
      </c>
      <c r="F486">
        <v>8.6995206985120003E-4</v>
      </c>
      <c r="G486">
        <v>60</v>
      </c>
      <c r="H486">
        <v>125</v>
      </c>
      <c r="I486">
        <v>136</v>
      </c>
      <c r="J486">
        <v>23</v>
      </c>
      <c r="K486">
        <v>13.5999999999999</v>
      </c>
      <c r="L486">
        <v>2.2999999999999901</v>
      </c>
    </row>
    <row r="487" spans="1:12" x14ac:dyDescent="0.3">
      <c r="A487">
        <v>590</v>
      </c>
      <c r="B487">
        <v>2.1</v>
      </c>
      <c r="C487">
        <v>-0.02</v>
      </c>
      <c r="D487">
        <v>250</v>
      </c>
      <c r="E487">
        <v>3.5106267246740002</v>
      </c>
      <c r="F487">
        <v>8.4792439146810002E-4</v>
      </c>
      <c r="G487">
        <v>60</v>
      </c>
      <c r="H487">
        <v>125</v>
      </c>
      <c r="I487">
        <v>136</v>
      </c>
      <c r="J487">
        <v>29</v>
      </c>
      <c r="K487">
        <v>13.5999999999999</v>
      </c>
      <c r="L487">
        <v>2.8999999999999901</v>
      </c>
    </row>
    <row r="488" spans="1:12" x14ac:dyDescent="0.3">
      <c r="A488">
        <v>590</v>
      </c>
      <c r="B488">
        <v>2.1</v>
      </c>
      <c r="C488">
        <v>-2.1999999999999999E-2</v>
      </c>
      <c r="D488">
        <v>250</v>
      </c>
      <c r="E488">
        <v>3.426020876705</v>
      </c>
      <c r="F488">
        <v>8.2748947548849996E-4</v>
      </c>
      <c r="G488">
        <v>60</v>
      </c>
      <c r="H488">
        <v>125</v>
      </c>
      <c r="I488">
        <v>132</v>
      </c>
      <c r="J488">
        <v>14</v>
      </c>
      <c r="K488">
        <v>13.1999999999999</v>
      </c>
      <c r="L488">
        <v>1.3999999999999899</v>
      </c>
    </row>
    <row r="489" spans="1:12" x14ac:dyDescent="0.3">
      <c r="A489">
        <v>590</v>
      </c>
      <c r="B489">
        <v>2.1</v>
      </c>
      <c r="C489">
        <v>-2.1999999999999999E-2</v>
      </c>
      <c r="D489">
        <v>250</v>
      </c>
      <c r="E489">
        <v>3.426020876705</v>
      </c>
      <c r="F489">
        <v>8.2748947548849996E-4</v>
      </c>
      <c r="G489">
        <v>60</v>
      </c>
      <c r="H489">
        <v>125</v>
      </c>
      <c r="I489">
        <v>132</v>
      </c>
      <c r="J489">
        <v>14</v>
      </c>
      <c r="K489">
        <v>13.1999999999999</v>
      </c>
      <c r="L489">
        <v>1.3999999999999899</v>
      </c>
    </row>
    <row r="490" spans="1:12" x14ac:dyDescent="0.3">
      <c r="A490" t="s">
        <v>5</v>
      </c>
      <c r="B490">
        <v>0.59</v>
      </c>
      <c r="C490" t="s">
        <v>6</v>
      </c>
      <c r="D49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channel_detector_lensless</vt:lpstr>
      <vt:lpstr>channel_ball_detector_nlens</vt:lpstr>
      <vt:lpstr>channel_ball_array-uniform</vt:lpstr>
      <vt:lpstr>channel_ball_array-xlinear</vt:lpstr>
      <vt:lpstr>channel_ball_detector_lensdia</vt:lpstr>
      <vt:lpstr>channel_ball_detector_pdmslensd</vt:lpstr>
      <vt:lpstr>channel_ball_detector_awi</vt:lpstr>
      <vt:lpstr>channel_ball_detector_swissjewe</vt:lpstr>
      <vt:lpstr>channel_grin_detector</vt:lpstr>
      <vt:lpstr>channel_grin_array-uniform</vt:lpstr>
      <vt:lpstr>channel_fzp_detector</vt:lpstr>
      <vt:lpstr>channel_embedded_well_detector_</vt:lpstr>
      <vt:lpstr>channel_neg_detector</vt:lpstr>
      <vt:lpstr>channel_grin_detector_um</vt:lpstr>
      <vt:lpstr>channel_grin_array_um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2015-01-19T02:59:42Z</dcterms:created>
  <dcterms:modified xsi:type="dcterms:W3CDTF">2015-02-13T22:28:01Z</dcterms:modified>
</cp:coreProperties>
</file>